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4POLI FORMOSA\11-2024-TRANSPARENCIA-NOVEMBRO-IMED-ENTORNO\"/>
    </mc:Choice>
  </mc:AlternateContent>
  <xr:revisionPtr revIDLastSave="0" documentId="8_{B0F37698-06AD-431A-BED4-7D4C36D4C585}" xr6:coauthVersionLast="47" xr6:coauthVersionMax="47" xr10:uidLastSave="{00000000-0000-0000-0000-000000000000}"/>
  <bookViews>
    <workbookView xWindow="-120" yWindow="-120" windowWidth="20730" windowHeight="11040" xr2:uid="{0F446FA8-042D-48C2-BE56-9996215E51A2}"/>
  </bookViews>
  <sheets>
    <sheet name="Produção" sheetId="1" r:id="rId1"/>
    <sheet name="Desempenho" sheetId="2" r:id="rId2"/>
    <sheet name="Efetividade" sheetId="3" state="hidden" r:id="rId3"/>
  </sheets>
  <definedNames>
    <definedName name="__xlfn_IFERROR">NA()</definedName>
    <definedName name="_1Excel_BuiltIn_Print_Area_2_1">#REF!</definedName>
    <definedName name="_1Excel_BuiltIn_Print_Area_2_1_2">#REF!</definedName>
    <definedName name="_1Excel_BuiltIn_Print_Area_2_1_3">#REF!</definedName>
    <definedName name="_1Excel_BuiltIn_Print_Area_2_1_4">#REF!</definedName>
    <definedName name="_1Excel_BuiltIn_Print_Area_2_1_5">#REF!</definedName>
    <definedName name="a" localSheetId="1">Desempenho!$A$1:$U$22</definedName>
    <definedName name="a">#REF!</definedName>
    <definedName name="aaaaaaaaaaaaaaaa">#REF!</definedName>
    <definedName name="aaaaaaaaaaaaaaaaa">#REF!</definedName>
    <definedName name="aaaaaaaaaaaaaaaaaaaaaaaaa">#REF!</definedName>
    <definedName name="ab">#REF!</definedName>
    <definedName name="ac">#REF!</definedName>
    <definedName name="ad">#REF!</definedName>
    <definedName name="agfsrdg">#REF!</definedName>
    <definedName name="ardfghk">#REF!</definedName>
    <definedName name="_xlnm.Print_Area" localSheetId="1">Desempenho!$A$1:$U$22</definedName>
    <definedName name="_xlnm.Print_Area" localSheetId="2">Efetividade!$A$1:$AK$68</definedName>
    <definedName name="asddff">#REF!</definedName>
    <definedName name="avg">#REF!</definedName>
    <definedName name="bia">#REF!</definedName>
    <definedName name="btu">#REF!</definedName>
    <definedName name="ç">#REF!</definedName>
    <definedName name="c.custo_red">#REF!</definedName>
    <definedName name="ccccccccc">#REF!</definedName>
    <definedName name="ccusto">#REF!</definedName>
    <definedName name="CME">#REF!</definedName>
    <definedName name="col">#REF!</definedName>
    <definedName name="d">#REF!</definedName>
    <definedName name="Detstes">#REF!</definedName>
    <definedName name="e">#REF!</definedName>
    <definedName name="Educacao">#REF!</definedName>
    <definedName name="eu">#REF!</definedName>
    <definedName name="eu.">#REF!</definedName>
    <definedName name="eu...">#REF!</definedName>
    <definedName name="excel">#REF!</definedName>
    <definedName name="Excel_BuiltIn_Print_Area_10">#REF!</definedName>
    <definedName name="Excel_BuiltIn_Print_Area_10_2">#REF!</definedName>
    <definedName name="Excel_BuiltIn_Print_Area_10_3">#REF!</definedName>
    <definedName name="Excel_BuiltIn_Print_Area_10_4">#REF!</definedName>
    <definedName name="Excel_BuiltIn_Print_Area_10_5">#REF!</definedName>
    <definedName name="Excel_BuiltIn_Print_Titles_1_1">(#REF!,#REF!)</definedName>
    <definedName name="Excel_BuiltIn_Print_Titles_10">#REF!</definedName>
    <definedName name="Excel_BuiltIn_Print_Titles_10_2">#REF!</definedName>
    <definedName name="Excel_BuiltIn_Print_Titles_10_3">#REF!</definedName>
    <definedName name="Excel_BuiltIn_Print_Titles_10_4">#REF!</definedName>
    <definedName name="Excel_BuiltIn_Print_Titles_10_5">#REF!</definedName>
    <definedName name="Excel_BuiltIn_Print_Titles_2_1">(#REF!,#REF!)</definedName>
    <definedName name="Excel_BuiltIn_Print_Titles_32">#REF!</definedName>
    <definedName name="Excel_BuiltIn_Print_Titles_4_1">(#REF!,#REF!)</definedName>
    <definedName name="f">#REF!</definedName>
    <definedName name="ffffffffffff">#REF!</definedName>
    <definedName name="Funcionarios">#REF!</definedName>
    <definedName name="Funcionarios_6">#REF!</definedName>
    <definedName name="Funcionarios_7">#REF!</definedName>
    <definedName name="ggggggggggggggggggg">#REF!</definedName>
    <definedName name="GRUPO">#REF!</definedName>
    <definedName name="h">#REF!</definedName>
    <definedName name="Inter_Graf">#REF!</definedName>
    <definedName name="j">#REF!</definedName>
    <definedName name="jjj">#REF!</definedName>
    <definedName name="jjjjjjjjjjjjjjjjjjjjj">#REF!</definedName>
    <definedName name="ki">#REF!</definedName>
    <definedName name="lista">#REF!</definedName>
    <definedName name="llllllllllllllllll">#REF!</definedName>
    <definedName name="nj">#REF!</definedName>
    <definedName name="njbuhb">#REF!</definedName>
    <definedName name="Novo">#REF!</definedName>
    <definedName name="oi">#REF!</definedName>
    <definedName name="ok">#REF!</definedName>
    <definedName name="p">#REF!</definedName>
    <definedName name="q">#REF!</definedName>
    <definedName name="qwwss">#REF!</definedName>
    <definedName name="s" localSheetId="2">Efetividade!$A$1:$AK$69</definedName>
    <definedName name="sd">#REF!</definedName>
    <definedName name="ssdfccxx">#REF!</definedName>
    <definedName name="ssssssssssssssssssss">#REF!</definedName>
    <definedName name="telefonia">#REF!</definedName>
    <definedName name="_xlnm.Print_Titles" localSheetId="1">Desempenho!$1:$4</definedName>
    <definedName name="_xlnm.Print_Titles" localSheetId="2">Efetividade!$1:$4</definedName>
    <definedName name="ttt">#REF!</definedName>
    <definedName name="vc">#REF!</definedName>
    <definedName name="ww">#REF!</definedName>
    <definedName name="xxx">#REF!</definedName>
    <definedName name="XXXXXXXXXXXXXXXXXXXX">#REF!</definedName>
    <definedName name="y" localSheetId="1">Desempenho!$1:$4</definedName>
    <definedName name="y" localSheetId="2">Efetividade!$1:$4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57" i="3"/>
  <c r="L22" i="2"/>
  <c r="L21" i="2"/>
  <c r="U20" i="2"/>
  <c r="T20" i="2"/>
  <c r="S20" i="2"/>
  <c r="R20" i="2"/>
  <c r="Q20" i="2"/>
  <c r="P20" i="2"/>
  <c r="O20" i="2"/>
  <c r="N20" i="2"/>
  <c r="M20" i="2"/>
  <c r="L20" i="2"/>
  <c r="J20" i="2"/>
  <c r="H20" i="2"/>
  <c r="G20" i="2"/>
  <c r="I20" i="2" s="1"/>
  <c r="K20" i="2" s="1"/>
  <c r="F20" i="2"/>
  <c r="E20" i="2"/>
  <c r="C20" i="2"/>
  <c r="U19" i="2"/>
  <c r="T19" i="2"/>
  <c r="S19" i="2"/>
  <c r="R19" i="2"/>
  <c r="Q19" i="2"/>
  <c r="P19" i="2"/>
  <c r="O19" i="2"/>
  <c r="N19" i="2"/>
  <c r="L19" i="2"/>
  <c r="E19" i="2"/>
  <c r="C19" i="2"/>
  <c r="U18" i="2"/>
  <c r="U17" i="2"/>
  <c r="T18" i="2"/>
  <c r="S18" i="2"/>
  <c r="R18" i="2"/>
  <c r="Q18" i="2"/>
  <c r="Q17" i="2"/>
  <c r="P18" i="2"/>
  <c r="P17" i="2"/>
  <c r="O18" i="2"/>
  <c r="O17" i="2"/>
  <c r="N18" i="2"/>
  <c r="N17" i="2"/>
  <c r="L18" i="2"/>
  <c r="L17" i="2" s="1"/>
  <c r="E18" i="2"/>
  <c r="E17" i="2"/>
  <c r="C18" i="2"/>
  <c r="T17" i="2"/>
  <c r="S17" i="2"/>
  <c r="R17" i="2"/>
  <c r="M17" i="2"/>
  <c r="J17" i="2"/>
  <c r="H17" i="2"/>
  <c r="G17" i="2"/>
  <c r="I17" i="2" s="1"/>
  <c r="K17" i="2" s="1"/>
  <c r="F17" i="2"/>
  <c r="C17" i="2"/>
  <c r="L16" i="2"/>
  <c r="L15" i="2"/>
  <c r="L14" i="2"/>
  <c r="U14" i="2"/>
  <c r="T14" i="2"/>
  <c r="S14" i="2"/>
  <c r="R14" i="2"/>
  <c r="Q14" i="2"/>
  <c r="P14" i="2"/>
  <c r="O14" i="2"/>
  <c r="N14" i="2"/>
  <c r="M14" i="2"/>
  <c r="J14" i="2"/>
  <c r="H14" i="2"/>
  <c r="G14" i="2"/>
  <c r="I14" i="2"/>
  <c r="K14" i="2"/>
  <c r="F14" i="2"/>
  <c r="E14" i="2"/>
  <c r="C14" i="2"/>
  <c r="L13" i="2"/>
  <c r="L12" i="2"/>
  <c r="U11" i="2"/>
  <c r="T11" i="2"/>
  <c r="S11" i="2"/>
  <c r="R11" i="2"/>
  <c r="Q11" i="2"/>
  <c r="P11" i="2"/>
  <c r="O11" i="2"/>
  <c r="N11" i="2"/>
  <c r="M11" i="2"/>
  <c r="L11" i="2"/>
  <c r="J11" i="2"/>
  <c r="H11" i="2"/>
  <c r="G11" i="2"/>
  <c r="I11" i="2" s="1"/>
  <c r="K11" i="2" s="1"/>
  <c r="F11" i="2"/>
  <c r="E11" i="2"/>
  <c r="C11" i="2"/>
  <c r="U10" i="2"/>
  <c r="U8" i="2"/>
  <c r="N10" i="2"/>
  <c r="N8" i="2"/>
  <c r="M10" i="2"/>
  <c r="L10" i="2"/>
  <c r="H9" i="2"/>
  <c r="M8" i="2"/>
  <c r="L8" i="2"/>
  <c r="K8" i="2"/>
  <c r="I8" i="2"/>
  <c r="G8" i="2"/>
  <c r="C7" i="2"/>
  <c r="C5" i="2"/>
  <c r="G5" i="2"/>
  <c r="I5" i="2"/>
  <c r="K5" i="2"/>
  <c r="B4" i="2"/>
  <c r="U139" i="1"/>
  <c r="T139" i="1"/>
  <c r="S139" i="1"/>
  <c r="R139" i="1"/>
  <c r="Q139" i="1"/>
  <c r="P139" i="1"/>
  <c r="O139" i="1"/>
  <c r="N139" i="1"/>
  <c r="M139" i="1"/>
  <c r="J139" i="1"/>
  <c r="H139" i="1"/>
  <c r="F139" i="1"/>
  <c r="E139" i="1"/>
  <c r="D139" i="1"/>
  <c r="C139" i="1"/>
  <c r="L138" i="1"/>
  <c r="L139" i="1" s="1"/>
  <c r="K138" i="1"/>
  <c r="I138" i="1"/>
  <c r="B138" i="1"/>
  <c r="K137" i="1"/>
  <c r="K139" i="1" s="1"/>
  <c r="G137" i="1"/>
  <c r="I137" i="1"/>
  <c r="B137" i="1"/>
  <c r="B139" i="1" s="1"/>
  <c r="L136" i="1"/>
  <c r="K136" i="1"/>
  <c r="J136" i="1"/>
  <c r="I136" i="1"/>
  <c r="H136" i="1"/>
  <c r="G136" i="1"/>
  <c r="E136" i="1"/>
  <c r="D136" i="1"/>
  <c r="C136" i="1"/>
  <c r="B136" i="1"/>
  <c r="U134" i="1"/>
  <c r="T134" i="1"/>
  <c r="S134" i="1"/>
  <c r="R134" i="1"/>
  <c r="Q134" i="1"/>
  <c r="P134" i="1"/>
  <c r="O134" i="1"/>
  <c r="N134" i="1"/>
  <c r="M134" i="1"/>
  <c r="J134" i="1"/>
  <c r="H134" i="1"/>
  <c r="F134" i="1"/>
  <c r="E134" i="1"/>
  <c r="D134" i="1"/>
  <c r="C134" i="1"/>
  <c r="L133" i="1"/>
  <c r="K133" i="1"/>
  <c r="I133" i="1"/>
  <c r="B133" i="1"/>
  <c r="L132" i="1"/>
  <c r="L134" i="1"/>
  <c r="K132" i="1"/>
  <c r="K134" i="1"/>
  <c r="B132" i="1"/>
  <c r="B134" i="1" s="1"/>
  <c r="L131" i="1"/>
  <c r="K131" i="1"/>
  <c r="J131" i="1"/>
  <c r="I131" i="1"/>
  <c r="H131" i="1"/>
  <c r="G131" i="1"/>
  <c r="E131" i="1"/>
  <c r="D131" i="1"/>
  <c r="C131" i="1"/>
  <c r="B131" i="1"/>
  <c r="U129" i="1"/>
  <c r="T129" i="1"/>
  <c r="S129" i="1"/>
  <c r="R129" i="1"/>
  <c r="Q129" i="1"/>
  <c r="P129" i="1"/>
  <c r="O129" i="1"/>
  <c r="N129" i="1"/>
  <c r="M129" i="1"/>
  <c r="J129" i="1"/>
  <c r="H129" i="1"/>
  <c r="F129" i="1"/>
  <c r="E129" i="1"/>
  <c r="D129" i="1"/>
  <c r="C129" i="1"/>
  <c r="L128" i="1"/>
  <c r="K128" i="1"/>
  <c r="I128" i="1"/>
  <c r="G128" i="1"/>
  <c r="B128" i="1"/>
  <c r="L127" i="1"/>
  <c r="L129" i="1"/>
  <c r="K127" i="1"/>
  <c r="I127" i="1"/>
  <c r="I129" i="1"/>
  <c r="B127" i="1"/>
  <c r="B129" i="1" s="1"/>
  <c r="L126" i="1"/>
  <c r="K126" i="1"/>
  <c r="J126" i="1"/>
  <c r="I126" i="1"/>
  <c r="H126" i="1"/>
  <c r="G126" i="1"/>
  <c r="E126" i="1"/>
  <c r="D126" i="1"/>
  <c r="C126" i="1"/>
  <c r="B126" i="1"/>
  <c r="U124" i="1"/>
  <c r="T124" i="1"/>
  <c r="S124" i="1"/>
  <c r="R124" i="1"/>
  <c r="Q124" i="1"/>
  <c r="P124" i="1"/>
  <c r="O124" i="1"/>
  <c r="N124" i="1"/>
  <c r="M124" i="1"/>
  <c r="J124" i="1"/>
  <c r="H124" i="1"/>
  <c r="F124" i="1"/>
  <c r="E124" i="1"/>
  <c r="D124" i="1"/>
  <c r="C124" i="1"/>
  <c r="L123" i="1"/>
  <c r="K123" i="1"/>
  <c r="B123" i="1"/>
  <c r="L122" i="1"/>
  <c r="K122" i="1"/>
  <c r="I122" i="1"/>
  <c r="G122" i="1"/>
  <c r="B122" i="1"/>
  <c r="L121" i="1"/>
  <c r="K121" i="1"/>
  <c r="G121" i="1"/>
  <c r="B121" i="1"/>
  <c r="L120" i="1"/>
  <c r="L124" i="1" s="1"/>
  <c r="K120" i="1"/>
  <c r="K124" i="1"/>
  <c r="I120" i="1"/>
  <c r="B120" i="1"/>
  <c r="B124" i="1"/>
  <c r="L119" i="1"/>
  <c r="K119" i="1"/>
  <c r="J119" i="1"/>
  <c r="I119" i="1"/>
  <c r="H119" i="1"/>
  <c r="G119" i="1"/>
  <c r="E119" i="1"/>
  <c r="D119" i="1"/>
  <c r="C119" i="1"/>
  <c r="B119" i="1"/>
  <c r="U117" i="1"/>
  <c r="T117" i="1"/>
  <c r="S117" i="1"/>
  <c r="R117" i="1"/>
  <c r="Q117" i="1"/>
  <c r="P117" i="1"/>
  <c r="O117" i="1"/>
  <c r="N117" i="1"/>
  <c r="M117" i="1"/>
  <c r="J117" i="1"/>
  <c r="H117" i="1"/>
  <c r="F117" i="1"/>
  <c r="E117" i="1"/>
  <c r="D117" i="1"/>
  <c r="C117" i="1"/>
  <c r="L116" i="1"/>
  <c r="K116" i="1"/>
  <c r="I116" i="1"/>
  <c r="B116" i="1"/>
  <c r="L115" i="1"/>
  <c r="L117" i="1"/>
  <c r="K115" i="1"/>
  <c r="K117" i="1"/>
  <c r="B115" i="1"/>
  <c r="B117" i="1" s="1"/>
  <c r="L114" i="1"/>
  <c r="K114" i="1"/>
  <c r="J114" i="1"/>
  <c r="I114" i="1"/>
  <c r="H114" i="1"/>
  <c r="G114" i="1"/>
  <c r="E114" i="1"/>
  <c r="D114" i="1"/>
  <c r="C114" i="1"/>
  <c r="B114" i="1"/>
  <c r="U112" i="1"/>
  <c r="T112" i="1"/>
  <c r="S112" i="1"/>
  <c r="R112" i="1"/>
  <c r="Q112" i="1"/>
  <c r="P112" i="1"/>
  <c r="O112" i="1"/>
  <c r="N112" i="1"/>
  <c r="M112" i="1"/>
  <c r="J112" i="1"/>
  <c r="H112" i="1"/>
  <c r="F112" i="1"/>
  <c r="E112" i="1"/>
  <c r="C112" i="1"/>
  <c r="L111" i="1"/>
  <c r="L110" i="1"/>
  <c r="L109" i="1"/>
  <c r="L108" i="1"/>
  <c r="L107" i="1"/>
  <c r="L112" i="1" s="1"/>
  <c r="L106" i="1"/>
  <c r="J106" i="1"/>
  <c r="H106" i="1"/>
  <c r="E106" i="1"/>
  <c r="C106" i="1"/>
  <c r="U104" i="1"/>
  <c r="T104" i="1"/>
  <c r="S104" i="1"/>
  <c r="R104" i="1"/>
  <c r="Q104" i="1"/>
  <c r="P104" i="1"/>
  <c r="O104" i="1"/>
  <c r="N104" i="1"/>
  <c r="M104" i="1"/>
  <c r="J104" i="1"/>
  <c r="H104" i="1"/>
  <c r="F104" i="1"/>
  <c r="E104" i="1"/>
  <c r="D104" i="1"/>
  <c r="C104" i="1"/>
  <c r="L103" i="1"/>
  <c r="L102" i="1"/>
  <c r="K102" i="1"/>
  <c r="G102" i="1"/>
  <c r="G104" i="1"/>
  <c r="B102" i="1"/>
  <c r="B104" i="1" s="1"/>
  <c r="L101" i="1"/>
  <c r="K101" i="1"/>
  <c r="J101" i="1"/>
  <c r="I101" i="1"/>
  <c r="H101" i="1"/>
  <c r="G101" i="1"/>
  <c r="E101" i="1"/>
  <c r="D101" i="1"/>
  <c r="C101" i="1"/>
  <c r="B101" i="1"/>
  <c r="U98" i="1"/>
  <c r="T98" i="1"/>
  <c r="S98" i="1"/>
  <c r="R98" i="1"/>
  <c r="Q98" i="1"/>
  <c r="P98" i="1"/>
  <c r="O98" i="1"/>
  <c r="N98" i="1"/>
  <c r="M98" i="1"/>
  <c r="J98" i="1"/>
  <c r="H98" i="1"/>
  <c r="F98" i="1"/>
  <c r="E98" i="1"/>
  <c r="D98" i="1"/>
  <c r="Q10" i="2"/>
  <c r="Q8" i="2"/>
  <c r="C98" i="1"/>
  <c r="L97" i="1"/>
  <c r="K97" i="1"/>
  <c r="G97" i="1"/>
  <c r="I97" i="1"/>
  <c r="B97" i="1"/>
  <c r="L96" i="1"/>
  <c r="K96" i="1"/>
  <c r="I96" i="1"/>
  <c r="B96" i="1"/>
  <c r="L95" i="1"/>
  <c r="K95" i="1"/>
  <c r="I95" i="1"/>
  <c r="B95" i="1"/>
  <c r="L94" i="1"/>
  <c r="K94" i="1"/>
  <c r="I94" i="1"/>
  <c r="G94" i="1"/>
  <c r="B94" i="1"/>
  <c r="L93" i="1"/>
  <c r="K93" i="1"/>
  <c r="I93" i="1"/>
  <c r="B93" i="1"/>
  <c r="L92" i="1"/>
  <c r="K92" i="1"/>
  <c r="B92" i="1"/>
  <c r="L91" i="1"/>
  <c r="K91" i="1"/>
  <c r="I91" i="1"/>
  <c r="G91" i="1"/>
  <c r="B91" i="1"/>
  <c r="L90" i="1"/>
  <c r="K90" i="1"/>
  <c r="G90" i="1"/>
  <c r="B90" i="1"/>
  <c r="L89" i="1"/>
  <c r="K89" i="1"/>
  <c r="G89" i="1"/>
  <c r="I89" i="1"/>
  <c r="B89" i="1"/>
  <c r="L88" i="1"/>
  <c r="K88" i="1"/>
  <c r="I88" i="1"/>
  <c r="B88" i="1"/>
  <c r="L87" i="1"/>
  <c r="K87" i="1"/>
  <c r="I87" i="1"/>
  <c r="B87" i="1"/>
  <c r="L86" i="1"/>
  <c r="K86" i="1"/>
  <c r="I86" i="1"/>
  <c r="G86" i="1"/>
  <c r="B86" i="1"/>
  <c r="L85" i="1"/>
  <c r="K85" i="1"/>
  <c r="I85" i="1"/>
  <c r="B85" i="1"/>
  <c r="L84" i="1"/>
  <c r="K84" i="1"/>
  <c r="B84" i="1"/>
  <c r="L83" i="1"/>
  <c r="K83" i="1"/>
  <c r="I83" i="1"/>
  <c r="G83" i="1"/>
  <c r="B83" i="1"/>
  <c r="L82" i="1"/>
  <c r="K82" i="1"/>
  <c r="G82" i="1"/>
  <c r="B82" i="1"/>
  <c r="L81" i="1"/>
  <c r="K81" i="1"/>
  <c r="G81" i="1"/>
  <c r="I81" i="1"/>
  <c r="B81" i="1"/>
  <c r="L80" i="1"/>
  <c r="K80" i="1"/>
  <c r="I80" i="1"/>
  <c r="B80" i="1"/>
  <c r="L79" i="1"/>
  <c r="K79" i="1"/>
  <c r="I79" i="1"/>
  <c r="B79" i="1"/>
  <c r="L78" i="1"/>
  <c r="K78" i="1"/>
  <c r="I78" i="1"/>
  <c r="G78" i="1"/>
  <c r="B78" i="1"/>
  <c r="L77" i="1"/>
  <c r="K77" i="1"/>
  <c r="I77" i="1"/>
  <c r="B77" i="1"/>
  <c r="L76" i="1"/>
  <c r="K76" i="1"/>
  <c r="B76" i="1"/>
  <c r="L75" i="1"/>
  <c r="K75" i="1"/>
  <c r="I75" i="1"/>
  <c r="G75" i="1"/>
  <c r="B75" i="1"/>
  <c r="L74" i="1"/>
  <c r="K74" i="1"/>
  <c r="G74" i="1"/>
  <c r="B74" i="1"/>
  <c r="L73" i="1"/>
  <c r="K73" i="1"/>
  <c r="K98" i="1"/>
  <c r="I73" i="1"/>
  <c r="B73" i="1"/>
  <c r="L72" i="1"/>
  <c r="K72" i="1"/>
  <c r="J72" i="1"/>
  <c r="I72" i="1"/>
  <c r="H72" i="1"/>
  <c r="G72" i="1"/>
  <c r="E72" i="1"/>
  <c r="D72" i="1"/>
  <c r="C72" i="1"/>
  <c r="B72" i="1"/>
  <c r="L70" i="1"/>
  <c r="K70" i="1"/>
  <c r="B70" i="1"/>
  <c r="L69" i="1"/>
  <c r="K69" i="1"/>
  <c r="J69" i="1"/>
  <c r="I69" i="1"/>
  <c r="H69" i="1"/>
  <c r="G69" i="1"/>
  <c r="E69" i="1"/>
  <c r="D69" i="1"/>
  <c r="C69" i="1"/>
  <c r="B69" i="1"/>
  <c r="L67" i="1"/>
  <c r="L66" i="1"/>
  <c r="L65" i="1"/>
  <c r="U65" i="1"/>
  <c r="T65" i="1"/>
  <c r="S65" i="1"/>
  <c r="R65" i="1"/>
  <c r="Q65" i="1"/>
  <c r="P65" i="1"/>
  <c r="O65" i="1"/>
  <c r="N65" i="1"/>
  <c r="M65" i="1"/>
  <c r="J65" i="1"/>
  <c r="H65" i="1"/>
  <c r="F65" i="1"/>
  <c r="E65" i="1"/>
  <c r="C65" i="1"/>
  <c r="L64" i="1"/>
  <c r="K64" i="1"/>
  <c r="J64" i="1"/>
  <c r="I64" i="1"/>
  <c r="H64" i="1"/>
  <c r="G64" i="1"/>
  <c r="E64" i="1"/>
  <c r="D64" i="1"/>
  <c r="C64" i="1"/>
  <c r="B64" i="1"/>
  <c r="L62" i="1"/>
  <c r="L61" i="1"/>
  <c r="U60" i="1"/>
  <c r="T60" i="1"/>
  <c r="S60" i="1"/>
  <c r="R60" i="1"/>
  <c r="Q60" i="1"/>
  <c r="P60" i="1"/>
  <c r="O60" i="1"/>
  <c r="N60" i="1"/>
  <c r="M60" i="1"/>
  <c r="L60" i="1"/>
  <c r="J60" i="1"/>
  <c r="H60" i="1"/>
  <c r="F60" i="1"/>
  <c r="E60" i="1"/>
  <c r="C60" i="1"/>
  <c r="L59" i="1"/>
  <c r="K59" i="1"/>
  <c r="J59" i="1"/>
  <c r="I59" i="1"/>
  <c r="H59" i="1"/>
  <c r="G59" i="1"/>
  <c r="E59" i="1"/>
  <c r="D59" i="1"/>
  <c r="C59" i="1"/>
  <c r="B59" i="1"/>
  <c r="U57" i="1"/>
  <c r="T57" i="1"/>
  <c r="S57" i="1"/>
  <c r="R57" i="1"/>
  <c r="Q57" i="1"/>
  <c r="P57" i="1"/>
  <c r="O57" i="1"/>
  <c r="N57" i="1"/>
  <c r="M57" i="1"/>
  <c r="J57" i="1"/>
  <c r="H57" i="1"/>
  <c r="F57" i="1"/>
  <c r="E57" i="1"/>
  <c r="C57" i="1"/>
  <c r="L56" i="1"/>
  <c r="L55" i="1"/>
  <c r="L54" i="1"/>
  <c r="L53" i="1"/>
  <c r="L52" i="1"/>
  <c r="L51" i="1"/>
  <c r="L50" i="1"/>
  <c r="L57" i="1"/>
  <c r="L49" i="1"/>
  <c r="J49" i="1"/>
  <c r="H49" i="1"/>
  <c r="E49" i="1"/>
  <c r="C49" i="1"/>
  <c r="U47" i="1"/>
  <c r="T47" i="1"/>
  <c r="S47" i="1"/>
  <c r="R47" i="1"/>
  <c r="Q47" i="1"/>
  <c r="P47" i="1"/>
  <c r="O47" i="1"/>
  <c r="N47" i="1"/>
  <c r="M47" i="1"/>
  <c r="J47" i="1"/>
  <c r="H47" i="1"/>
  <c r="F47" i="1"/>
  <c r="E47" i="1"/>
  <c r="C47" i="1"/>
  <c r="L46" i="1"/>
  <c r="L45" i="1"/>
  <c r="L47" i="1" s="1"/>
  <c r="L44" i="1"/>
  <c r="J44" i="1"/>
  <c r="H44" i="1"/>
  <c r="E44" i="1"/>
  <c r="C44" i="1"/>
  <c r="U42" i="1"/>
  <c r="T42" i="1"/>
  <c r="T6" i="1"/>
  <c r="S42" i="1"/>
  <c r="R42" i="1"/>
  <c r="R6" i="1"/>
  <c r="Q42" i="1"/>
  <c r="Q6" i="1"/>
  <c r="P42" i="1"/>
  <c r="P6" i="1"/>
  <c r="O42" i="1"/>
  <c r="N42" i="1"/>
  <c r="M42" i="1"/>
  <c r="J42" i="1"/>
  <c r="J6" i="1"/>
  <c r="H42" i="1"/>
  <c r="H6" i="1"/>
  <c r="F42" i="1"/>
  <c r="E42" i="1"/>
  <c r="D42" i="1"/>
  <c r="D6" i="1"/>
  <c r="O7" i="2"/>
  <c r="O5" i="2"/>
  <c r="C42" i="1"/>
  <c r="L41" i="1"/>
  <c r="L40" i="1"/>
  <c r="L39" i="1"/>
  <c r="L38" i="1"/>
  <c r="L37" i="1"/>
  <c r="L36" i="1"/>
  <c r="L42" i="1" s="1"/>
  <c r="L6" i="1" s="1"/>
  <c r="K36" i="1"/>
  <c r="K42" i="1"/>
  <c r="K6" i="1"/>
  <c r="B36" i="1"/>
  <c r="B42" i="1" s="1"/>
  <c r="L35" i="1"/>
  <c r="K35" i="1"/>
  <c r="J35" i="1"/>
  <c r="I35" i="1"/>
  <c r="H35" i="1"/>
  <c r="G35" i="1"/>
  <c r="E35" i="1"/>
  <c r="D35" i="1"/>
  <c r="C35" i="1"/>
  <c r="B35" i="1"/>
  <c r="U33" i="1"/>
  <c r="T33" i="1"/>
  <c r="S33" i="1"/>
  <c r="R33" i="1"/>
  <c r="Q33" i="1"/>
  <c r="P33" i="1"/>
  <c r="O33" i="1"/>
  <c r="N33" i="1"/>
  <c r="N5" i="1"/>
  <c r="M33" i="1"/>
  <c r="J33" i="1"/>
  <c r="H33" i="1"/>
  <c r="F33" i="1"/>
  <c r="E33" i="1"/>
  <c r="D33" i="1"/>
  <c r="C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33" i="1" s="1"/>
  <c r="L5" i="1" s="1"/>
  <c r="L7" i="1" s="1"/>
  <c r="K10" i="1"/>
  <c r="K33" i="1" s="1"/>
  <c r="I10" i="1"/>
  <c r="I33" i="1"/>
  <c r="I5" i="1"/>
  <c r="B10" i="1"/>
  <c r="B33" i="1"/>
  <c r="L9" i="1"/>
  <c r="K9" i="1"/>
  <c r="J9" i="1"/>
  <c r="I9" i="1"/>
  <c r="H9" i="1"/>
  <c r="G9" i="1"/>
  <c r="E9" i="1"/>
  <c r="D9" i="1"/>
  <c r="C9" i="1"/>
  <c r="C4" i="2"/>
  <c r="B9" i="1"/>
  <c r="F7" i="1"/>
  <c r="C7" i="1"/>
  <c r="B7" i="1"/>
  <c r="U6" i="1"/>
  <c r="S6" i="1"/>
  <c r="O6" i="1"/>
  <c r="N6" i="1"/>
  <c r="N7" i="1" s="1"/>
  <c r="M6" i="1"/>
  <c r="E6" i="1"/>
  <c r="U5" i="1"/>
  <c r="T5" i="1"/>
  <c r="S5" i="1"/>
  <c r="S7" i="1"/>
  <c r="R5" i="1"/>
  <c r="R7" i="1" s="1"/>
  <c r="Q5" i="1"/>
  <c r="Q7" i="1" s="1"/>
  <c r="P5" i="1"/>
  <c r="P7" i="1" s="1"/>
  <c r="O5" i="1"/>
  <c r="O7" i="1" s="1"/>
  <c r="M5" i="1"/>
  <c r="K5" i="1"/>
  <c r="K7" i="1"/>
  <c r="J5" i="1"/>
  <c r="J7" i="1" s="1"/>
  <c r="H5" i="1"/>
  <c r="H7" i="1" s="1"/>
  <c r="E5" i="1"/>
  <c r="E7" i="1"/>
  <c r="D5" i="1"/>
  <c r="M4" i="1"/>
  <c r="M136" i="1" s="1"/>
  <c r="F4" i="1"/>
  <c r="F64" i="1" s="1"/>
  <c r="I84" i="1"/>
  <c r="G84" i="1"/>
  <c r="T7" i="1"/>
  <c r="I70" i="1"/>
  <c r="G70" i="1"/>
  <c r="M7" i="1"/>
  <c r="U7" i="1"/>
  <c r="I76" i="1"/>
  <c r="G76" i="1"/>
  <c r="I123" i="1"/>
  <c r="G123" i="1"/>
  <c r="I139" i="1"/>
  <c r="L98" i="1"/>
  <c r="S7" i="2"/>
  <c r="S5" i="2"/>
  <c r="I92" i="1"/>
  <c r="G92" i="1"/>
  <c r="B98" i="1"/>
  <c r="C10" i="2"/>
  <c r="C8" i="2"/>
  <c r="L104" i="1"/>
  <c r="G36" i="1"/>
  <c r="G42" i="1"/>
  <c r="G6" i="1"/>
  <c r="I74" i="1"/>
  <c r="J10" i="2"/>
  <c r="J8" i="2"/>
  <c r="G79" i="1"/>
  <c r="I82" i="1"/>
  <c r="G87" i="1"/>
  <c r="I90" i="1"/>
  <c r="G95" i="1"/>
  <c r="I102" i="1"/>
  <c r="I104" i="1"/>
  <c r="G115" i="1"/>
  <c r="I121" i="1"/>
  <c r="I124" i="1"/>
  <c r="K129" i="1"/>
  <c r="G132" i="1"/>
  <c r="L7" i="2"/>
  <c r="L5" i="2"/>
  <c r="T7" i="2"/>
  <c r="T5" i="2"/>
  <c r="R10" i="2"/>
  <c r="R8" i="2"/>
  <c r="I36" i="1"/>
  <c r="I42" i="1"/>
  <c r="I6" i="1"/>
  <c r="I7" i="1"/>
  <c r="F72" i="1"/>
  <c r="I115" i="1"/>
  <c r="I117" i="1"/>
  <c r="F119" i="1"/>
  <c r="I132" i="1"/>
  <c r="I134" i="1"/>
  <c r="M7" i="2"/>
  <c r="M5" i="2"/>
  <c r="U7" i="2"/>
  <c r="U5" i="2"/>
  <c r="S10" i="2"/>
  <c r="S8" i="2"/>
  <c r="N4" i="1"/>
  <c r="N114" i="1" s="1"/>
  <c r="G73" i="1"/>
  <c r="H10" i="2"/>
  <c r="H8" i="2"/>
  <c r="G120" i="1"/>
  <c r="G124" i="1"/>
  <c r="N7" i="2"/>
  <c r="N5" i="2"/>
  <c r="T10" i="2"/>
  <c r="T8" i="2"/>
  <c r="F9" i="1"/>
  <c r="G10" i="1"/>
  <c r="G33" i="1"/>
  <c r="G5" i="1"/>
  <c r="M59" i="1"/>
  <c r="G80" i="1"/>
  <c r="G88" i="1"/>
  <c r="G96" i="1"/>
  <c r="K104" i="1"/>
  <c r="G116" i="1"/>
  <c r="F126" i="1"/>
  <c r="G133" i="1"/>
  <c r="G134" i="1" s="1"/>
  <c r="F7" i="2"/>
  <c r="F5" i="2"/>
  <c r="Q7" i="2"/>
  <c r="Q5" i="2"/>
  <c r="O10" i="2"/>
  <c r="O8" i="2"/>
  <c r="E7" i="2"/>
  <c r="E5" i="2"/>
  <c r="D7" i="1"/>
  <c r="F59" i="1"/>
  <c r="G77" i="1"/>
  <c r="G85" i="1"/>
  <c r="G93" i="1"/>
  <c r="F101" i="1"/>
  <c r="M114" i="1"/>
  <c r="G127" i="1"/>
  <c r="G129" i="1"/>
  <c r="M131" i="1"/>
  <c r="G138" i="1"/>
  <c r="G139" i="1"/>
  <c r="R7" i="2"/>
  <c r="R5" i="2"/>
  <c r="E10" i="2"/>
  <c r="E8" i="2"/>
  <c r="P10" i="2"/>
  <c r="P8" i="2"/>
  <c r="M126" i="1"/>
  <c r="P7" i="2"/>
  <c r="P5" i="2"/>
  <c r="F35" i="1"/>
  <c r="F44" i="1"/>
  <c r="F49" i="1"/>
  <c r="F114" i="1"/>
  <c r="F10" i="2"/>
  <c r="F8" i="2"/>
  <c r="H7" i="2"/>
  <c r="H5" i="2"/>
  <c r="G7" i="1"/>
  <c r="N131" i="1"/>
  <c r="N49" i="1"/>
  <c r="N119" i="1"/>
  <c r="O4" i="1"/>
  <c r="O9" i="1" s="1"/>
  <c r="J7" i="2"/>
  <c r="J5" i="2"/>
  <c r="G117" i="1"/>
  <c r="O59" i="1"/>
  <c r="O44" i="1"/>
  <c r="P4" i="1"/>
  <c r="P69" i="1" s="1"/>
  <c r="O136" i="1"/>
  <c r="O114" i="1"/>
  <c r="P126" i="1"/>
  <c r="P49" i="1"/>
  <c r="P64" i="1"/>
  <c r="Q4" i="1"/>
  <c r="Q59" i="1" s="1"/>
  <c r="P131" i="1"/>
  <c r="P114" i="1"/>
  <c r="P106" i="1"/>
  <c r="P59" i="1"/>
  <c r="P119" i="1"/>
  <c r="P136" i="1"/>
  <c r="R4" i="1"/>
  <c r="R106" i="1" s="1"/>
  <c r="S4" i="1"/>
  <c r="S136" i="1" s="1"/>
  <c r="R35" i="1"/>
  <c r="T4" i="1"/>
  <c r="T114" i="1" s="1"/>
  <c r="T136" i="1"/>
  <c r="T119" i="1"/>
  <c r="T59" i="1"/>
  <c r="T101" i="1"/>
  <c r="U4" i="1"/>
  <c r="U114" i="1" s="1"/>
  <c r="U69" i="1"/>
  <c r="U131" i="1"/>
  <c r="U101" i="1"/>
  <c r="U126" i="1"/>
  <c r="U136" i="1"/>
  <c r="U49" i="1"/>
  <c r="U9" i="1"/>
  <c r="R49" i="1" l="1"/>
  <c r="Q114" i="1"/>
  <c r="U44" i="1"/>
  <c r="U35" i="1"/>
  <c r="Q131" i="1"/>
  <c r="N72" i="1"/>
  <c r="F106" i="1"/>
  <c r="M119" i="1"/>
  <c r="R126" i="1"/>
  <c r="O101" i="1"/>
  <c r="N101" i="1"/>
  <c r="U64" i="1"/>
  <c r="R69" i="1"/>
  <c r="N35" i="1"/>
  <c r="M35" i="1"/>
  <c r="M64" i="1"/>
  <c r="Q49" i="1"/>
  <c r="U59" i="1"/>
  <c r="R64" i="1"/>
  <c r="O119" i="1"/>
  <c r="M106" i="1"/>
  <c r="S126" i="1"/>
  <c r="T64" i="1"/>
  <c r="T131" i="1"/>
  <c r="U72" i="1"/>
  <c r="U106" i="1"/>
  <c r="T44" i="1"/>
  <c r="T69" i="1"/>
  <c r="S9" i="1"/>
  <c r="S72" i="1"/>
  <c r="R9" i="1"/>
  <c r="R119" i="1"/>
  <c r="Q35" i="1"/>
  <c r="Q136" i="1"/>
  <c r="P101" i="1"/>
  <c r="P9" i="1"/>
  <c r="O69" i="1"/>
  <c r="O64" i="1"/>
  <c r="N64" i="1"/>
  <c r="N9" i="1"/>
  <c r="M72" i="1"/>
  <c r="T9" i="1"/>
  <c r="S64" i="1"/>
  <c r="S106" i="1"/>
  <c r="R72" i="1"/>
  <c r="Q101" i="1"/>
  <c r="Q64" i="1"/>
  <c r="O131" i="1"/>
  <c r="O49" i="1"/>
  <c r="N126" i="1"/>
  <c r="U119" i="1"/>
  <c r="T49" i="1"/>
  <c r="T72" i="1"/>
  <c r="S44" i="1"/>
  <c r="S119" i="1"/>
  <c r="R44" i="1"/>
  <c r="R136" i="1"/>
  <c r="Q106" i="1"/>
  <c r="Q9" i="1"/>
  <c r="P35" i="1"/>
  <c r="P44" i="1"/>
  <c r="O72" i="1"/>
  <c r="O126" i="1"/>
  <c r="N69" i="1"/>
  <c r="N59" i="1"/>
  <c r="F69" i="1"/>
  <c r="Q44" i="1"/>
  <c r="F131" i="1"/>
  <c r="M101" i="1"/>
  <c r="S49" i="1"/>
  <c r="T126" i="1"/>
  <c r="S59" i="1"/>
  <c r="S131" i="1"/>
  <c r="R59" i="1"/>
  <c r="Q69" i="1"/>
  <c r="Q72" i="1"/>
  <c r="O35" i="1"/>
  <c r="N136" i="1"/>
  <c r="N106" i="1"/>
  <c r="M69" i="1"/>
  <c r="S114" i="1"/>
  <c r="T35" i="1"/>
  <c r="R131" i="1"/>
  <c r="T106" i="1"/>
  <c r="S101" i="1"/>
  <c r="S35" i="1"/>
  <c r="R114" i="1"/>
  <c r="R101" i="1"/>
  <c r="Q126" i="1"/>
  <c r="Q119" i="1"/>
  <c r="P72" i="1"/>
  <c r="O106" i="1"/>
  <c r="N44" i="1"/>
  <c r="S69" i="1"/>
  <c r="F136" i="1"/>
  <c r="G98" i="1"/>
  <c r="I98" i="1"/>
  <c r="M49" i="1"/>
  <c r="M44" i="1"/>
  <c r="M9" i="1"/>
  <c r="B43" i="3"/>
  <c r="B13" i="3"/>
  <c r="AB57" i="3"/>
  <c r="AB13" i="3"/>
  <c r="Q4" i="2"/>
  <c r="AB4" i="3"/>
  <c r="AB43" i="3"/>
  <c r="D57" i="3"/>
  <c r="D43" i="3"/>
  <c r="E4" i="2"/>
  <c r="D4" i="3"/>
  <c r="D13" i="3"/>
  <c r="L57" i="3"/>
  <c r="L43" i="3"/>
  <c r="I4" i="2"/>
  <c r="L4" i="3"/>
  <c r="L13" i="3"/>
  <c r="R13" i="3"/>
  <c r="R43" i="3"/>
  <c r="L4" i="2"/>
  <c r="R4" i="3"/>
  <c r="R57" i="3"/>
  <c r="T57" i="3"/>
  <c r="T13" i="3"/>
  <c r="M4" i="2"/>
  <c r="T4" i="3"/>
  <c r="T43" i="3"/>
  <c r="AF43" i="3"/>
  <c r="AF57" i="3"/>
  <c r="S4" i="2"/>
  <c r="AF4" i="3"/>
  <c r="AF13" i="3"/>
  <c r="F43" i="3"/>
  <c r="F13" i="3"/>
  <c r="F4" i="2"/>
  <c r="F4" i="3"/>
  <c r="F57" i="3"/>
  <c r="Z57" i="3"/>
  <c r="Z43" i="3"/>
  <c r="P4" i="2"/>
  <c r="Z4" i="3"/>
  <c r="Z13" i="3"/>
  <c r="N57" i="3"/>
  <c r="N43" i="3"/>
  <c r="J4" i="2"/>
  <c r="N4" i="3"/>
  <c r="N13" i="3"/>
  <c r="P57" i="3"/>
  <c r="P13" i="3"/>
  <c r="K4" i="2"/>
  <c r="P4" i="3"/>
  <c r="P43" i="3"/>
  <c r="AJ43" i="3"/>
  <c r="AJ57" i="3"/>
  <c r="U4" i="2"/>
  <c r="AJ4" i="3"/>
  <c r="AJ13" i="3"/>
  <c r="AD13" i="3"/>
  <c r="AD43" i="3"/>
  <c r="R4" i="2"/>
  <c r="AD4" i="3"/>
  <c r="AD57" i="3"/>
  <c r="J57" i="3"/>
  <c r="J13" i="3"/>
  <c r="H4" i="2"/>
  <c r="J4" i="3"/>
  <c r="J43" i="3"/>
  <c r="H57" i="3"/>
  <c r="H43" i="3"/>
  <c r="G4" i="2"/>
  <c r="H4" i="3"/>
  <c r="H13" i="3"/>
  <c r="AH43" i="3"/>
  <c r="AH57" i="3"/>
  <c r="T4" i="2"/>
  <c r="AH4" i="3"/>
  <c r="AH13" i="3"/>
  <c r="X43" i="3"/>
  <c r="X57" i="3"/>
  <c r="O4" i="2"/>
  <c r="X4" i="3"/>
  <c r="X13" i="3"/>
  <c r="V13" i="3"/>
  <c r="V43" i="3"/>
  <c r="N4" i="2"/>
  <c r="V4" i="3"/>
  <c r="V57" i="3"/>
</calcChain>
</file>

<file path=xl/sharedStrings.xml><?xml version="1.0" encoding="utf-8"?>
<sst xmlns="http://schemas.openxmlformats.org/spreadsheetml/2006/main" count="411" uniqueCount="176">
  <si>
    <t>Policlínica Estadual da Região do Entorno – Unidade FORMOSA</t>
  </si>
  <si>
    <t>PRODUÇÃO ASSISTENCIAL</t>
  </si>
  <si>
    <t>01. ATENDIMENTO AMBULATORIAL</t>
  </si>
  <si>
    <t>Meta Parcial</t>
  </si>
  <si>
    <t>10-31-jul-24</t>
  </si>
  <si>
    <t>Meta Mensal</t>
  </si>
  <si>
    <t>01-09-Out-24</t>
  </si>
  <si>
    <t>10-31-Out-24</t>
  </si>
  <si>
    <t>Consulta Médica</t>
  </si>
  <si>
    <t>Consulta Multiprofissional</t>
  </si>
  <si>
    <t>TOTAL</t>
  </si>
  <si>
    <t>02. CONSULTA MÉDICA POR ESPECIALIDADE</t>
  </si>
  <si>
    <t>Anestesiologia*</t>
  </si>
  <si>
    <t>Cirurgia Vascular</t>
  </si>
  <si>
    <t>Cardiologia</t>
  </si>
  <si>
    <t>Clínico Geral – Linha do cuidado</t>
  </si>
  <si>
    <t>Dermatologia</t>
  </si>
  <si>
    <t>Endocrinologia</t>
  </si>
  <si>
    <t>Gastroenterologia</t>
  </si>
  <si>
    <t>Ginecologia</t>
  </si>
  <si>
    <t>Obstetrícia (pré-natal de alto risco)</t>
  </si>
  <si>
    <t>Hematologia</t>
  </si>
  <si>
    <t>Infectologia</t>
  </si>
  <si>
    <t>Mastologia</t>
  </si>
  <si>
    <t>Nefrologia</t>
  </si>
  <si>
    <t>Neurologia</t>
  </si>
  <si>
    <t>Pediatria</t>
  </si>
  <si>
    <t>Oftalmologia</t>
  </si>
  <si>
    <t>Ortopedia/Traumatologia</t>
  </si>
  <si>
    <t>Otorrinolaringologia</t>
  </si>
  <si>
    <t>Pneumologia</t>
  </si>
  <si>
    <t>Proctologia</t>
  </si>
  <si>
    <t>Psiquiatria</t>
  </si>
  <si>
    <t>Reumatologia</t>
  </si>
  <si>
    <t>Urologia</t>
  </si>
  <si>
    <t>03. CONSULTA MULTIPROFISSIONAL POR ESPECIALIDADE</t>
  </si>
  <si>
    <t>Enfermeiro</t>
  </si>
  <si>
    <t>Farmacêutico</t>
  </si>
  <si>
    <t>Fisioterapeuta</t>
  </si>
  <si>
    <t>Fonoaudiólogo</t>
  </si>
  <si>
    <t>Nutricionista</t>
  </si>
  <si>
    <t>Psicólogo</t>
  </si>
  <si>
    <t>04. CONSULTA MULTIPROFISSIONAL POR ESPECIALIDADE [Exclusa da  Meta]</t>
  </si>
  <si>
    <t>Enfermagem (triagem)</t>
  </si>
  <si>
    <t>Serviço Social</t>
  </si>
  <si>
    <t>05. PRÁTICAS INTEGRATIVAS E COMPLEMENTARES - PICS</t>
  </si>
  <si>
    <t>Acumputura</t>
  </si>
  <si>
    <t>Aromaterapia</t>
  </si>
  <si>
    <t>Auriculoterapia</t>
  </si>
  <si>
    <t>Fitoterapia</t>
  </si>
  <si>
    <t>Tratamento Naturopático</t>
  </si>
  <si>
    <t>Ventosaterapia</t>
  </si>
  <si>
    <t>Outras PICs</t>
  </si>
  <si>
    <t>-</t>
  </si>
  <si>
    <t>06. CONSULTA FARMACÊUTICA</t>
  </si>
  <si>
    <t>Consultas Farmacêuticas</t>
  </si>
  <si>
    <t>≥ 5%</t>
  </si>
  <si>
    <t>Consultas Farmacêuticas Realizadas</t>
  </si>
  <si>
    <t>Processos Atendidos</t>
  </si>
  <si>
    <t>07. DISPENSAÇÃO DE MEDICAMENTOS</t>
  </si>
  <si>
    <t>Dispensação de Medicamentos em relação aos processos cadastrados</t>
  </si>
  <si>
    <t>≥ 50%</t>
  </si>
  <si>
    <t>Dispensação de Medicamentos realizadas</t>
  </si>
  <si>
    <t>Processos Cadastrados</t>
  </si>
  <si>
    <t>08. PROCEDIMENTO CIRURGICO AMBULATORIAL</t>
  </si>
  <si>
    <t>Cirurgia Menor Ambulatorial (CMA)</t>
  </si>
  <si>
    <t>09. SADT (INTERNO E EXTERNO) REALIZADO</t>
  </si>
  <si>
    <t>Audiometria</t>
  </si>
  <si>
    <t>Cistoscopia</t>
  </si>
  <si>
    <t>Colonoscopia</t>
  </si>
  <si>
    <t>Colposcopia</t>
  </si>
  <si>
    <t>Densitometria Óssea</t>
  </si>
  <si>
    <t>Doppler Vascular</t>
  </si>
  <si>
    <t>Ecocardiografia</t>
  </si>
  <si>
    <t>Eletrocardiografia</t>
  </si>
  <si>
    <t>Eletroencefalografia</t>
  </si>
  <si>
    <t>Eletroneuromiografia</t>
  </si>
  <si>
    <t>Endoscopia</t>
  </si>
  <si>
    <t>Emissões otoacústica</t>
  </si>
  <si>
    <t>Espirometria</t>
  </si>
  <si>
    <t>Holter</t>
  </si>
  <si>
    <t>Mamografia</t>
  </si>
  <si>
    <t>Mapa</t>
  </si>
  <si>
    <t>Nasofibroscopia</t>
  </si>
  <si>
    <t>Punção Aspirativa por Agrulha Fina (PAAF): Tireóide e Mama</t>
  </si>
  <si>
    <t>Punção Aspirativa por Agrulha Grossa</t>
  </si>
  <si>
    <t>Radiologia</t>
  </si>
  <si>
    <t>Teste Ergométrico</t>
  </si>
  <si>
    <t>Tomografia Computadorizada</t>
  </si>
  <si>
    <t>Ultrassonografia</t>
  </si>
  <si>
    <t>Urodinâmica</t>
  </si>
  <si>
    <t>Videolaringoscopia</t>
  </si>
  <si>
    <t>10. SADT INTERNO REALIZADO</t>
  </si>
  <si>
    <t>Análises Clínicas</t>
  </si>
  <si>
    <t>Patologia Clínica</t>
  </si>
  <si>
    <t>11. SADT INTERNO OFTALMOLOGICO REALIZADO</t>
  </si>
  <si>
    <t>Fundoscopia</t>
  </si>
  <si>
    <t>Potencial de acuidade visual</t>
  </si>
  <si>
    <t>Teste ortóptico</t>
  </si>
  <si>
    <t>Tonometria</t>
  </si>
  <si>
    <t>Triagem oftalmológica</t>
  </si>
  <si>
    <t>12. CENTRO ESPECIALIZADO EM ODONTOLOGIA (CEO II) - 
CONSULTAS ODONTOLÓGICAS</t>
  </si>
  <si>
    <t>Primeira Consulta</t>
  </si>
  <si>
    <t>Consulta Subsequente</t>
  </si>
  <si>
    <t>13. CENTRO ESPECIALIZADO EM ODONTOLOGIA (CEO II) - 
PROCEDIMENTOS POR ESPECIALIDADES</t>
  </si>
  <si>
    <t>Procedimentos Básicos</t>
  </si>
  <si>
    <t>Periodontia</t>
  </si>
  <si>
    <t>Endodontia</t>
  </si>
  <si>
    <t>Cirurgia Oral</t>
  </si>
  <si>
    <t>14. CLÍNICA DE TERAPIA RENAL SUBSTITUTIVA</t>
  </si>
  <si>
    <t>Hemodiálise</t>
  </si>
  <si>
    <t>Treinamento diálise peritoneal</t>
  </si>
  <si>
    <t xml:space="preserve">15. PRODUÇÃO DO PROCESSO TRANSEXUALIZADOR </t>
  </si>
  <si>
    <t xml:space="preserve">Equipe Médica </t>
  </si>
  <si>
    <t>Equipe Multiprofissional</t>
  </si>
  <si>
    <t>16. TRANSPORTE PARA TRS</t>
  </si>
  <si>
    <t>Ônibus I</t>
  </si>
  <si>
    <t>VAN</t>
  </si>
  <si>
    <t xml:space="preserve"> </t>
  </si>
  <si>
    <t>INDICADORES E METAS DE DESEMPENHO</t>
  </si>
  <si>
    <t>Indicadores de Desempenho</t>
  </si>
  <si>
    <t>01. Razão do Quantitativo de Consultas Ofertadas</t>
  </si>
  <si>
    <t>Número de consultas ofertadas</t>
  </si>
  <si>
    <t>Número de consultas propostas nas metas da unidade</t>
  </si>
  <si>
    <t>02. Razão do Quantitativo de Exames (SADT) Ofertadas</t>
  </si>
  <si>
    <t>Número de SADTS ofertados</t>
  </si>
  <si>
    <t>Número de SADTS propostos nas metas da unidade</t>
  </si>
  <si>
    <t>03. Percentual de Exames de Imagem com Resultado Liberado em até 72h</t>
  </si>
  <si>
    <t>≥ 70%</t>
  </si>
  <si>
    <t>Número de Exames de Imagem com Resultado Liberado em até 72h</t>
  </si>
  <si>
    <t>Número de Exames de Imagem com Realizados</t>
  </si>
  <si>
    <t>04. Taxa de Acuracidade de Estoque dos Medicamentos do Componente Especializado da Assistência Farmacêutica</t>
  </si>
  <si>
    <t>≥ 99%</t>
  </si>
  <si>
    <t>Número de itens em conformidade</t>
  </si>
  <si>
    <t>Número total de itens cadastrados no sistema</t>
  </si>
  <si>
    <t>05. Percentual de Consultas Farmacêuticas em Relação ao Número de Processos do CEAF atendidos no mês</t>
  </si>
  <si>
    <t>Número de Processos do CEAF atendidos no mês</t>
  </si>
  <si>
    <t>06. Taxa de Perda Financeira de Medicamentos por Prazo de Validade</t>
  </si>
  <si>
    <t>≤ 0,5%</t>
  </si>
  <si>
    <t>Valor financeiro da perda do segmento padronizado por validade expirada no hospital</t>
  </si>
  <si>
    <t>Valor financeiro inventariado na CAF no período</t>
  </si>
  <si>
    <t>INDICADORES DE EFETIVIDADE</t>
  </si>
  <si>
    <t>Indicadores de Efetividade</t>
  </si>
  <si>
    <t>01. Indicador de Gestão Ambulatorial (%)</t>
  </si>
  <si>
    <t>Taxa de Perda Primária Global (%)</t>
  </si>
  <si>
    <t>Taxa de Perda Primária Consultas Médicas</t>
  </si>
  <si>
    <t>Taxa de Perda Primária Não Médicas</t>
  </si>
  <si>
    <t>N/A</t>
  </si>
  <si>
    <t>Taxa de Absenteísmo Global (%)</t>
  </si>
  <si>
    <t>Taxa de Absenteísmo Consultas Médicas</t>
  </si>
  <si>
    <t>Taxa de Absenteísmo Consultas Não Médicas</t>
  </si>
  <si>
    <t>02. Desaproveitamento SADT</t>
  </si>
  <si>
    <t>Procedimento</t>
  </si>
  <si>
    <t>Perda primária</t>
  </si>
  <si>
    <t>Absenteísmo</t>
  </si>
  <si>
    <t>Doppler</t>
  </si>
  <si>
    <t>Emissões Otoacústica</t>
  </si>
  <si>
    <t>Mamograﬁa</t>
  </si>
  <si>
    <t>MAPA</t>
  </si>
  <si>
    <t>Punção aspirativa por agulha fina (PAAF): tireóide e mama</t>
  </si>
  <si>
    <t>Punção aspirativa por agulha grossa</t>
  </si>
  <si>
    <t>Ressonância Magnética</t>
  </si>
  <si>
    <t>Tomograﬁa</t>
  </si>
  <si>
    <t>Ultrassonograﬁa </t>
  </si>
  <si>
    <t>03. Taxa de Absenteísmo</t>
  </si>
  <si>
    <t>Profissão</t>
  </si>
  <si>
    <t>Celetista</t>
  </si>
  <si>
    <t>Estatutário</t>
  </si>
  <si>
    <t>N/A%</t>
  </si>
  <si>
    <t>Técnico de Enfermagem</t>
  </si>
  <si>
    <t>Médicos</t>
  </si>
  <si>
    <t>Biomédico</t>
  </si>
  <si>
    <t>Assistente social</t>
  </si>
  <si>
    <t>Áreas administrativas e de suporte</t>
  </si>
  <si>
    <t>GERAL</t>
  </si>
  <si>
    <t>04. Rotatividade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</si>
</sst>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%"/>
    <numFmt numFmtId="166" formatCode="&quot;R$&quot;\ #,##0"/>
  </numFmts>
  <fonts count="15" x14ac:knownFonts="1">
    <font>
      <sz val="11"/>
      <color theme="1"/>
      <name val="Aptos Narrow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50"/>
      <color rgb="FF000000"/>
      <name val="Calibri"/>
      <family val="2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5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81D41A"/>
        <bgColor rgb="FFE2F0D9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rgb="FFE2F0D9"/>
      </patternFill>
    </fill>
    <fill>
      <patternFill patternType="solid">
        <fgColor rgb="FFFFFFFF"/>
        <bgColor rgb="FFCCFFFF"/>
      </patternFill>
    </fill>
    <fill>
      <patternFill patternType="solid">
        <fgColor theme="7" tint="0.79998168889431442"/>
        <bgColor rgb="FFE2F0D9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B2B2B2"/>
        <bgColor rgb="FF99CCFF"/>
      </patternFill>
    </fill>
    <fill>
      <patternFill patternType="solid">
        <fgColor rgb="FFD8D8D8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9" fontId="4" fillId="0" borderId="0" applyFont="0" applyFill="0" applyBorder="0" applyAlignment="0" applyProtection="0"/>
  </cellStyleXfs>
  <cellXfs count="153">
    <xf numFmtId="0" fontId="0" fillId="0" borderId="0" xfId="0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164" fontId="8" fillId="3" borderId="1" xfId="1" applyNumberFormat="1" applyFont="1" applyFill="1" applyBorder="1" applyAlignment="1">
      <alignment horizontal="left" vertical="center" wrapText="1"/>
    </xf>
    <xf numFmtId="164" fontId="9" fillId="3" borderId="2" xfId="1" applyNumberFormat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Alignment="1">
      <alignment horizontal="center" vertical="center"/>
    </xf>
    <xf numFmtId="3" fontId="11" fillId="4" borderId="1" xfId="1" applyNumberFormat="1" applyFont="1" applyFill="1" applyBorder="1" applyAlignment="1">
      <alignment horizontal="left" vertical="center" indent="1"/>
    </xf>
    <xf numFmtId="3" fontId="11" fillId="4" borderId="1" xfId="1" applyNumberFormat="1" applyFont="1" applyFill="1" applyBorder="1" applyAlignment="1">
      <alignment horizontal="center" vertical="center"/>
    </xf>
    <xf numFmtId="3" fontId="5" fillId="0" borderId="0" xfId="1" applyNumberFormat="1" applyAlignment="1">
      <alignment horizontal="center" vertical="center"/>
    </xf>
    <xf numFmtId="3" fontId="8" fillId="4" borderId="1" xfId="1" applyNumberFormat="1" applyFont="1" applyFill="1" applyBorder="1" applyAlignment="1">
      <alignment horizontal="left" vertical="center" indent="1"/>
    </xf>
    <xf numFmtId="3" fontId="8" fillId="4" borderId="1" xfId="1" applyNumberFormat="1" applyFont="1" applyFill="1" applyBorder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3" fontId="11" fillId="0" borderId="3" xfId="1" applyNumberFormat="1" applyFont="1" applyBorder="1" applyAlignment="1">
      <alignment horizontal="left" vertical="center"/>
    </xf>
    <xf numFmtId="3" fontId="11" fillId="0" borderId="3" xfId="1" applyNumberFormat="1" applyFont="1" applyBorder="1" applyAlignment="1">
      <alignment horizontal="center" vertical="center"/>
    </xf>
    <xf numFmtId="3" fontId="13" fillId="0" borderId="3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3" fontId="1" fillId="5" borderId="1" xfId="1" applyNumberFormat="1" applyFont="1" applyFill="1" applyBorder="1" applyAlignment="1" applyProtection="1">
      <alignment horizontal="center" vertical="center" wrapText="1"/>
      <protection locked="0"/>
    </xf>
    <xf numFmtId="3" fontId="11" fillId="6" borderId="1" xfId="1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wrapText="1"/>
    </xf>
    <xf numFmtId="3" fontId="1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13" fillId="4" borderId="1" xfId="1" applyNumberFormat="1" applyFont="1" applyFill="1" applyBorder="1" applyAlignment="1">
      <alignment horizontal="center" vertical="center"/>
    </xf>
    <xf numFmtId="3" fontId="11" fillId="4" borderId="1" xfId="1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wrapText="1"/>
    </xf>
    <xf numFmtId="164" fontId="8" fillId="3" borderId="6" xfId="1" applyNumberFormat="1" applyFont="1" applyFill="1" applyBorder="1" applyAlignment="1">
      <alignment horizontal="left" vertical="center" wrapText="1"/>
    </xf>
    <xf numFmtId="164" fontId="9" fillId="3" borderId="7" xfId="1" applyNumberFormat="1" applyFont="1" applyFill="1" applyBorder="1" applyAlignment="1">
      <alignment horizontal="center" vertical="center" wrapText="1"/>
    </xf>
    <xf numFmtId="3" fontId="11" fillId="4" borderId="6" xfId="1" applyNumberFormat="1" applyFont="1" applyFill="1" applyBorder="1" applyAlignment="1">
      <alignment horizontal="left" vertical="center" indent="1"/>
    </xf>
    <xf numFmtId="3" fontId="11" fillId="4" borderId="7" xfId="1" applyNumberFormat="1" applyFont="1" applyFill="1" applyBorder="1" applyAlignment="1">
      <alignment vertical="center"/>
    </xf>
    <xf numFmtId="3" fontId="8" fillId="4" borderId="6" xfId="1" applyNumberFormat="1" applyFont="1" applyFill="1" applyBorder="1" applyAlignment="1">
      <alignment horizontal="left" vertical="center" indent="1"/>
    </xf>
    <xf numFmtId="3" fontId="8" fillId="4" borderId="7" xfId="1" applyNumberFormat="1" applyFont="1" applyFill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 wrapText="1"/>
    </xf>
    <xf numFmtId="3" fontId="11" fillId="4" borderId="3" xfId="1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3" fontId="11" fillId="4" borderId="7" xfId="1" applyNumberFormat="1" applyFont="1" applyFill="1" applyBorder="1" applyAlignment="1">
      <alignment horizontal="center" vertical="center"/>
    </xf>
    <xf numFmtId="3" fontId="8" fillId="4" borderId="3" xfId="1" applyNumberFormat="1" applyFont="1" applyFill="1" applyBorder="1" applyAlignment="1">
      <alignment horizontal="center" vertical="center"/>
    </xf>
    <xf numFmtId="3" fontId="11" fillId="4" borderId="14" xfId="1" applyNumberFormat="1" applyFont="1" applyFill="1" applyBorder="1" applyAlignment="1">
      <alignment horizontal="center" vertical="center"/>
    </xf>
    <xf numFmtId="3" fontId="11" fillId="4" borderId="11" xfId="1" applyNumberFormat="1" applyFont="1" applyFill="1" applyBorder="1" applyAlignment="1" applyProtection="1">
      <alignment horizontal="center" vertical="center"/>
      <protection locked="0"/>
    </xf>
    <xf numFmtId="3" fontId="8" fillId="4" borderId="2" xfId="1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left" vertical="center"/>
    </xf>
    <xf numFmtId="9" fontId="13" fillId="7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left" vertical="center" indent="2"/>
    </xf>
    <xf numFmtId="3" fontId="13" fillId="7" borderId="1" xfId="0" applyNumberFormat="1" applyFont="1" applyFill="1" applyBorder="1" applyAlignment="1">
      <alignment horizontal="center" vertical="center"/>
    </xf>
    <xf numFmtId="3" fontId="13" fillId="4" borderId="4" xfId="1" applyNumberFormat="1" applyFont="1" applyFill="1" applyBorder="1" applyAlignment="1">
      <alignment horizontal="center" vertical="center"/>
    </xf>
    <xf numFmtId="3" fontId="13" fillId="7" borderId="1" xfId="0" applyNumberFormat="1" applyFont="1" applyFill="1" applyBorder="1" applyAlignment="1" applyProtection="1">
      <alignment horizontal="center" vertical="center"/>
      <protection locked="0"/>
    </xf>
    <xf numFmtId="3" fontId="13" fillId="8" borderId="1" xfId="0" applyNumberFormat="1" applyFont="1" applyFill="1" applyBorder="1" applyAlignment="1">
      <alignment horizontal="center" vertical="center"/>
    </xf>
    <xf numFmtId="3" fontId="13" fillId="4" borderId="2" xfId="1" applyNumberFormat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3" fontId="13" fillId="8" borderId="1" xfId="0" applyNumberFormat="1" applyFont="1" applyFill="1" applyBorder="1" applyAlignment="1">
      <alignment horizontal="center" vertical="center" wrapText="1"/>
    </xf>
    <xf numFmtId="3" fontId="13" fillId="7" borderId="1" xfId="0" applyNumberFormat="1" applyFont="1" applyFill="1" applyBorder="1" applyAlignment="1">
      <alignment horizontal="left" vertical="center" indent="1"/>
    </xf>
    <xf numFmtId="0" fontId="5" fillId="0" borderId="0" xfId="1" applyAlignment="1">
      <alignment horizontal="left" vertical="center"/>
    </xf>
    <xf numFmtId="164" fontId="9" fillId="3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Alignment="1">
      <alignment horizontal="center" vertical="center"/>
    </xf>
    <xf numFmtId="3" fontId="13" fillId="7" borderId="1" xfId="2" applyNumberFormat="1" applyFont="1" applyFill="1" applyBorder="1" applyAlignment="1" applyProtection="1">
      <alignment horizontal="center" vertical="center"/>
    </xf>
    <xf numFmtId="3" fontId="13" fillId="7" borderId="1" xfId="2" applyNumberFormat="1" applyFont="1" applyFill="1" applyBorder="1" applyAlignment="1" applyProtection="1">
      <alignment horizontal="center" vertical="center"/>
      <protection locked="0"/>
    </xf>
    <xf numFmtId="3" fontId="9" fillId="7" borderId="1" xfId="0" applyNumberFormat="1" applyFont="1" applyFill="1" applyBorder="1" applyAlignment="1">
      <alignment horizontal="left" vertical="center" indent="1"/>
    </xf>
    <xf numFmtId="3" fontId="9" fillId="7" borderId="1" xfId="2" applyNumberFormat="1" applyFont="1" applyFill="1" applyBorder="1" applyAlignment="1" applyProtection="1">
      <alignment horizontal="center" vertical="center"/>
    </xf>
    <xf numFmtId="3" fontId="9" fillId="7" borderId="0" xfId="0" applyNumberFormat="1" applyFont="1" applyFill="1" applyAlignment="1">
      <alignment horizontal="left" vertical="center" indent="1"/>
    </xf>
    <xf numFmtId="3" fontId="9" fillId="7" borderId="0" xfId="2" applyNumberFormat="1" applyFont="1" applyFill="1" applyBorder="1" applyAlignment="1" applyProtection="1">
      <alignment horizontal="center" vertical="center"/>
    </xf>
    <xf numFmtId="164" fontId="8" fillId="3" borderId="6" xfId="1" applyNumberFormat="1" applyFont="1" applyFill="1" applyBorder="1" applyAlignment="1">
      <alignment horizontal="left" vertical="center"/>
    </xf>
    <xf numFmtId="3" fontId="13" fillId="7" borderId="6" xfId="0" applyNumberFormat="1" applyFont="1" applyFill="1" applyBorder="1" applyAlignment="1">
      <alignment horizontal="left" vertical="center" indent="1"/>
    </xf>
    <xf numFmtId="3" fontId="13" fillId="7" borderId="7" xfId="2" applyNumberFormat="1" applyFont="1" applyFill="1" applyBorder="1" applyAlignment="1" applyProtection="1">
      <alignment horizontal="center" vertical="center"/>
    </xf>
    <xf numFmtId="3" fontId="9" fillId="7" borderId="6" xfId="0" applyNumberFormat="1" applyFont="1" applyFill="1" applyBorder="1" applyAlignment="1">
      <alignment horizontal="left" vertical="center" indent="1"/>
    </xf>
    <xf numFmtId="3" fontId="9" fillId="7" borderId="7" xfId="2" applyNumberFormat="1" applyFont="1" applyFill="1" applyBorder="1" applyAlignment="1" applyProtection="1">
      <alignment horizontal="center" vertical="center"/>
    </xf>
    <xf numFmtId="3" fontId="9" fillId="4" borderId="1" xfId="1" applyNumberFormat="1" applyFont="1" applyFill="1" applyBorder="1" applyAlignment="1">
      <alignment horizontal="center" vertical="center"/>
    </xf>
    <xf numFmtId="3" fontId="11" fillId="4" borderId="1" xfId="1" applyNumberFormat="1" applyFont="1" applyFill="1" applyBorder="1" applyAlignment="1">
      <alignment horizontal="left" vertical="center" wrapText="1" indent="1"/>
    </xf>
    <xf numFmtId="3" fontId="13" fillId="4" borderId="1" xfId="1" applyNumberFormat="1" applyFont="1" applyFill="1" applyBorder="1" applyAlignment="1">
      <alignment horizontal="center" vertical="center" wrapText="1"/>
    </xf>
    <xf numFmtId="3" fontId="8" fillId="4" borderId="1" xfId="1" applyNumberFormat="1" applyFont="1" applyFill="1" applyBorder="1" applyAlignment="1">
      <alignment horizontal="left" vertical="center" wrapText="1" indent="1"/>
    </xf>
    <xf numFmtId="3" fontId="9" fillId="4" borderId="1" xfId="1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4" fillId="0" borderId="0" xfId="1" applyFont="1"/>
    <xf numFmtId="0" fontId="13" fillId="0" borderId="0" xfId="1" applyFont="1" applyAlignment="1">
      <alignment vertical="center"/>
    </xf>
    <xf numFmtId="164" fontId="9" fillId="9" borderId="1" xfId="1" applyNumberFormat="1" applyFont="1" applyFill="1" applyBorder="1" applyAlignment="1">
      <alignment horizontal="center" vertical="center" wrapText="1"/>
    </xf>
    <xf numFmtId="164" fontId="9" fillId="9" borderId="1" xfId="1" applyNumberFormat="1" applyFont="1" applyFill="1" applyBorder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164" fontId="9" fillId="0" borderId="0" xfId="1" applyNumberFormat="1" applyFont="1"/>
    <xf numFmtId="9" fontId="9" fillId="10" borderId="1" xfId="1" applyNumberFormat="1" applyFont="1" applyFill="1" applyBorder="1" applyAlignment="1">
      <alignment horizontal="left" vertical="center" wrapText="1"/>
    </xf>
    <xf numFmtId="9" fontId="9" fillId="3" borderId="1" xfId="1" applyNumberFormat="1" applyFont="1" applyFill="1" applyBorder="1" applyAlignment="1">
      <alignment horizontal="center" vertical="center"/>
    </xf>
    <xf numFmtId="9" fontId="9" fillId="3" borderId="11" xfId="0" applyNumberFormat="1" applyFont="1" applyFill="1" applyBorder="1" applyAlignment="1">
      <alignment horizontal="center" vertical="center"/>
    </xf>
    <xf numFmtId="9" fontId="9" fillId="0" borderId="0" xfId="1" applyNumberFormat="1" applyFont="1" applyAlignment="1">
      <alignment vertical="center"/>
    </xf>
    <xf numFmtId="3" fontId="13" fillId="4" borderId="1" xfId="1" applyNumberFormat="1" applyFont="1" applyFill="1" applyBorder="1" applyAlignment="1">
      <alignment horizontal="left" vertical="center" wrapText="1" indent="2"/>
    </xf>
    <xf numFmtId="3" fontId="13" fillId="0" borderId="11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 applyProtection="1">
      <alignment horizontal="center" vertical="center"/>
      <protection locked="0"/>
    </xf>
    <xf numFmtId="3" fontId="13" fillId="11" borderId="11" xfId="0" applyNumberFormat="1" applyFont="1" applyFill="1" applyBorder="1" applyAlignment="1">
      <alignment horizontal="center" vertical="center"/>
    </xf>
    <xf numFmtId="3" fontId="13" fillId="12" borderId="11" xfId="0" applyNumberFormat="1" applyFont="1" applyFill="1" applyBorder="1" applyAlignment="1">
      <alignment horizontal="center" vertical="center"/>
    </xf>
    <xf numFmtId="3" fontId="13" fillId="0" borderId="0" xfId="1" applyNumberFormat="1" applyFont="1" applyAlignment="1">
      <alignment vertical="center"/>
    </xf>
    <xf numFmtId="3" fontId="13" fillId="0" borderId="0" xfId="1" applyNumberFormat="1" applyFont="1"/>
    <xf numFmtId="3" fontId="13" fillId="0" borderId="0" xfId="1" applyNumberFormat="1" applyFont="1" applyAlignment="1">
      <alignment horizontal="center" vertical="center"/>
    </xf>
    <xf numFmtId="9" fontId="9" fillId="10" borderId="1" xfId="1" applyNumberFormat="1" applyFont="1" applyFill="1" applyBorder="1" applyAlignment="1">
      <alignment horizontal="center" vertical="center"/>
    </xf>
    <xf numFmtId="9" fontId="9" fillId="10" borderId="11" xfId="0" applyNumberFormat="1" applyFont="1" applyFill="1" applyBorder="1" applyAlignment="1">
      <alignment horizontal="center" vertical="center"/>
    </xf>
    <xf numFmtId="165" fontId="9" fillId="10" borderId="1" xfId="1" applyNumberFormat="1" applyFont="1" applyFill="1" applyBorder="1" applyAlignment="1">
      <alignment horizontal="left" vertical="center" wrapText="1"/>
    </xf>
    <xf numFmtId="165" fontId="9" fillId="10" borderId="1" xfId="1" applyNumberFormat="1" applyFont="1" applyFill="1" applyBorder="1" applyAlignment="1">
      <alignment horizontal="center" vertical="center"/>
    </xf>
    <xf numFmtId="165" fontId="9" fillId="10" borderId="11" xfId="0" applyNumberFormat="1" applyFont="1" applyFill="1" applyBorder="1" applyAlignment="1">
      <alignment horizontal="center" vertical="center"/>
    </xf>
    <xf numFmtId="165" fontId="9" fillId="0" borderId="0" xfId="1" applyNumberFormat="1" applyFont="1" applyAlignment="1">
      <alignment vertical="center"/>
    </xf>
    <xf numFmtId="166" fontId="13" fillId="4" borderId="1" xfId="1" applyNumberFormat="1" applyFont="1" applyFill="1" applyBorder="1" applyAlignment="1">
      <alignment horizontal="left" vertical="center" wrapText="1" indent="2"/>
    </xf>
    <xf numFmtId="166" fontId="9" fillId="4" borderId="1" xfId="1" applyNumberFormat="1" applyFont="1" applyFill="1" applyBorder="1" applyAlignment="1">
      <alignment horizontal="center" vertical="center"/>
    </xf>
    <xf numFmtId="166" fontId="13" fillId="0" borderId="11" xfId="0" applyNumberFormat="1" applyFont="1" applyBorder="1" applyAlignment="1">
      <alignment horizontal="center" vertical="center"/>
    </xf>
    <xf numFmtId="166" fontId="13" fillId="0" borderId="11" xfId="0" applyNumberFormat="1" applyFont="1" applyBorder="1" applyAlignment="1" applyProtection="1">
      <alignment horizontal="center" vertical="center"/>
      <protection locked="0"/>
    </xf>
    <xf numFmtId="166" fontId="13" fillId="11" borderId="11" xfId="0" applyNumberFormat="1" applyFont="1" applyFill="1" applyBorder="1" applyAlignment="1">
      <alignment horizontal="center" vertical="center"/>
    </xf>
    <xf numFmtId="166" fontId="13" fillId="0" borderId="0" xfId="1" applyNumberFormat="1" applyFont="1" applyAlignment="1">
      <alignment horizontal="center" vertical="center"/>
    </xf>
    <xf numFmtId="166" fontId="13" fillId="0" borderId="0" xfId="1" applyNumberFormat="1" applyFont="1" applyAlignment="1">
      <alignment vertical="center"/>
    </xf>
    <xf numFmtId="166" fontId="13" fillId="0" borderId="0" xfId="1" applyNumberFormat="1" applyFont="1"/>
    <xf numFmtId="164" fontId="9" fillId="9" borderId="6" xfId="1" applyNumberFormat="1" applyFont="1" applyFill="1" applyBorder="1" applyAlignment="1">
      <alignment horizontal="centerContinuous" vertical="center"/>
    </xf>
    <xf numFmtId="164" fontId="9" fillId="9" borderId="7" xfId="1" applyNumberFormat="1" applyFont="1" applyFill="1" applyBorder="1" applyAlignment="1">
      <alignment horizontal="centerContinuous" vertical="center"/>
    </xf>
    <xf numFmtId="10" fontId="9" fillId="10" borderId="1" xfId="1" applyNumberFormat="1" applyFont="1" applyFill="1" applyBorder="1" applyAlignment="1">
      <alignment horizontal="left" vertical="center" wrapText="1"/>
    </xf>
    <xf numFmtId="10" fontId="9" fillId="0" borderId="0" xfId="1" applyNumberFormat="1" applyFont="1" applyAlignment="1">
      <alignment vertical="center"/>
    </xf>
    <xf numFmtId="3" fontId="13" fillId="4" borderId="3" xfId="1" applyNumberFormat="1" applyFont="1" applyFill="1" applyBorder="1" applyAlignment="1">
      <alignment horizontal="left" vertical="center" wrapText="1" indent="2"/>
    </xf>
    <xf numFmtId="3" fontId="9" fillId="4" borderId="8" xfId="1" applyNumberFormat="1" applyFont="1" applyFill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164" fontId="9" fillId="3" borderId="9" xfId="1" applyNumberFormat="1" applyFont="1" applyFill="1" applyBorder="1" applyAlignment="1">
      <alignment horizontal="centerContinuous" vertical="center"/>
    </xf>
    <xf numFmtId="165" fontId="9" fillId="3" borderId="17" xfId="0" applyNumberFormat="1" applyFont="1" applyFill="1" applyBorder="1" applyAlignment="1">
      <alignment horizontal="centerContinuous" vertical="center"/>
    </xf>
    <xf numFmtId="164" fontId="9" fillId="3" borderId="6" xfId="1" applyNumberFormat="1" applyFont="1" applyFill="1" applyBorder="1" applyAlignment="1">
      <alignment horizontal="centerContinuous" vertical="center"/>
    </xf>
    <xf numFmtId="165" fontId="9" fillId="3" borderId="18" xfId="0" applyNumberFormat="1" applyFont="1" applyFill="1" applyBorder="1" applyAlignment="1">
      <alignment horizontal="centerContinuous" vertical="center"/>
    </xf>
    <xf numFmtId="164" fontId="9" fillId="3" borderId="10" xfId="1" applyNumberFormat="1" applyFont="1" applyFill="1" applyBorder="1" applyAlignment="1">
      <alignment horizontal="centerContinuous" vertical="center"/>
    </xf>
    <xf numFmtId="165" fontId="9" fillId="3" borderId="19" xfId="0" applyNumberFormat="1" applyFont="1" applyFill="1" applyBorder="1" applyAlignment="1">
      <alignment horizontal="centerContinuous" vertical="center"/>
    </xf>
    <xf numFmtId="10" fontId="9" fillId="10" borderId="1" xfId="1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centerContinuous" vertical="center"/>
    </xf>
    <xf numFmtId="165" fontId="9" fillId="3" borderId="1" xfId="0" applyNumberFormat="1" applyFont="1" applyFill="1" applyBorder="1" applyAlignment="1">
      <alignment horizontal="centerContinuous" vertical="center"/>
    </xf>
    <xf numFmtId="10" fontId="13" fillId="4" borderId="1" xfId="1" applyNumberFormat="1" applyFont="1" applyFill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10" fontId="13" fillId="4" borderId="1" xfId="1" applyNumberFormat="1" applyFont="1" applyFill="1" applyBorder="1" applyAlignment="1" applyProtection="1">
      <alignment horizontal="center" vertical="center"/>
      <protection locked="0"/>
    </xf>
    <xf numFmtId="10" fontId="13" fillId="0" borderId="1" xfId="0" applyNumberFormat="1" applyFont="1" applyBorder="1" applyAlignment="1" applyProtection="1">
      <alignment horizontal="center" vertical="center"/>
      <protection locked="0"/>
    </xf>
    <xf numFmtId="3" fontId="9" fillId="4" borderId="1" xfId="1" applyNumberFormat="1" applyFont="1" applyFill="1" applyBorder="1" applyAlignment="1">
      <alignment horizontal="left" vertical="center" wrapText="1" indent="2"/>
    </xf>
    <xf numFmtId="10" fontId="9" fillId="4" borderId="1" xfId="1" applyNumberFormat="1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Continuous" vertical="center"/>
    </xf>
    <xf numFmtId="10" fontId="9" fillId="4" borderId="1" xfId="1" applyNumberFormat="1" applyFont="1" applyFill="1" applyBorder="1" applyAlignment="1" applyProtection="1">
      <alignment horizontal="center" vertical="center"/>
      <protection locked="0"/>
    </xf>
    <xf numFmtId="10" fontId="9" fillId="0" borderId="1" xfId="0" applyNumberFormat="1" applyFont="1" applyBorder="1" applyAlignment="1" applyProtection="1">
      <alignment horizontal="center" vertical="center"/>
      <protection locked="0"/>
    </xf>
    <xf numFmtId="10" fontId="9" fillId="0" borderId="1" xfId="0" applyNumberFormat="1" applyFont="1" applyBorder="1" applyAlignment="1">
      <alignment horizontal="center" vertical="center"/>
    </xf>
    <xf numFmtId="3" fontId="9" fillId="0" borderId="0" xfId="1" applyNumberFormat="1" applyFont="1" applyAlignment="1">
      <alignment vertical="center"/>
    </xf>
    <xf numFmtId="3" fontId="9" fillId="0" borderId="0" xfId="1" applyNumberFormat="1" applyFont="1"/>
    <xf numFmtId="3" fontId="9" fillId="4" borderId="3" xfId="1" applyNumberFormat="1" applyFont="1" applyFill="1" applyBorder="1" applyAlignment="1">
      <alignment horizontal="center" vertical="center"/>
    </xf>
    <xf numFmtId="10" fontId="9" fillId="4" borderId="6" xfId="1" applyNumberFormat="1" applyFont="1" applyFill="1" applyBorder="1" applyAlignment="1">
      <alignment horizontal="centerContinuous" vertical="center"/>
    </xf>
    <xf numFmtId="10" fontId="13" fillId="4" borderId="7" xfId="1" applyNumberFormat="1" applyFont="1" applyFill="1" applyBorder="1" applyAlignment="1">
      <alignment horizontal="centerContinuous" vertical="center"/>
    </xf>
    <xf numFmtId="3" fontId="9" fillId="0" borderId="0" xfId="1" applyNumberFormat="1" applyFont="1" applyAlignment="1">
      <alignment horizontal="center" vertical="center"/>
    </xf>
    <xf numFmtId="3" fontId="11" fillId="4" borderId="4" xfId="1" applyNumberFormat="1" applyFont="1" applyFill="1" applyBorder="1" applyAlignment="1">
      <alignment horizontal="center" vertical="center"/>
    </xf>
    <xf numFmtId="3" fontId="11" fillId="4" borderId="5" xfId="1" applyNumberFormat="1" applyFont="1" applyFill="1" applyBorder="1" applyAlignment="1">
      <alignment horizontal="center" vertical="center"/>
    </xf>
    <xf numFmtId="3" fontId="11" fillId="4" borderId="2" xfId="1" applyNumberFormat="1" applyFont="1" applyFill="1" applyBorder="1" applyAlignment="1">
      <alignment horizontal="center" vertical="center"/>
    </xf>
    <xf numFmtId="3" fontId="7" fillId="2" borderId="11" xfId="1" applyNumberFormat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9" fontId="9" fillId="3" borderId="1" xfId="1" applyNumberFormat="1" applyFont="1" applyFill="1" applyBorder="1" applyAlignment="1">
      <alignment horizontal="center" vertical="center"/>
    </xf>
    <xf numFmtId="10" fontId="13" fillId="4" borderId="1" xfId="1" applyNumberFormat="1" applyFont="1" applyFill="1" applyBorder="1" applyAlignment="1">
      <alignment horizontal="center" vertical="center"/>
    </xf>
    <xf numFmtId="10" fontId="13" fillId="4" borderId="11" xfId="1" applyNumberFormat="1" applyFont="1" applyFill="1" applyBorder="1" applyAlignment="1">
      <alignment horizontal="center" vertical="center"/>
    </xf>
    <xf numFmtId="10" fontId="9" fillId="0" borderId="6" xfId="0" applyNumberFormat="1" applyFont="1" applyBorder="1" applyAlignment="1">
      <alignment horizontal="center" vertical="center"/>
    </xf>
    <xf numFmtId="10" fontId="9" fillId="0" borderId="7" xfId="0" applyNumberFormat="1" applyFont="1" applyBorder="1" applyAlignment="1">
      <alignment horizontal="center" vertical="center"/>
    </xf>
    <xf numFmtId="10" fontId="9" fillId="4" borderId="6" xfId="1" applyNumberFormat="1" applyFont="1" applyFill="1" applyBorder="1" applyAlignment="1">
      <alignment horizontal="center" vertical="center"/>
    </xf>
    <xf numFmtId="10" fontId="9" fillId="4" borderId="7" xfId="1" applyNumberFormat="1" applyFont="1" applyFill="1" applyBorder="1" applyAlignment="1">
      <alignment horizontal="center" vertical="center"/>
    </xf>
    <xf numFmtId="10" fontId="9" fillId="4" borderId="1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5 2" xfId="1" xr:uid="{F08C06ED-0B57-4D84-BE6B-B7D25EB88218}"/>
    <cellStyle name="Porcentagem 4" xfId="2" xr:uid="{7B54D59A-BFB0-40E9-B3CB-DCA446F1B0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47625</xdr:rowOff>
    </xdr:from>
    <xdr:to>
      <xdr:col>0</xdr:col>
      <xdr:colOff>1838325</xdr:colOff>
      <xdr:row>0</xdr:row>
      <xdr:rowOff>619125</xdr:rowOff>
    </xdr:to>
    <xdr:pic>
      <xdr:nvPicPr>
        <xdr:cNvPr id="1027" name="Imagem 2">
          <a:extLst>
            <a:ext uri="{FF2B5EF4-FFF2-40B4-BE49-F238E27FC236}">
              <a16:creationId xmlns:a16="http://schemas.microsoft.com/office/drawing/2014/main" id="{A7D40439-B2E7-EF94-2909-0F9DDA91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2066925</xdr:colOff>
      <xdr:row>0</xdr:row>
      <xdr:rowOff>47625</xdr:rowOff>
    </xdr:from>
    <xdr:to>
      <xdr:col>12</xdr:col>
      <xdr:colOff>1333500</xdr:colOff>
      <xdr:row>0</xdr:row>
      <xdr:rowOff>628650</xdr:rowOff>
    </xdr:to>
    <xdr:pic>
      <xdr:nvPicPr>
        <xdr:cNvPr id="1028" name="Imagem 4">
          <a:extLst>
            <a:ext uri="{FF2B5EF4-FFF2-40B4-BE49-F238E27FC236}">
              <a16:creationId xmlns:a16="http://schemas.microsoft.com/office/drawing/2014/main" id="{F58F18C3-943D-956B-3A82-4768829AC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7625"/>
          <a:ext cx="5000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0</xdr:col>
      <xdr:colOff>1990725</xdr:colOff>
      <xdr:row>0</xdr:row>
      <xdr:rowOff>628650</xdr:rowOff>
    </xdr:to>
    <xdr:pic>
      <xdr:nvPicPr>
        <xdr:cNvPr id="2051" name="Imagem 3">
          <a:extLst>
            <a:ext uri="{FF2B5EF4-FFF2-40B4-BE49-F238E27FC236}">
              <a16:creationId xmlns:a16="http://schemas.microsoft.com/office/drawing/2014/main" id="{678185AB-6FFE-9330-22DD-6977D6BCF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2219325</xdr:colOff>
      <xdr:row>0</xdr:row>
      <xdr:rowOff>57150</xdr:rowOff>
    </xdr:from>
    <xdr:to>
      <xdr:col>12</xdr:col>
      <xdr:colOff>1428750</xdr:colOff>
      <xdr:row>0</xdr:row>
      <xdr:rowOff>638175</xdr:rowOff>
    </xdr:to>
    <xdr:pic>
      <xdr:nvPicPr>
        <xdr:cNvPr id="2052" name="Imagem 4">
          <a:extLst>
            <a:ext uri="{FF2B5EF4-FFF2-40B4-BE49-F238E27FC236}">
              <a16:creationId xmlns:a16="http://schemas.microsoft.com/office/drawing/2014/main" id="{C1EF83AD-6559-9F0D-7C20-870E14D36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"/>
          <a:ext cx="5000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371475</xdr:colOff>
      <xdr:row>0</xdr:row>
      <xdr:rowOff>76200</xdr:rowOff>
    </xdr:from>
    <xdr:to>
      <xdr:col>0</xdr:col>
      <xdr:colOff>2095500</xdr:colOff>
      <xdr:row>0</xdr:row>
      <xdr:rowOff>647700</xdr:rowOff>
    </xdr:to>
    <xdr:pic>
      <xdr:nvPicPr>
        <xdr:cNvPr id="3075" name="Imagem 3">
          <a:extLst>
            <a:ext uri="{FF2B5EF4-FFF2-40B4-BE49-F238E27FC236}">
              <a16:creationId xmlns:a16="http://schemas.microsoft.com/office/drawing/2014/main" id="{499B27D4-77E8-AA6B-9DC2-2C6F2671F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6200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2181225</xdr:colOff>
      <xdr:row>0</xdr:row>
      <xdr:rowOff>85725</xdr:rowOff>
    </xdr:from>
    <xdr:to>
      <xdr:col>20</xdr:col>
      <xdr:colOff>1209675</xdr:colOff>
      <xdr:row>0</xdr:row>
      <xdr:rowOff>666750</xdr:rowOff>
    </xdr:to>
    <xdr:pic>
      <xdr:nvPicPr>
        <xdr:cNvPr id="3076" name="Imagem 4">
          <a:extLst>
            <a:ext uri="{FF2B5EF4-FFF2-40B4-BE49-F238E27FC236}">
              <a16:creationId xmlns:a16="http://schemas.microsoft.com/office/drawing/2014/main" id="{4846ACF3-9E0B-0D77-435C-82AB1CB06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85725"/>
          <a:ext cx="4991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50675-50A3-4109-93E5-AA8637F2F530}">
  <sheetPr>
    <tabColor theme="7" tint="-0.499984740745262"/>
    <pageSetUpPr fitToPage="1"/>
  </sheetPr>
  <dimension ref="A1:U139"/>
  <sheetViews>
    <sheetView showGridLines="0" tabSelected="1" view="pageBreakPreview" zoomScaleNormal="100" zoomScaleSheetLayoutView="100" workbookViewId="0">
      <selection activeCell="M8" sqref="M8"/>
    </sheetView>
  </sheetViews>
  <sheetFormatPr defaultColWidth="8.7109375" defaultRowHeight="15" x14ac:dyDescent="0.25"/>
  <cols>
    <col min="1" max="1" width="63.28515625" style="53" bestFit="1" customWidth="1"/>
    <col min="2" max="4" width="20.7109375" style="3" hidden="1" customWidth="1"/>
    <col min="5" max="10" width="25.7109375" style="3" hidden="1" customWidth="1"/>
    <col min="11" max="11" width="22.7109375" style="3" customWidth="1"/>
    <col min="12" max="12" width="25.7109375" style="3" hidden="1" customWidth="1"/>
    <col min="13" max="13" width="22.7109375" style="3" customWidth="1"/>
    <col min="14" max="21" width="25.7109375" style="3" hidden="1" customWidth="1"/>
    <col min="22" max="16384" width="8.7109375" style="3"/>
  </cols>
  <sheetData>
    <row r="1" spans="1:21" s="2" customFormat="1" ht="50.25" customHeight="1" x14ac:dyDescent="0.25">
      <c r="A1" s="1"/>
    </row>
    <row r="2" spans="1:21" x14ac:dyDescent="0.25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</row>
    <row r="3" spans="1:21" x14ac:dyDescent="0.25">
      <c r="A3" s="143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4"/>
    </row>
    <row r="4" spans="1:21" s="7" customFormat="1" x14ac:dyDescent="0.25">
      <c r="A4" s="4" t="s">
        <v>2</v>
      </c>
      <c r="B4" s="5" t="s">
        <v>3</v>
      </c>
      <c r="C4" s="6" t="s">
        <v>4</v>
      </c>
      <c r="D4" s="5" t="s">
        <v>5</v>
      </c>
      <c r="E4" s="6">
        <v>45505</v>
      </c>
      <c r="F4" s="6" t="e">
        <f ca="1">_xll.FIMMÊS(E4,0)+1</f>
        <v>#NAME?</v>
      </c>
      <c r="G4" s="6" t="s">
        <v>3</v>
      </c>
      <c r="H4" s="6" t="s">
        <v>6</v>
      </c>
      <c r="I4" s="6" t="s">
        <v>3</v>
      </c>
      <c r="J4" s="6" t="s">
        <v>7</v>
      </c>
      <c r="K4" s="6" t="s">
        <v>5</v>
      </c>
      <c r="L4" s="6">
        <v>45566</v>
      </c>
      <c r="M4" s="6" t="e">
        <f t="shared" ref="M4:U4" ca="1" si="0">_xll.FIMMÊS(L4,0)+1</f>
        <v>#NAME?</v>
      </c>
      <c r="N4" s="6" t="e">
        <f t="shared" ca="1" si="0"/>
        <v>#NAME?</v>
      </c>
      <c r="O4" s="6" t="e">
        <f t="shared" ca="1" si="0"/>
        <v>#NAME?</v>
      </c>
      <c r="P4" s="6" t="e">
        <f t="shared" ca="1" si="0"/>
        <v>#NAME?</v>
      </c>
      <c r="Q4" s="6" t="e">
        <f t="shared" ca="1" si="0"/>
        <v>#NAME?</v>
      </c>
      <c r="R4" s="6" t="e">
        <f t="shared" ca="1" si="0"/>
        <v>#NAME?</v>
      </c>
      <c r="S4" s="6" t="e">
        <f t="shared" ca="1" si="0"/>
        <v>#NAME?</v>
      </c>
      <c r="T4" s="6" t="e">
        <f t="shared" ca="1" si="0"/>
        <v>#NAME?</v>
      </c>
      <c r="U4" s="6" t="e">
        <f t="shared" ca="1" si="0"/>
        <v>#NAME?</v>
      </c>
    </row>
    <row r="5" spans="1:21" s="10" customFormat="1" x14ac:dyDescent="0.25">
      <c r="A5" s="8" t="s">
        <v>8</v>
      </c>
      <c r="B5" s="9">
        <v>1961</v>
      </c>
      <c r="C5" s="9">
        <v>941</v>
      </c>
      <c r="D5" s="9">
        <f>D33</f>
        <v>2763</v>
      </c>
      <c r="E5" s="9">
        <f>E33</f>
        <v>3240</v>
      </c>
      <c r="F5" s="9">
        <v>3657</v>
      </c>
      <c r="G5" s="9">
        <f t="shared" ref="G5:T5" si="1">G33</f>
        <v>802.16129032258061</v>
      </c>
      <c r="H5" s="9">
        <f t="shared" si="1"/>
        <v>1128</v>
      </c>
      <c r="I5" s="9">
        <f t="shared" si="1"/>
        <v>1960.8387096774193</v>
      </c>
      <c r="J5" s="9">
        <f t="shared" si="1"/>
        <v>1966</v>
      </c>
      <c r="K5" s="9">
        <f t="shared" si="1"/>
        <v>2763</v>
      </c>
      <c r="L5" s="9">
        <f t="shared" si="1"/>
        <v>3094</v>
      </c>
      <c r="M5" s="9">
        <f t="shared" si="1"/>
        <v>3103</v>
      </c>
      <c r="N5" s="9">
        <f t="shared" si="1"/>
        <v>0</v>
      </c>
      <c r="O5" s="9">
        <f t="shared" si="1"/>
        <v>0</v>
      </c>
      <c r="P5" s="9">
        <f t="shared" si="1"/>
        <v>0</v>
      </c>
      <c r="Q5" s="9">
        <f t="shared" si="1"/>
        <v>0</v>
      </c>
      <c r="R5" s="9">
        <f t="shared" si="1"/>
        <v>0</v>
      </c>
      <c r="S5" s="9">
        <f t="shared" si="1"/>
        <v>0</v>
      </c>
      <c r="T5" s="9">
        <f t="shared" si="1"/>
        <v>0</v>
      </c>
      <c r="U5" s="9">
        <f>U33</f>
        <v>0</v>
      </c>
    </row>
    <row r="6" spans="1:21" s="10" customFormat="1" x14ac:dyDescent="0.25">
      <c r="A6" s="8" t="s">
        <v>9</v>
      </c>
      <c r="B6" s="9">
        <v>1898</v>
      </c>
      <c r="C6" s="9">
        <v>2222</v>
      </c>
      <c r="D6" s="9">
        <f>D42</f>
        <v>2674</v>
      </c>
      <c r="E6" s="9">
        <f>E42</f>
        <v>3142</v>
      </c>
      <c r="F6" s="9">
        <v>3283</v>
      </c>
      <c r="G6" s="9">
        <f t="shared" ref="G6:T6" si="2">G42</f>
        <v>776.32258064516134</v>
      </c>
      <c r="H6" s="9">
        <f t="shared" si="2"/>
        <v>989</v>
      </c>
      <c r="I6" s="9">
        <f t="shared" si="2"/>
        <v>1897.6774193548388</v>
      </c>
      <c r="J6" s="9">
        <f t="shared" si="2"/>
        <v>2281</v>
      </c>
      <c r="K6" s="9">
        <f t="shared" si="2"/>
        <v>2674</v>
      </c>
      <c r="L6" s="9">
        <f t="shared" si="2"/>
        <v>3270</v>
      </c>
      <c r="M6" s="9">
        <f t="shared" si="2"/>
        <v>3346</v>
      </c>
      <c r="N6" s="9">
        <f t="shared" si="2"/>
        <v>0</v>
      </c>
      <c r="O6" s="9">
        <f t="shared" si="2"/>
        <v>0</v>
      </c>
      <c r="P6" s="9">
        <f t="shared" si="2"/>
        <v>0</v>
      </c>
      <c r="Q6" s="9">
        <f t="shared" si="2"/>
        <v>0</v>
      </c>
      <c r="R6" s="9">
        <f t="shared" si="2"/>
        <v>0</v>
      </c>
      <c r="S6" s="9">
        <f t="shared" si="2"/>
        <v>0</v>
      </c>
      <c r="T6" s="9">
        <f t="shared" si="2"/>
        <v>0</v>
      </c>
      <c r="U6" s="9">
        <f>U42</f>
        <v>0</v>
      </c>
    </row>
    <row r="7" spans="1:21" s="13" customFormat="1" x14ac:dyDescent="0.25">
      <c r="A7" s="11" t="s">
        <v>10</v>
      </c>
      <c r="B7" s="12">
        <f>SUM(B5:B6)</f>
        <v>3859</v>
      </c>
      <c r="C7" s="12">
        <f t="shared" ref="C7:U7" si="3">SUM(C5:C6)</f>
        <v>3163</v>
      </c>
      <c r="D7" s="12">
        <f t="shared" si="3"/>
        <v>5437</v>
      </c>
      <c r="E7" s="12">
        <f t="shared" si="3"/>
        <v>6382</v>
      </c>
      <c r="F7" s="12">
        <f t="shared" si="3"/>
        <v>6940</v>
      </c>
      <c r="G7" s="12">
        <f t="shared" si="3"/>
        <v>1578.483870967742</v>
      </c>
      <c r="H7" s="12">
        <f t="shared" si="3"/>
        <v>2117</v>
      </c>
      <c r="I7" s="12">
        <f t="shared" si="3"/>
        <v>3858.516129032258</v>
      </c>
      <c r="J7" s="12">
        <f t="shared" si="3"/>
        <v>4247</v>
      </c>
      <c r="K7" s="12">
        <f t="shared" si="3"/>
        <v>5437</v>
      </c>
      <c r="L7" s="12">
        <f t="shared" si="3"/>
        <v>6364</v>
      </c>
      <c r="M7" s="12">
        <f t="shared" si="3"/>
        <v>6449</v>
      </c>
      <c r="N7" s="12">
        <f t="shared" si="3"/>
        <v>0</v>
      </c>
      <c r="O7" s="12">
        <f t="shared" si="3"/>
        <v>0</v>
      </c>
      <c r="P7" s="12">
        <f t="shared" si="3"/>
        <v>0</v>
      </c>
      <c r="Q7" s="12">
        <f t="shared" si="3"/>
        <v>0</v>
      </c>
      <c r="R7" s="12">
        <f t="shared" si="3"/>
        <v>0</v>
      </c>
      <c r="S7" s="12">
        <f t="shared" si="3"/>
        <v>0</v>
      </c>
      <c r="T7" s="12">
        <f t="shared" si="3"/>
        <v>0</v>
      </c>
      <c r="U7" s="12">
        <f t="shared" si="3"/>
        <v>0</v>
      </c>
    </row>
    <row r="8" spans="1:21" ht="5.0999999999999996" customHeight="1" x14ac:dyDescent="0.25">
      <c r="A8" s="1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s="7" customFormat="1" x14ac:dyDescent="0.25">
      <c r="A9" s="4" t="s">
        <v>11</v>
      </c>
      <c r="B9" s="5" t="str">
        <f>B$4</f>
        <v>Meta Parcial</v>
      </c>
      <c r="C9" s="5" t="str">
        <f t="shared" ref="C9:U9" si="4">C$4</f>
        <v>10-31-jul-24</v>
      </c>
      <c r="D9" s="5" t="str">
        <f t="shared" si="4"/>
        <v>Meta Mensal</v>
      </c>
      <c r="E9" s="5">
        <f t="shared" si="4"/>
        <v>45505</v>
      </c>
      <c r="F9" s="5" t="e">
        <f t="shared" ca="1" si="4"/>
        <v>#NAME?</v>
      </c>
      <c r="G9" s="5" t="str">
        <f t="shared" si="4"/>
        <v>Meta Parcial</v>
      </c>
      <c r="H9" s="5" t="str">
        <f t="shared" si="4"/>
        <v>01-09-Out-24</v>
      </c>
      <c r="I9" s="5" t="str">
        <f t="shared" si="4"/>
        <v>Meta Parcial</v>
      </c>
      <c r="J9" s="5" t="str">
        <f t="shared" si="4"/>
        <v>10-31-Out-24</v>
      </c>
      <c r="K9" s="5" t="str">
        <f t="shared" si="4"/>
        <v>Meta Mensal</v>
      </c>
      <c r="L9" s="5">
        <f t="shared" si="4"/>
        <v>45566</v>
      </c>
      <c r="M9" s="5" t="e">
        <f t="shared" ca="1" si="4"/>
        <v>#NAME?</v>
      </c>
      <c r="N9" s="5" t="e">
        <f t="shared" ca="1" si="4"/>
        <v>#NAME?</v>
      </c>
      <c r="O9" s="5" t="e">
        <f t="shared" ca="1" si="4"/>
        <v>#NAME?</v>
      </c>
      <c r="P9" s="5" t="e">
        <f t="shared" ca="1" si="4"/>
        <v>#NAME?</v>
      </c>
      <c r="Q9" s="5" t="e">
        <f t="shared" ca="1" si="4"/>
        <v>#NAME?</v>
      </c>
      <c r="R9" s="5" t="e">
        <f t="shared" ca="1" si="4"/>
        <v>#NAME?</v>
      </c>
      <c r="S9" s="5" t="e">
        <f t="shared" ca="1" si="4"/>
        <v>#NAME?</v>
      </c>
      <c r="T9" s="5" t="e">
        <f t="shared" ca="1" si="4"/>
        <v>#NAME?</v>
      </c>
      <c r="U9" s="5" t="e">
        <f t="shared" ca="1" si="4"/>
        <v>#NAME?</v>
      </c>
    </row>
    <row r="10" spans="1:21" s="10" customFormat="1" x14ac:dyDescent="0.2">
      <c r="A10" s="8" t="s">
        <v>12</v>
      </c>
      <c r="B10" s="139">
        <f>(D10/31)*22</f>
        <v>1960.8387096774193</v>
      </c>
      <c r="C10" s="17">
        <v>15</v>
      </c>
      <c r="D10" s="139">
        <v>2763</v>
      </c>
      <c r="E10" s="18">
        <v>54</v>
      </c>
      <c r="F10" s="9">
        <v>41</v>
      </c>
      <c r="G10" s="139">
        <f>(K10/31)*9</f>
        <v>802.16129032258061</v>
      </c>
      <c r="H10" s="19">
        <v>0</v>
      </c>
      <c r="I10" s="139">
        <f>(K10/31)*22</f>
        <v>1960.8387096774193</v>
      </c>
      <c r="J10" s="19">
        <v>70</v>
      </c>
      <c r="K10" s="139">
        <f>D10</f>
        <v>2763</v>
      </c>
      <c r="L10" s="9">
        <f>H10+J10</f>
        <v>70</v>
      </c>
      <c r="M10" s="9">
        <v>49</v>
      </c>
      <c r="N10" s="9"/>
      <c r="O10" s="9"/>
      <c r="P10" s="9"/>
      <c r="Q10" s="9"/>
      <c r="R10" s="9"/>
      <c r="S10" s="9"/>
      <c r="T10" s="9"/>
      <c r="U10" s="9"/>
    </row>
    <row r="11" spans="1:21" s="10" customFormat="1" x14ac:dyDescent="0.2">
      <c r="A11" s="8" t="s">
        <v>13</v>
      </c>
      <c r="B11" s="140"/>
      <c r="C11" s="20">
        <v>68</v>
      </c>
      <c r="D11" s="140"/>
      <c r="E11" s="21">
        <v>262</v>
      </c>
      <c r="F11" s="9">
        <v>228</v>
      </c>
      <c r="G11" s="140"/>
      <c r="H11" s="19">
        <v>74</v>
      </c>
      <c r="I11" s="140"/>
      <c r="J11" s="19">
        <v>135</v>
      </c>
      <c r="K11" s="140"/>
      <c r="L11" s="9">
        <f t="shared" ref="L11:L32" si="5">H11+J11</f>
        <v>209</v>
      </c>
      <c r="M11" s="9">
        <v>212</v>
      </c>
      <c r="N11" s="9"/>
      <c r="O11" s="9"/>
      <c r="P11" s="9"/>
      <c r="Q11" s="9"/>
      <c r="R11" s="9"/>
      <c r="S11" s="9"/>
      <c r="T11" s="9"/>
      <c r="U11" s="9"/>
    </row>
    <row r="12" spans="1:21" s="10" customFormat="1" x14ac:dyDescent="0.2">
      <c r="A12" s="8" t="s">
        <v>14</v>
      </c>
      <c r="B12" s="140"/>
      <c r="C12" s="20">
        <v>239</v>
      </c>
      <c r="D12" s="140"/>
      <c r="E12" s="21">
        <v>456</v>
      </c>
      <c r="F12" s="9">
        <v>119</v>
      </c>
      <c r="G12" s="140"/>
      <c r="H12" s="19">
        <v>61</v>
      </c>
      <c r="I12" s="140"/>
      <c r="J12" s="19">
        <v>86</v>
      </c>
      <c r="K12" s="140"/>
      <c r="L12" s="9">
        <f t="shared" si="5"/>
        <v>147</v>
      </c>
      <c r="M12" s="9">
        <v>179</v>
      </c>
      <c r="N12" s="9"/>
      <c r="O12" s="9"/>
      <c r="P12" s="9"/>
      <c r="Q12" s="9"/>
      <c r="R12" s="9"/>
      <c r="S12" s="9"/>
      <c r="T12" s="9"/>
      <c r="U12" s="9"/>
    </row>
    <row r="13" spans="1:21" s="10" customFormat="1" x14ac:dyDescent="0.2">
      <c r="A13" s="8" t="s">
        <v>15</v>
      </c>
      <c r="B13" s="140"/>
      <c r="C13" s="20">
        <v>0</v>
      </c>
      <c r="D13" s="140"/>
      <c r="E13" s="21">
        <v>102</v>
      </c>
      <c r="F13" s="9">
        <v>122</v>
      </c>
      <c r="G13" s="140"/>
      <c r="H13" s="19">
        <v>50</v>
      </c>
      <c r="I13" s="140"/>
      <c r="J13" s="19">
        <v>77</v>
      </c>
      <c r="K13" s="140"/>
      <c r="L13" s="9">
        <f t="shared" si="5"/>
        <v>127</v>
      </c>
      <c r="M13" s="9">
        <v>149</v>
      </c>
      <c r="N13" s="9"/>
      <c r="O13" s="9"/>
      <c r="P13" s="9"/>
      <c r="Q13" s="9"/>
      <c r="R13" s="9"/>
      <c r="S13" s="9"/>
      <c r="T13" s="9"/>
      <c r="U13" s="9"/>
    </row>
    <row r="14" spans="1:21" s="10" customFormat="1" x14ac:dyDescent="0.2">
      <c r="A14" s="8" t="s">
        <v>16</v>
      </c>
      <c r="B14" s="140"/>
      <c r="C14" s="20">
        <v>0</v>
      </c>
      <c r="D14" s="140"/>
      <c r="E14" s="21">
        <v>0</v>
      </c>
      <c r="F14" s="9">
        <v>256</v>
      </c>
      <c r="G14" s="140"/>
      <c r="H14" s="19">
        <v>126</v>
      </c>
      <c r="I14" s="140"/>
      <c r="J14" s="19">
        <v>0</v>
      </c>
      <c r="K14" s="140"/>
      <c r="L14" s="9">
        <f t="shared" si="5"/>
        <v>126</v>
      </c>
      <c r="M14" s="9">
        <v>240</v>
      </c>
      <c r="N14" s="9"/>
      <c r="O14" s="9"/>
      <c r="P14" s="9"/>
      <c r="Q14" s="9"/>
      <c r="R14" s="9"/>
      <c r="S14" s="9"/>
      <c r="T14" s="9"/>
      <c r="U14" s="9"/>
    </row>
    <row r="15" spans="1:21" s="10" customFormat="1" x14ac:dyDescent="0.2">
      <c r="A15" s="8" t="s">
        <v>17</v>
      </c>
      <c r="B15" s="140"/>
      <c r="C15" s="20">
        <v>36</v>
      </c>
      <c r="D15" s="140"/>
      <c r="E15" s="21">
        <v>132</v>
      </c>
      <c r="F15" s="9">
        <v>227</v>
      </c>
      <c r="G15" s="140"/>
      <c r="H15" s="19">
        <v>70</v>
      </c>
      <c r="I15" s="140"/>
      <c r="J15" s="19">
        <v>55</v>
      </c>
      <c r="K15" s="140"/>
      <c r="L15" s="9">
        <f t="shared" si="5"/>
        <v>125</v>
      </c>
      <c r="M15" s="9">
        <v>209</v>
      </c>
      <c r="N15" s="9"/>
      <c r="O15" s="9"/>
      <c r="P15" s="9"/>
      <c r="Q15" s="9"/>
      <c r="R15" s="9"/>
      <c r="S15" s="9"/>
      <c r="T15" s="9"/>
      <c r="U15" s="9"/>
    </row>
    <row r="16" spans="1:21" s="10" customFormat="1" x14ac:dyDescent="0.2">
      <c r="A16" s="8" t="s">
        <v>18</v>
      </c>
      <c r="B16" s="140"/>
      <c r="C16" s="20">
        <v>3</v>
      </c>
      <c r="D16" s="140"/>
      <c r="E16" s="21">
        <v>0</v>
      </c>
      <c r="F16" s="9">
        <v>0</v>
      </c>
      <c r="G16" s="140"/>
      <c r="H16" s="19">
        <v>0</v>
      </c>
      <c r="I16" s="140"/>
      <c r="J16" s="19">
        <v>54</v>
      </c>
      <c r="K16" s="140"/>
      <c r="L16" s="9">
        <f t="shared" si="5"/>
        <v>54</v>
      </c>
      <c r="M16" s="9">
        <v>59</v>
      </c>
      <c r="N16" s="9"/>
      <c r="O16" s="9"/>
      <c r="P16" s="9"/>
      <c r="Q16" s="9"/>
      <c r="R16" s="9"/>
      <c r="S16" s="9"/>
      <c r="T16" s="9"/>
      <c r="U16" s="9"/>
    </row>
    <row r="17" spans="1:21" s="10" customFormat="1" x14ac:dyDescent="0.2">
      <c r="A17" s="8" t="s">
        <v>19</v>
      </c>
      <c r="B17" s="140"/>
      <c r="C17" s="20">
        <v>131</v>
      </c>
      <c r="D17" s="140"/>
      <c r="E17" s="21">
        <v>283</v>
      </c>
      <c r="F17" s="9">
        <v>403</v>
      </c>
      <c r="G17" s="140"/>
      <c r="H17" s="19">
        <v>175</v>
      </c>
      <c r="I17" s="140"/>
      <c r="J17" s="19">
        <v>233</v>
      </c>
      <c r="K17" s="140"/>
      <c r="L17" s="9">
        <f t="shared" si="5"/>
        <v>408</v>
      </c>
      <c r="M17" s="9">
        <v>273</v>
      </c>
      <c r="N17" s="9"/>
      <c r="O17" s="9"/>
      <c r="P17" s="9"/>
      <c r="Q17" s="9"/>
      <c r="R17" s="9"/>
      <c r="S17" s="9"/>
      <c r="T17" s="9"/>
      <c r="U17" s="9"/>
    </row>
    <row r="18" spans="1:21" s="10" customFormat="1" x14ac:dyDescent="0.2">
      <c r="A18" s="8" t="s">
        <v>20</v>
      </c>
      <c r="B18" s="140"/>
      <c r="C18" s="20">
        <v>0</v>
      </c>
      <c r="D18" s="140"/>
      <c r="E18" s="21">
        <v>0</v>
      </c>
      <c r="F18" s="9">
        <v>0</v>
      </c>
      <c r="G18" s="140"/>
      <c r="H18" s="19">
        <v>0</v>
      </c>
      <c r="I18" s="140"/>
      <c r="J18" s="19">
        <v>0</v>
      </c>
      <c r="K18" s="140"/>
      <c r="L18" s="9">
        <f t="shared" si="5"/>
        <v>0</v>
      </c>
      <c r="M18" s="9">
        <v>0</v>
      </c>
      <c r="N18" s="9"/>
      <c r="O18" s="9"/>
      <c r="P18" s="9"/>
      <c r="Q18" s="9"/>
      <c r="R18" s="9"/>
      <c r="S18" s="9"/>
      <c r="T18" s="9"/>
      <c r="U18" s="9"/>
    </row>
    <row r="19" spans="1:21" s="10" customFormat="1" x14ac:dyDescent="0.2">
      <c r="A19" s="8" t="s">
        <v>21</v>
      </c>
      <c r="B19" s="140"/>
      <c r="C19" s="20">
        <v>0</v>
      </c>
      <c r="D19" s="140"/>
      <c r="E19" s="21">
        <v>0</v>
      </c>
      <c r="F19" s="9">
        <v>0</v>
      </c>
      <c r="G19" s="140"/>
      <c r="H19" s="19">
        <v>0</v>
      </c>
      <c r="I19" s="140"/>
      <c r="J19" s="19">
        <v>0</v>
      </c>
      <c r="K19" s="140"/>
      <c r="L19" s="9">
        <f t="shared" si="5"/>
        <v>0</v>
      </c>
      <c r="M19" s="9">
        <v>19</v>
      </c>
      <c r="N19" s="9"/>
      <c r="O19" s="9"/>
      <c r="P19" s="9"/>
      <c r="Q19" s="9"/>
      <c r="R19" s="9"/>
      <c r="S19" s="9"/>
      <c r="T19" s="9"/>
      <c r="U19" s="9"/>
    </row>
    <row r="20" spans="1:21" s="10" customFormat="1" x14ac:dyDescent="0.2">
      <c r="A20" s="8" t="s">
        <v>22</v>
      </c>
      <c r="B20" s="140"/>
      <c r="C20" s="20">
        <v>20</v>
      </c>
      <c r="D20" s="140"/>
      <c r="E20" s="21">
        <v>74</v>
      </c>
      <c r="F20" s="9">
        <v>59</v>
      </c>
      <c r="G20" s="140"/>
      <c r="H20" s="19">
        <v>31</v>
      </c>
      <c r="I20" s="140"/>
      <c r="J20" s="19">
        <v>60</v>
      </c>
      <c r="K20" s="140"/>
      <c r="L20" s="9">
        <f t="shared" si="5"/>
        <v>91</v>
      </c>
      <c r="M20" s="9">
        <v>72</v>
      </c>
      <c r="N20" s="9"/>
      <c r="O20" s="9"/>
      <c r="P20" s="9"/>
      <c r="Q20" s="9"/>
      <c r="R20" s="9"/>
      <c r="S20" s="9"/>
      <c r="T20" s="9"/>
      <c r="U20" s="9"/>
    </row>
    <row r="21" spans="1:21" s="10" customFormat="1" x14ac:dyDescent="0.2">
      <c r="A21" s="8" t="s">
        <v>23</v>
      </c>
      <c r="B21" s="140"/>
      <c r="C21" s="20">
        <v>0</v>
      </c>
      <c r="D21" s="140"/>
      <c r="E21" s="21">
        <v>0</v>
      </c>
      <c r="F21" s="22">
        <v>0</v>
      </c>
      <c r="G21" s="140"/>
      <c r="H21" s="19">
        <v>0</v>
      </c>
      <c r="I21" s="140"/>
      <c r="J21" s="19">
        <v>0</v>
      </c>
      <c r="K21" s="140"/>
      <c r="L21" s="9">
        <f t="shared" si="5"/>
        <v>0</v>
      </c>
      <c r="M21" s="9">
        <v>0</v>
      </c>
      <c r="N21" s="9"/>
      <c r="O21" s="9"/>
      <c r="P21" s="9"/>
      <c r="Q21" s="9"/>
      <c r="R21" s="9"/>
      <c r="S21" s="9"/>
      <c r="T21" s="9"/>
      <c r="U21" s="9"/>
    </row>
    <row r="22" spans="1:21" s="10" customFormat="1" x14ac:dyDescent="0.2">
      <c r="A22" s="8" t="s">
        <v>24</v>
      </c>
      <c r="B22" s="140"/>
      <c r="C22" s="20">
        <v>69</v>
      </c>
      <c r="D22" s="140"/>
      <c r="E22" s="21">
        <v>432</v>
      </c>
      <c r="F22" s="22">
        <v>650</v>
      </c>
      <c r="G22" s="140"/>
      <c r="H22" s="19">
        <v>87</v>
      </c>
      <c r="I22" s="140"/>
      <c r="J22" s="19">
        <v>188</v>
      </c>
      <c r="K22" s="140"/>
      <c r="L22" s="9">
        <f t="shared" si="5"/>
        <v>275</v>
      </c>
      <c r="M22" s="9">
        <v>217</v>
      </c>
      <c r="N22" s="9"/>
      <c r="O22" s="9"/>
      <c r="P22" s="9"/>
      <c r="Q22" s="9"/>
      <c r="R22" s="9"/>
      <c r="S22" s="9"/>
      <c r="T22" s="9"/>
      <c r="U22" s="9"/>
    </row>
    <row r="23" spans="1:21" s="10" customFormat="1" x14ac:dyDescent="0.2">
      <c r="A23" s="8" t="s">
        <v>25</v>
      </c>
      <c r="B23" s="140"/>
      <c r="C23" s="20">
        <v>0</v>
      </c>
      <c r="D23" s="140"/>
      <c r="E23" s="21">
        <v>112</v>
      </c>
      <c r="F23" s="9">
        <v>115</v>
      </c>
      <c r="G23" s="140"/>
      <c r="H23" s="19">
        <v>23</v>
      </c>
      <c r="I23" s="140"/>
      <c r="J23" s="19">
        <v>61</v>
      </c>
      <c r="K23" s="140"/>
      <c r="L23" s="9">
        <f t="shared" si="5"/>
        <v>84</v>
      </c>
      <c r="M23" s="9">
        <v>136</v>
      </c>
      <c r="N23" s="9"/>
      <c r="O23" s="9"/>
      <c r="P23" s="9"/>
      <c r="Q23" s="9"/>
      <c r="R23" s="9"/>
      <c r="S23" s="9"/>
      <c r="T23" s="9"/>
      <c r="U23" s="9"/>
    </row>
    <row r="24" spans="1:21" s="10" customFormat="1" x14ac:dyDescent="0.2">
      <c r="A24" s="8" t="s">
        <v>26</v>
      </c>
      <c r="B24" s="140"/>
      <c r="C24" s="20">
        <v>73</v>
      </c>
      <c r="D24" s="140"/>
      <c r="E24" s="18">
        <v>28</v>
      </c>
      <c r="F24" s="9">
        <v>111</v>
      </c>
      <c r="G24" s="140"/>
      <c r="H24" s="19">
        <v>37</v>
      </c>
      <c r="I24" s="140"/>
      <c r="J24" s="19">
        <v>26</v>
      </c>
      <c r="K24" s="140"/>
      <c r="L24" s="9">
        <f t="shared" si="5"/>
        <v>63</v>
      </c>
      <c r="M24" s="9">
        <v>44</v>
      </c>
      <c r="N24" s="9"/>
      <c r="O24" s="9"/>
      <c r="P24" s="9"/>
      <c r="Q24" s="9"/>
      <c r="R24" s="9"/>
      <c r="S24" s="9"/>
      <c r="T24" s="9"/>
      <c r="U24" s="9"/>
    </row>
    <row r="25" spans="1:21" s="10" customFormat="1" x14ac:dyDescent="0.2">
      <c r="A25" s="8" t="s">
        <v>27</v>
      </c>
      <c r="B25" s="140"/>
      <c r="C25" s="20">
        <v>134</v>
      </c>
      <c r="D25" s="140"/>
      <c r="E25" s="18">
        <v>343</v>
      </c>
      <c r="F25" s="9">
        <v>242</v>
      </c>
      <c r="G25" s="140"/>
      <c r="H25" s="19">
        <v>177</v>
      </c>
      <c r="I25" s="140"/>
      <c r="J25" s="19">
        <v>83</v>
      </c>
      <c r="K25" s="140"/>
      <c r="L25" s="9">
        <f t="shared" si="5"/>
        <v>260</v>
      </c>
      <c r="M25" s="9">
        <v>216</v>
      </c>
      <c r="N25" s="9"/>
      <c r="O25" s="9"/>
      <c r="P25" s="9"/>
      <c r="Q25" s="9"/>
      <c r="R25" s="9"/>
      <c r="S25" s="9"/>
      <c r="T25" s="9"/>
      <c r="U25" s="9"/>
    </row>
    <row r="26" spans="1:21" s="10" customFormat="1" x14ac:dyDescent="0.2">
      <c r="A26" s="8" t="s">
        <v>28</v>
      </c>
      <c r="B26" s="140"/>
      <c r="C26" s="20">
        <v>0</v>
      </c>
      <c r="D26" s="140"/>
      <c r="E26" s="21">
        <v>548</v>
      </c>
      <c r="F26" s="9">
        <v>669</v>
      </c>
      <c r="G26" s="140"/>
      <c r="H26" s="19">
        <v>75</v>
      </c>
      <c r="I26" s="140"/>
      <c r="J26" s="19">
        <v>399</v>
      </c>
      <c r="K26" s="140"/>
      <c r="L26" s="9">
        <f t="shared" si="5"/>
        <v>474</v>
      </c>
      <c r="M26" s="9">
        <v>391</v>
      </c>
      <c r="N26" s="9"/>
      <c r="O26" s="9"/>
      <c r="P26" s="9"/>
      <c r="Q26" s="9"/>
      <c r="R26" s="9"/>
      <c r="S26" s="9"/>
      <c r="T26" s="9"/>
      <c r="U26" s="9"/>
    </row>
    <row r="27" spans="1:21" s="10" customFormat="1" x14ac:dyDescent="0.2">
      <c r="A27" s="8" t="s">
        <v>29</v>
      </c>
      <c r="B27" s="140"/>
      <c r="C27" s="20">
        <v>0</v>
      </c>
      <c r="D27" s="140"/>
      <c r="E27" s="21">
        <v>192</v>
      </c>
      <c r="F27" s="9">
        <v>126</v>
      </c>
      <c r="G27" s="140"/>
      <c r="H27" s="19">
        <v>0</v>
      </c>
      <c r="I27" s="140"/>
      <c r="J27" s="19">
        <v>267</v>
      </c>
      <c r="K27" s="140"/>
      <c r="L27" s="9">
        <f t="shared" si="5"/>
        <v>267</v>
      </c>
      <c r="M27" s="9">
        <v>154</v>
      </c>
      <c r="N27" s="9"/>
      <c r="O27" s="9"/>
      <c r="P27" s="9"/>
      <c r="Q27" s="9"/>
      <c r="R27" s="9"/>
      <c r="S27" s="9"/>
      <c r="T27" s="9"/>
      <c r="U27" s="9"/>
    </row>
    <row r="28" spans="1:21" s="10" customFormat="1" x14ac:dyDescent="0.2">
      <c r="A28" s="8" t="s">
        <v>30</v>
      </c>
      <c r="B28" s="140"/>
      <c r="C28" s="20">
        <v>0</v>
      </c>
      <c r="D28" s="140"/>
      <c r="E28" s="18">
        <v>114</v>
      </c>
      <c r="F28" s="9">
        <v>96</v>
      </c>
      <c r="G28" s="140"/>
      <c r="H28" s="19">
        <v>59</v>
      </c>
      <c r="I28" s="140"/>
      <c r="J28" s="19">
        <v>82</v>
      </c>
      <c r="K28" s="140"/>
      <c r="L28" s="9">
        <f t="shared" si="5"/>
        <v>141</v>
      </c>
      <c r="M28" s="9">
        <v>146</v>
      </c>
      <c r="N28" s="9"/>
      <c r="O28" s="9"/>
      <c r="P28" s="9"/>
      <c r="Q28" s="9"/>
      <c r="R28" s="9"/>
      <c r="S28" s="9"/>
      <c r="T28" s="9"/>
      <c r="U28" s="9"/>
    </row>
    <row r="29" spans="1:21" s="10" customFormat="1" x14ac:dyDescent="0.2">
      <c r="A29" s="8" t="s">
        <v>31</v>
      </c>
      <c r="B29" s="140"/>
      <c r="C29" s="20">
        <v>30</v>
      </c>
      <c r="D29" s="140"/>
      <c r="E29" s="23">
        <v>0</v>
      </c>
      <c r="F29" s="9">
        <v>0</v>
      </c>
      <c r="G29" s="140"/>
      <c r="H29" s="19">
        <v>0</v>
      </c>
      <c r="I29" s="140"/>
      <c r="J29" s="19">
        <v>0</v>
      </c>
      <c r="K29" s="140"/>
      <c r="L29" s="9">
        <f t="shared" si="5"/>
        <v>0</v>
      </c>
      <c r="M29" s="9">
        <v>0</v>
      </c>
      <c r="N29" s="9"/>
      <c r="O29" s="9"/>
      <c r="P29" s="9"/>
      <c r="Q29" s="9"/>
      <c r="R29" s="9"/>
      <c r="S29" s="9"/>
      <c r="T29" s="9"/>
      <c r="U29" s="9"/>
    </row>
    <row r="30" spans="1:21" s="10" customFormat="1" x14ac:dyDescent="0.2">
      <c r="A30" s="8" t="s">
        <v>32</v>
      </c>
      <c r="B30" s="140"/>
      <c r="C30" s="20">
        <v>75</v>
      </c>
      <c r="D30" s="140"/>
      <c r="E30" s="23">
        <v>14</v>
      </c>
      <c r="F30" s="9">
        <v>94</v>
      </c>
      <c r="G30" s="140"/>
      <c r="H30" s="19">
        <v>27</v>
      </c>
      <c r="I30" s="140"/>
      <c r="J30" s="19">
        <v>56</v>
      </c>
      <c r="K30" s="140"/>
      <c r="L30" s="9">
        <f t="shared" si="5"/>
        <v>83</v>
      </c>
      <c r="M30" s="9">
        <v>234</v>
      </c>
      <c r="N30" s="9"/>
      <c r="O30" s="9"/>
      <c r="P30" s="9"/>
      <c r="Q30" s="9"/>
      <c r="R30" s="9"/>
      <c r="S30" s="9"/>
      <c r="T30" s="9"/>
      <c r="U30" s="9"/>
    </row>
    <row r="31" spans="1:21" s="10" customFormat="1" x14ac:dyDescent="0.2">
      <c r="A31" s="8" t="s">
        <v>33</v>
      </c>
      <c r="B31" s="140"/>
      <c r="C31" s="20">
        <v>0</v>
      </c>
      <c r="D31" s="140"/>
      <c r="E31" s="23">
        <v>0</v>
      </c>
      <c r="F31" s="9">
        <v>0</v>
      </c>
      <c r="G31" s="140"/>
      <c r="H31" s="19">
        <v>0</v>
      </c>
      <c r="I31" s="140"/>
      <c r="J31" s="19">
        <v>0</v>
      </c>
      <c r="K31" s="140"/>
      <c r="L31" s="9">
        <f t="shared" si="5"/>
        <v>0</v>
      </c>
      <c r="M31" s="9">
        <v>0</v>
      </c>
      <c r="N31" s="9"/>
      <c r="O31" s="9"/>
      <c r="P31" s="9"/>
      <c r="Q31" s="9"/>
      <c r="R31" s="9"/>
      <c r="S31" s="9"/>
      <c r="T31" s="9"/>
      <c r="U31" s="9"/>
    </row>
    <row r="32" spans="1:21" s="10" customFormat="1" x14ac:dyDescent="0.2">
      <c r="A32" s="8" t="s">
        <v>34</v>
      </c>
      <c r="B32" s="141"/>
      <c r="C32" s="20">
        <v>48</v>
      </c>
      <c r="D32" s="141"/>
      <c r="E32" s="23">
        <v>94</v>
      </c>
      <c r="F32" s="9">
        <v>99</v>
      </c>
      <c r="G32" s="141"/>
      <c r="H32" s="19">
        <v>56</v>
      </c>
      <c r="I32" s="141"/>
      <c r="J32" s="19">
        <v>34</v>
      </c>
      <c r="K32" s="141"/>
      <c r="L32" s="9">
        <f t="shared" si="5"/>
        <v>90</v>
      </c>
      <c r="M32" s="9">
        <v>104</v>
      </c>
      <c r="N32" s="9"/>
      <c r="O32" s="9"/>
      <c r="P32" s="9"/>
      <c r="Q32" s="9"/>
      <c r="R32" s="9"/>
      <c r="S32" s="9"/>
      <c r="T32" s="9"/>
      <c r="U32" s="9"/>
    </row>
    <row r="33" spans="1:21" s="13" customFormat="1" x14ac:dyDescent="0.25">
      <c r="A33" s="11" t="s">
        <v>10</v>
      </c>
      <c r="B33" s="12">
        <f>SUM(B10:B32)</f>
        <v>1960.8387096774193</v>
      </c>
      <c r="C33" s="12">
        <f t="shared" ref="C33:U33" si="6">SUM(C10:C32)</f>
        <v>941</v>
      </c>
      <c r="D33" s="12">
        <f t="shared" si="6"/>
        <v>2763</v>
      </c>
      <c r="E33" s="12">
        <f t="shared" si="6"/>
        <v>3240</v>
      </c>
      <c r="F33" s="12">
        <f t="shared" si="6"/>
        <v>3657</v>
      </c>
      <c r="G33" s="12">
        <f t="shared" si="6"/>
        <v>802.16129032258061</v>
      </c>
      <c r="H33" s="12">
        <f t="shared" si="6"/>
        <v>1128</v>
      </c>
      <c r="I33" s="12">
        <f t="shared" si="6"/>
        <v>1960.8387096774193</v>
      </c>
      <c r="J33" s="12">
        <f t="shared" si="6"/>
        <v>1966</v>
      </c>
      <c r="K33" s="12">
        <f t="shared" si="6"/>
        <v>2763</v>
      </c>
      <c r="L33" s="12">
        <f t="shared" si="6"/>
        <v>3094</v>
      </c>
      <c r="M33" s="12">
        <f t="shared" si="6"/>
        <v>3103</v>
      </c>
      <c r="N33" s="12">
        <f t="shared" si="6"/>
        <v>0</v>
      </c>
      <c r="O33" s="12">
        <f t="shared" si="6"/>
        <v>0</v>
      </c>
      <c r="P33" s="12">
        <f t="shared" si="6"/>
        <v>0</v>
      </c>
      <c r="Q33" s="12">
        <f t="shared" si="6"/>
        <v>0</v>
      </c>
      <c r="R33" s="12">
        <f t="shared" si="6"/>
        <v>0</v>
      </c>
      <c r="S33" s="12">
        <f t="shared" si="6"/>
        <v>0</v>
      </c>
      <c r="T33" s="12">
        <f t="shared" si="6"/>
        <v>0</v>
      </c>
      <c r="U33" s="12">
        <f t="shared" si="6"/>
        <v>0</v>
      </c>
    </row>
    <row r="34" spans="1:21" ht="5.0999999999999996" customHeight="1" x14ac:dyDescent="0.25">
      <c r="A34" s="14"/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s="7" customFormat="1" x14ac:dyDescent="0.25">
      <c r="A35" s="4" t="s">
        <v>35</v>
      </c>
      <c r="B35" s="5" t="str">
        <f>B$4</f>
        <v>Meta Parcial</v>
      </c>
      <c r="C35" s="5" t="str">
        <f t="shared" ref="C35:U35" si="7">C$4</f>
        <v>10-31-jul-24</v>
      </c>
      <c r="D35" s="5" t="str">
        <f t="shared" si="7"/>
        <v>Meta Mensal</v>
      </c>
      <c r="E35" s="5">
        <f t="shared" si="7"/>
        <v>45505</v>
      </c>
      <c r="F35" s="5" t="e">
        <f t="shared" ca="1" si="7"/>
        <v>#NAME?</v>
      </c>
      <c r="G35" s="5" t="str">
        <f t="shared" si="7"/>
        <v>Meta Parcial</v>
      </c>
      <c r="H35" s="5" t="str">
        <f t="shared" si="7"/>
        <v>01-09-Out-24</v>
      </c>
      <c r="I35" s="5" t="str">
        <f t="shared" si="7"/>
        <v>Meta Parcial</v>
      </c>
      <c r="J35" s="5" t="str">
        <f t="shared" si="7"/>
        <v>10-31-Out-24</v>
      </c>
      <c r="K35" s="5" t="str">
        <f t="shared" si="7"/>
        <v>Meta Mensal</v>
      </c>
      <c r="L35" s="5">
        <f t="shared" si="7"/>
        <v>45566</v>
      </c>
      <c r="M35" s="5" t="e">
        <f t="shared" ca="1" si="7"/>
        <v>#NAME?</v>
      </c>
      <c r="N35" s="5" t="e">
        <f t="shared" ca="1" si="7"/>
        <v>#NAME?</v>
      </c>
      <c r="O35" s="5" t="e">
        <f t="shared" ca="1" si="7"/>
        <v>#NAME?</v>
      </c>
      <c r="P35" s="5" t="e">
        <f t="shared" ca="1" si="7"/>
        <v>#NAME?</v>
      </c>
      <c r="Q35" s="5" t="e">
        <f t="shared" ca="1" si="7"/>
        <v>#NAME?</v>
      </c>
      <c r="R35" s="5" t="e">
        <f t="shared" ca="1" si="7"/>
        <v>#NAME?</v>
      </c>
      <c r="S35" s="5" t="e">
        <f t="shared" ca="1" si="7"/>
        <v>#NAME?</v>
      </c>
      <c r="T35" s="5" t="e">
        <f t="shared" ca="1" si="7"/>
        <v>#NAME?</v>
      </c>
      <c r="U35" s="5" t="e">
        <f t="shared" ca="1" si="7"/>
        <v>#NAME?</v>
      </c>
    </row>
    <row r="36" spans="1:21" s="10" customFormat="1" x14ac:dyDescent="0.25">
      <c r="A36" s="8" t="s">
        <v>36</v>
      </c>
      <c r="B36" s="139">
        <f>(D36/31)*22</f>
        <v>1897.6774193548388</v>
      </c>
      <c r="C36" s="24">
        <v>672</v>
      </c>
      <c r="D36" s="139">
        <v>2674</v>
      </c>
      <c r="E36" s="23">
        <v>711</v>
      </c>
      <c r="F36" s="9">
        <v>702</v>
      </c>
      <c r="G36" s="139">
        <f>(K36/31)*9</f>
        <v>776.32258064516134</v>
      </c>
      <c r="H36" s="19">
        <v>220</v>
      </c>
      <c r="I36" s="139">
        <f>(K36/31)*22</f>
        <v>1897.6774193548388</v>
      </c>
      <c r="J36" s="19">
        <v>588</v>
      </c>
      <c r="K36" s="139">
        <f>D36</f>
        <v>2674</v>
      </c>
      <c r="L36" s="9">
        <f t="shared" ref="L36:L41" si="8">H36+J36</f>
        <v>808</v>
      </c>
      <c r="M36" s="9">
        <v>662</v>
      </c>
      <c r="N36" s="9"/>
      <c r="O36" s="9"/>
      <c r="P36" s="9"/>
      <c r="Q36" s="9"/>
      <c r="R36" s="9"/>
      <c r="S36" s="9"/>
      <c r="T36" s="9"/>
      <c r="U36" s="9"/>
    </row>
    <row r="37" spans="1:21" s="10" customFormat="1" x14ac:dyDescent="0.25">
      <c r="A37" s="8" t="s">
        <v>37</v>
      </c>
      <c r="B37" s="140"/>
      <c r="C37" s="24">
        <v>158</v>
      </c>
      <c r="D37" s="140"/>
      <c r="E37" s="23">
        <v>272</v>
      </c>
      <c r="F37" s="9">
        <v>282</v>
      </c>
      <c r="G37" s="140"/>
      <c r="H37" s="19">
        <v>46</v>
      </c>
      <c r="I37" s="140"/>
      <c r="J37" s="19">
        <v>252</v>
      </c>
      <c r="K37" s="140"/>
      <c r="L37" s="9">
        <f t="shared" si="8"/>
        <v>298</v>
      </c>
      <c r="M37" s="9">
        <v>331</v>
      </c>
      <c r="N37" s="9"/>
      <c r="O37" s="9"/>
      <c r="P37" s="9"/>
      <c r="Q37" s="9"/>
      <c r="R37" s="9"/>
      <c r="S37" s="9"/>
      <c r="T37" s="9"/>
      <c r="U37" s="9"/>
    </row>
    <row r="38" spans="1:21" s="10" customFormat="1" x14ac:dyDescent="0.25">
      <c r="A38" s="8" t="s">
        <v>38</v>
      </c>
      <c r="B38" s="140"/>
      <c r="C38" s="24">
        <v>804</v>
      </c>
      <c r="D38" s="140"/>
      <c r="E38" s="23">
        <v>1361</v>
      </c>
      <c r="F38" s="9">
        <v>1415</v>
      </c>
      <c r="G38" s="140"/>
      <c r="H38" s="19">
        <v>463</v>
      </c>
      <c r="I38" s="140"/>
      <c r="J38" s="19">
        <v>864</v>
      </c>
      <c r="K38" s="140"/>
      <c r="L38" s="9">
        <f t="shared" si="8"/>
        <v>1327</v>
      </c>
      <c r="M38" s="9">
        <v>1246</v>
      </c>
      <c r="N38" s="9"/>
      <c r="O38" s="9"/>
      <c r="P38" s="9"/>
      <c r="Q38" s="9"/>
      <c r="R38" s="9"/>
      <c r="S38" s="9"/>
      <c r="T38" s="9"/>
      <c r="U38" s="9"/>
    </row>
    <row r="39" spans="1:21" s="10" customFormat="1" x14ac:dyDescent="0.25">
      <c r="A39" s="8" t="s">
        <v>39</v>
      </c>
      <c r="B39" s="140"/>
      <c r="C39" s="9">
        <v>0</v>
      </c>
      <c r="D39" s="140"/>
      <c r="E39" s="23">
        <v>0</v>
      </c>
      <c r="F39" s="9">
        <v>0</v>
      </c>
      <c r="G39" s="140"/>
      <c r="H39" s="19">
        <v>0</v>
      </c>
      <c r="I39" s="140"/>
      <c r="J39" s="19">
        <v>0</v>
      </c>
      <c r="K39" s="140"/>
      <c r="L39" s="9">
        <f t="shared" si="8"/>
        <v>0</v>
      </c>
      <c r="M39" s="9">
        <v>20</v>
      </c>
      <c r="N39" s="9"/>
      <c r="O39" s="9"/>
      <c r="P39" s="9"/>
      <c r="Q39" s="9"/>
      <c r="R39" s="9"/>
      <c r="S39" s="9"/>
      <c r="T39" s="9"/>
      <c r="U39" s="9"/>
    </row>
    <row r="40" spans="1:21" s="10" customFormat="1" x14ac:dyDescent="0.25">
      <c r="A40" s="8" t="s">
        <v>40</v>
      </c>
      <c r="B40" s="140"/>
      <c r="C40" s="9">
        <v>309</v>
      </c>
      <c r="D40" s="140"/>
      <c r="E40" s="23">
        <v>383</v>
      </c>
      <c r="F40" s="9">
        <v>443</v>
      </c>
      <c r="G40" s="140"/>
      <c r="H40" s="19">
        <v>142</v>
      </c>
      <c r="I40" s="140"/>
      <c r="J40" s="19">
        <v>221</v>
      </c>
      <c r="K40" s="140"/>
      <c r="L40" s="9">
        <f t="shared" si="8"/>
        <v>363</v>
      </c>
      <c r="M40" s="9">
        <v>460</v>
      </c>
      <c r="N40" s="9"/>
      <c r="O40" s="9"/>
      <c r="P40" s="9"/>
      <c r="Q40" s="9"/>
      <c r="R40" s="9"/>
      <c r="S40" s="9"/>
      <c r="T40" s="9"/>
      <c r="U40" s="9"/>
    </row>
    <row r="41" spans="1:21" s="10" customFormat="1" x14ac:dyDescent="0.25">
      <c r="A41" s="8" t="s">
        <v>41</v>
      </c>
      <c r="B41" s="141"/>
      <c r="C41" s="9">
        <v>279</v>
      </c>
      <c r="D41" s="141"/>
      <c r="E41" s="23">
        <v>415</v>
      </c>
      <c r="F41" s="9">
        <v>441</v>
      </c>
      <c r="G41" s="141"/>
      <c r="H41" s="19">
        <v>118</v>
      </c>
      <c r="I41" s="141"/>
      <c r="J41" s="19">
        <v>356</v>
      </c>
      <c r="K41" s="141"/>
      <c r="L41" s="9">
        <f t="shared" si="8"/>
        <v>474</v>
      </c>
      <c r="M41" s="9">
        <v>627</v>
      </c>
      <c r="N41" s="9"/>
      <c r="O41" s="9"/>
      <c r="P41" s="9"/>
      <c r="Q41" s="9"/>
      <c r="R41" s="9"/>
      <c r="S41" s="9"/>
      <c r="T41" s="9"/>
      <c r="U41" s="9"/>
    </row>
    <row r="42" spans="1:21" s="13" customFormat="1" x14ac:dyDescent="0.25">
      <c r="A42" s="11" t="s">
        <v>10</v>
      </c>
      <c r="B42" s="12">
        <f>SUM(B36:B41)</f>
        <v>1897.6774193548388</v>
      </c>
      <c r="C42" s="12">
        <f t="shared" ref="C42:U42" si="9">SUM(C36:C41)</f>
        <v>2222</v>
      </c>
      <c r="D42" s="12">
        <f t="shared" si="9"/>
        <v>2674</v>
      </c>
      <c r="E42" s="12">
        <f t="shared" si="9"/>
        <v>3142</v>
      </c>
      <c r="F42" s="12">
        <f t="shared" si="9"/>
        <v>3283</v>
      </c>
      <c r="G42" s="12">
        <f t="shared" si="9"/>
        <v>776.32258064516134</v>
      </c>
      <c r="H42" s="12">
        <f t="shared" si="9"/>
        <v>989</v>
      </c>
      <c r="I42" s="12">
        <f t="shared" si="9"/>
        <v>1897.6774193548388</v>
      </c>
      <c r="J42" s="12">
        <f t="shared" si="9"/>
        <v>2281</v>
      </c>
      <c r="K42" s="12">
        <f t="shared" si="9"/>
        <v>2674</v>
      </c>
      <c r="L42" s="12">
        <f t="shared" si="9"/>
        <v>3270</v>
      </c>
      <c r="M42" s="12">
        <f t="shared" si="9"/>
        <v>3346</v>
      </c>
      <c r="N42" s="12">
        <f t="shared" si="9"/>
        <v>0</v>
      </c>
      <c r="O42" s="12">
        <f t="shared" si="9"/>
        <v>0</v>
      </c>
      <c r="P42" s="12">
        <f t="shared" si="9"/>
        <v>0</v>
      </c>
      <c r="Q42" s="12">
        <f t="shared" si="9"/>
        <v>0</v>
      </c>
      <c r="R42" s="12">
        <f t="shared" si="9"/>
        <v>0</v>
      </c>
      <c r="S42" s="12">
        <f t="shared" si="9"/>
        <v>0</v>
      </c>
      <c r="T42" s="12">
        <f t="shared" si="9"/>
        <v>0</v>
      </c>
      <c r="U42" s="12">
        <f t="shared" si="9"/>
        <v>0</v>
      </c>
    </row>
    <row r="43" spans="1:21" ht="5.0999999999999996" customHeight="1" x14ac:dyDescent="0.25">
      <c r="A43" s="14"/>
      <c r="B43" s="15"/>
      <c r="C43" s="15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s="7" customFormat="1" ht="25.5" x14ac:dyDescent="0.25">
      <c r="A44" s="25" t="s">
        <v>42</v>
      </c>
      <c r="B44" s="26"/>
      <c r="C44" s="5" t="str">
        <f t="shared" ref="C44:U44" si="10">C$4</f>
        <v>10-31-jul-24</v>
      </c>
      <c r="D44" s="26"/>
      <c r="E44" s="5">
        <f t="shared" si="10"/>
        <v>45505</v>
      </c>
      <c r="F44" s="5" t="e">
        <f t="shared" ca="1" si="10"/>
        <v>#NAME?</v>
      </c>
      <c r="G44" s="5"/>
      <c r="H44" s="5" t="str">
        <f t="shared" si="10"/>
        <v>01-09-Out-24</v>
      </c>
      <c r="I44" s="5"/>
      <c r="J44" s="5" t="str">
        <f t="shared" si="10"/>
        <v>10-31-Out-24</v>
      </c>
      <c r="K44" s="5"/>
      <c r="L44" s="5">
        <f t="shared" si="10"/>
        <v>45566</v>
      </c>
      <c r="M44" s="5" t="e">
        <f t="shared" ca="1" si="10"/>
        <v>#NAME?</v>
      </c>
      <c r="N44" s="5" t="e">
        <f t="shared" ca="1" si="10"/>
        <v>#NAME?</v>
      </c>
      <c r="O44" s="5" t="e">
        <f t="shared" ca="1" si="10"/>
        <v>#NAME?</v>
      </c>
      <c r="P44" s="5" t="e">
        <f t="shared" ca="1" si="10"/>
        <v>#NAME?</v>
      </c>
      <c r="Q44" s="5" t="e">
        <f t="shared" ca="1" si="10"/>
        <v>#NAME?</v>
      </c>
      <c r="R44" s="5" t="e">
        <f t="shared" ca="1" si="10"/>
        <v>#NAME?</v>
      </c>
      <c r="S44" s="5" t="e">
        <f t="shared" ca="1" si="10"/>
        <v>#NAME?</v>
      </c>
      <c r="T44" s="5" t="e">
        <f t="shared" ca="1" si="10"/>
        <v>#NAME?</v>
      </c>
      <c r="U44" s="5" t="e">
        <f t="shared" ca="1" si="10"/>
        <v>#NAME?</v>
      </c>
    </row>
    <row r="45" spans="1:21" s="10" customFormat="1" x14ac:dyDescent="0.25">
      <c r="A45" s="27" t="s">
        <v>43</v>
      </c>
      <c r="B45" s="28"/>
      <c r="C45" s="9">
        <v>1280</v>
      </c>
      <c r="D45" s="28"/>
      <c r="E45" s="23">
        <v>3574</v>
      </c>
      <c r="F45" s="9">
        <v>3654</v>
      </c>
      <c r="G45" s="9"/>
      <c r="H45" s="19"/>
      <c r="I45" s="9"/>
      <c r="J45" s="19"/>
      <c r="K45" s="9"/>
      <c r="L45" s="9">
        <f>H45+J45</f>
        <v>0</v>
      </c>
      <c r="M45" s="9">
        <v>3168</v>
      </c>
      <c r="N45" s="9"/>
      <c r="O45" s="9"/>
      <c r="P45" s="9"/>
      <c r="Q45" s="9"/>
      <c r="R45" s="9"/>
      <c r="S45" s="9"/>
      <c r="T45" s="9"/>
      <c r="U45" s="9"/>
    </row>
    <row r="46" spans="1:21" s="10" customFormat="1" x14ac:dyDescent="0.25">
      <c r="A46" s="27" t="s">
        <v>44</v>
      </c>
      <c r="B46" s="28"/>
      <c r="C46" s="9">
        <v>664</v>
      </c>
      <c r="D46" s="28"/>
      <c r="E46" s="23">
        <v>634</v>
      </c>
      <c r="F46" s="9">
        <v>720</v>
      </c>
      <c r="G46" s="9"/>
      <c r="H46" s="19">
        <v>245</v>
      </c>
      <c r="I46" s="9"/>
      <c r="J46" s="19">
        <v>387</v>
      </c>
      <c r="K46" s="9"/>
      <c r="L46" s="9">
        <f>H46+J46</f>
        <v>632</v>
      </c>
      <c r="M46" s="9">
        <v>454</v>
      </c>
      <c r="N46" s="9"/>
      <c r="O46" s="9"/>
      <c r="P46" s="9"/>
      <c r="Q46" s="9"/>
      <c r="R46" s="9"/>
      <c r="S46" s="9"/>
      <c r="T46" s="9"/>
      <c r="U46" s="9"/>
    </row>
    <row r="47" spans="1:21" s="13" customFormat="1" x14ac:dyDescent="0.25">
      <c r="A47" s="29" t="s">
        <v>10</v>
      </c>
      <c r="B47" s="30"/>
      <c r="C47" s="12">
        <f>SUM(C45:C46)</f>
        <v>1944</v>
      </c>
      <c r="D47" s="30"/>
      <c r="E47" s="12">
        <f t="shared" ref="E47:U47" si="11">SUM(E45:E46)</f>
        <v>4208</v>
      </c>
      <c r="F47" s="12">
        <f t="shared" si="11"/>
        <v>4374</v>
      </c>
      <c r="G47" s="12"/>
      <c r="H47" s="12">
        <f t="shared" si="11"/>
        <v>245</v>
      </c>
      <c r="I47" s="12"/>
      <c r="J47" s="12">
        <f t="shared" si="11"/>
        <v>387</v>
      </c>
      <c r="K47" s="12"/>
      <c r="L47" s="12">
        <f t="shared" si="11"/>
        <v>632</v>
      </c>
      <c r="M47" s="12">
        <f t="shared" si="11"/>
        <v>3622</v>
      </c>
      <c r="N47" s="12">
        <f t="shared" si="11"/>
        <v>0</v>
      </c>
      <c r="O47" s="12">
        <f t="shared" si="11"/>
        <v>0</v>
      </c>
      <c r="P47" s="12">
        <f t="shared" si="11"/>
        <v>0</v>
      </c>
      <c r="Q47" s="12">
        <f t="shared" si="11"/>
        <v>0</v>
      </c>
      <c r="R47" s="12">
        <f t="shared" si="11"/>
        <v>0</v>
      </c>
      <c r="S47" s="12">
        <f t="shared" si="11"/>
        <v>0</v>
      </c>
      <c r="T47" s="12">
        <f t="shared" si="11"/>
        <v>0</v>
      </c>
      <c r="U47" s="12">
        <f t="shared" si="11"/>
        <v>0</v>
      </c>
    </row>
    <row r="48" spans="1:21" ht="5.0999999999999996" customHeight="1" x14ac:dyDescent="0.25">
      <c r="A48" s="14"/>
      <c r="B48" s="15"/>
      <c r="C48" s="15"/>
      <c r="D48" s="1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1" s="7" customFormat="1" x14ac:dyDescent="0.25">
      <c r="A49" s="25" t="s">
        <v>45</v>
      </c>
      <c r="B49" s="26"/>
      <c r="C49" s="31" t="str">
        <f t="shared" ref="C49:U49" si="12">C$4</f>
        <v>10-31-jul-24</v>
      </c>
      <c r="D49" s="5"/>
      <c r="E49" s="31">
        <f t="shared" si="12"/>
        <v>45505</v>
      </c>
      <c r="F49" s="5" t="e">
        <f t="shared" ca="1" si="12"/>
        <v>#NAME?</v>
      </c>
      <c r="G49" s="5"/>
      <c r="H49" s="5" t="str">
        <f t="shared" si="12"/>
        <v>01-09-Out-24</v>
      </c>
      <c r="I49" s="5"/>
      <c r="J49" s="5" t="str">
        <f t="shared" si="12"/>
        <v>10-31-Out-24</v>
      </c>
      <c r="K49" s="5"/>
      <c r="L49" s="5">
        <f t="shared" si="12"/>
        <v>45566</v>
      </c>
      <c r="M49" s="5" t="e">
        <f t="shared" ca="1" si="12"/>
        <v>#NAME?</v>
      </c>
      <c r="N49" s="5" t="e">
        <f t="shared" ca="1" si="12"/>
        <v>#NAME?</v>
      </c>
      <c r="O49" s="5" t="e">
        <f t="shared" ca="1" si="12"/>
        <v>#NAME?</v>
      </c>
      <c r="P49" s="5" t="e">
        <f t="shared" ca="1" si="12"/>
        <v>#NAME?</v>
      </c>
      <c r="Q49" s="5" t="e">
        <f t="shared" ca="1" si="12"/>
        <v>#NAME?</v>
      </c>
      <c r="R49" s="5" t="e">
        <f t="shared" ca="1" si="12"/>
        <v>#NAME?</v>
      </c>
      <c r="S49" s="5" t="e">
        <f t="shared" ca="1" si="12"/>
        <v>#NAME?</v>
      </c>
      <c r="T49" s="5" t="e">
        <f t="shared" ca="1" si="12"/>
        <v>#NAME?</v>
      </c>
      <c r="U49" s="5" t="e">
        <f t="shared" ca="1" si="12"/>
        <v>#NAME?</v>
      </c>
    </row>
    <row r="50" spans="1:21" s="10" customFormat="1" x14ac:dyDescent="0.2">
      <c r="A50" s="27" t="s">
        <v>46</v>
      </c>
      <c r="B50" s="32"/>
      <c r="C50" s="33">
        <v>11</v>
      </c>
      <c r="D50" s="9"/>
      <c r="E50" s="34">
        <v>40</v>
      </c>
      <c r="F50" s="35">
        <v>24</v>
      </c>
      <c r="G50" s="9"/>
      <c r="H50" s="19">
        <v>6</v>
      </c>
      <c r="I50" s="9"/>
      <c r="J50" s="19">
        <v>7</v>
      </c>
      <c r="K50" s="9"/>
      <c r="L50" s="9">
        <f t="shared" ref="L50:L56" si="13">H50+J50</f>
        <v>13</v>
      </c>
      <c r="M50" s="9">
        <v>2</v>
      </c>
      <c r="N50" s="9"/>
      <c r="O50" s="9"/>
      <c r="P50" s="9"/>
      <c r="Q50" s="9"/>
      <c r="R50" s="9"/>
      <c r="S50" s="9"/>
      <c r="T50" s="9"/>
      <c r="U50" s="9"/>
    </row>
    <row r="51" spans="1:21" s="10" customFormat="1" x14ac:dyDescent="0.2">
      <c r="A51" s="27" t="s">
        <v>47</v>
      </c>
      <c r="B51" s="32"/>
      <c r="C51" s="33">
        <v>54</v>
      </c>
      <c r="D51" s="9"/>
      <c r="E51" s="34">
        <v>90</v>
      </c>
      <c r="F51" s="35">
        <v>97</v>
      </c>
      <c r="G51" s="9"/>
      <c r="H51" s="19">
        <v>35</v>
      </c>
      <c r="I51" s="9"/>
      <c r="J51" s="19">
        <v>44</v>
      </c>
      <c r="K51" s="9"/>
      <c r="L51" s="9">
        <f t="shared" si="13"/>
        <v>79</v>
      </c>
      <c r="M51" s="9">
        <v>69</v>
      </c>
      <c r="N51" s="9"/>
      <c r="O51" s="9"/>
      <c r="P51" s="9"/>
      <c r="Q51" s="9"/>
      <c r="R51" s="9"/>
      <c r="S51" s="9"/>
      <c r="T51" s="9"/>
      <c r="U51" s="9"/>
    </row>
    <row r="52" spans="1:21" s="10" customFormat="1" x14ac:dyDescent="0.2">
      <c r="A52" s="27" t="s">
        <v>48</v>
      </c>
      <c r="B52" s="36"/>
      <c r="C52" s="33">
        <v>146</v>
      </c>
      <c r="D52" s="9"/>
      <c r="E52" s="34">
        <v>193</v>
      </c>
      <c r="F52" s="35">
        <v>190</v>
      </c>
      <c r="G52" s="9"/>
      <c r="H52" s="19">
        <v>68</v>
      </c>
      <c r="I52" s="9"/>
      <c r="J52" s="19">
        <v>128</v>
      </c>
      <c r="K52" s="9"/>
      <c r="L52" s="9">
        <f t="shared" si="13"/>
        <v>196</v>
      </c>
      <c r="M52" s="9">
        <v>145</v>
      </c>
      <c r="N52" s="9"/>
      <c r="O52" s="9"/>
      <c r="P52" s="9"/>
      <c r="Q52" s="9"/>
      <c r="R52" s="9"/>
      <c r="S52" s="9"/>
      <c r="T52" s="9"/>
      <c r="U52" s="9"/>
    </row>
    <row r="53" spans="1:21" s="10" customFormat="1" x14ac:dyDescent="0.2">
      <c r="A53" s="27" t="s">
        <v>49</v>
      </c>
      <c r="B53" s="32"/>
      <c r="C53" s="33">
        <v>32</v>
      </c>
      <c r="D53" s="9"/>
      <c r="E53" s="34">
        <v>24</v>
      </c>
      <c r="F53" s="35">
        <v>51</v>
      </c>
      <c r="G53" s="9"/>
      <c r="H53" s="19">
        <v>13</v>
      </c>
      <c r="I53" s="9"/>
      <c r="J53" s="19">
        <v>39</v>
      </c>
      <c r="K53" s="9"/>
      <c r="L53" s="9">
        <f t="shared" si="13"/>
        <v>52</v>
      </c>
      <c r="M53" s="9">
        <v>69</v>
      </c>
      <c r="N53" s="9"/>
      <c r="O53" s="9"/>
      <c r="P53" s="9"/>
      <c r="Q53" s="9"/>
      <c r="R53" s="9"/>
      <c r="S53" s="9"/>
      <c r="T53" s="9"/>
      <c r="U53" s="9"/>
    </row>
    <row r="54" spans="1:21" s="10" customFormat="1" x14ac:dyDescent="0.2">
      <c r="A54" s="27" t="s">
        <v>50</v>
      </c>
      <c r="B54" s="32"/>
      <c r="C54" s="33">
        <v>294</v>
      </c>
      <c r="D54" s="9"/>
      <c r="E54" s="34">
        <v>548</v>
      </c>
      <c r="F54" s="35">
        <v>576</v>
      </c>
      <c r="G54" s="9"/>
      <c r="H54" s="19">
        <v>177</v>
      </c>
      <c r="I54" s="9"/>
      <c r="J54" s="19">
        <v>360</v>
      </c>
      <c r="K54" s="9"/>
      <c r="L54" s="9">
        <f t="shared" si="13"/>
        <v>537</v>
      </c>
      <c r="M54" s="9">
        <v>391</v>
      </c>
      <c r="N54" s="9"/>
      <c r="O54" s="9"/>
      <c r="P54" s="9"/>
      <c r="Q54" s="9"/>
      <c r="R54" s="9"/>
      <c r="S54" s="9"/>
      <c r="T54" s="9"/>
      <c r="U54" s="9"/>
    </row>
    <row r="55" spans="1:21" s="10" customFormat="1" x14ac:dyDescent="0.2">
      <c r="A55" s="27" t="s">
        <v>51</v>
      </c>
      <c r="B55" s="32"/>
      <c r="C55" s="33">
        <v>30</v>
      </c>
      <c r="D55" s="9"/>
      <c r="E55" s="34">
        <v>34</v>
      </c>
      <c r="F55" s="35">
        <v>49</v>
      </c>
      <c r="G55" s="9"/>
      <c r="H55" s="19">
        <v>10</v>
      </c>
      <c r="I55" s="9"/>
      <c r="J55" s="19">
        <v>28</v>
      </c>
      <c r="K55" s="9"/>
      <c r="L55" s="9">
        <f t="shared" si="13"/>
        <v>38</v>
      </c>
      <c r="M55" s="9">
        <v>24</v>
      </c>
      <c r="N55" s="9"/>
      <c r="O55" s="9"/>
      <c r="P55" s="9"/>
      <c r="Q55" s="9"/>
      <c r="R55" s="9"/>
      <c r="S55" s="9"/>
      <c r="T55" s="9"/>
      <c r="U55" s="9"/>
    </row>
    <row r="56" spans="1:21" s="10" customFormat="1" x14ac:dyDescent="0.25">
      <c r="A56" s="27" t="s">
        <v>52</v>
      </c>
      <c r="B56" s="32"/>
      <c r="C56" s="37" t="s">
        <v>53</v>
      </c>
      <c r="D56" s="9"/>
      <c r="E56" s="38">
        <v>0</v>
      </c>
      <c r="F56" s="35">
        <v>0</v>
      </c>
      <c r="G56" s="9"/>
      <c r="H56" s="19">
        <v>0</v>
      </c>
      <c r="I56" s="9"/>
      <c r="J56" s="19">
        <v>0</v>
      </c>
      <c r="K56" s="9"/>
      <c r="L56" s="9">
        <f t="shared" si="13"/>
        <v>0</v>
      </c>
      <c r="M56" s="9">
        <v>0</v>
      </c>
      <c r="N56" s="9"/>
      <c r="O56" s="9"/>
      <c r="P56" s="9"/>
      <c r="Q56" s="9"/>
      <c r="R56" s="9"/>
      <c r="S56" s="9"/>
      <c r="T56" s="9"/>
      <c r="U56" s="9"/>
    </row>
    <row r="57" spans="1:21" s="13" customFormat="1" x14ac:dyDescent="0.25">
      <c r="A57" s="29" t="s">
        <v>10</v>
      </c>
      <c r="B57" s="30"/>
      <c r="C57" s="39">
        <f>SUM(C50:C56)</f>
        <v>567</v>
      </c>
      <c r="D57" s="12"/>
      <c r="E57" s="39">
        <f t="shared" ref="E57:U57" si="14">SUM(E50:E56)</f>
        <v>929</v>
      </c>
      <c r="F57" s="12">
        <f t="shared" si="14"/>
        <v>987</v>
      </c>
      <c r="G57" s="12"/>
      <c r="H57" s="12">
        <f t="shared" si="14"/>
        <v>309</v>
      </c>
      <c r="I57" s="12"/>
      <c r="J57" s="12">
        <f t="shared" si="14"/>
        <v>606</v>
      </c>
      <c r="K57" s="12"/>
      <c r="L57" s="12">
        <f t="shared" si="14"/>
        <v>915</v>
      </c>
      <c r="M57" s="12">
        <f t="shared" si="14"/>
        <v>700</v>
      </c>
      <c r="N57" s="12">
        <f t="shared" si="14"/>
        <v>0</v>
      </c>
      <c r="O57" s="12">
        <f t="shared" si="14"/>
        <v>0</v>
      </c>
      <c r="P57" s="12">
        <f t="shared" si="14"/>
        <v>0</v>
      </c>
      <c r="Q57" s="12">
        <f t="shared" si="14"/>
        <v>0</v>
      </c>
      <c r="R57" s="12">
        <f t="shared" si="14"/>
        <v>0</v>
      </c>
      <c r="S57" s="12">
        <f t="shared" si="14"/>
        <v>0</v>
      </c>
      <c r="T57" s="12">
        <f t="shared" si="14"/>
        <v>0</v>
      </c>
      <c r="U57" s="12">
        <f t="shared" si="14"/>
        <v>0</v>
      </c>
    </row>
    <row r="58" spans="1:21" ht="5.0999999999999996" customHeight="1" x14ac:dyDescent="0.25">
      <c r="A58" s="14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59" spans="1:21" s="7" customFormat="1" x14ac:dyDescent="0.25">
      <c r="A59" s="40" t="s">
        <v>54</v>
      </c>
      <c r="B59" s="5" t="str">
        <f>B$4</f>
        <v>Meta Parcial</v>
      </c>
      <c r="C59" s="5" t="str">
        <f t="shared" ref="C59:U59" si="15">C$4</f>
        <v>10-31-jul-24</v>
      </c>
      <c r="D59" s="5" t="str">
        <f t="shared" si="15"/>
        <v>Meta Mensal</v>
      </c>
      <c r="E59" s="5">
        <f t="shared" si="15"/>
        <v>45505</v>
      </c>
      <c r="F59" s="5" t="e">
        <f t="shared" ca="1" si="15"/>
        <v>#NAME?</v>
      </c>
      <c r="G59" s="5" t="str">
        <f t="shared" si="15"/>
        <v>Meta Parcial</v>
      </c>
      <c r="H59" s="5" t="str">
        <f t="shared" si="15"/>
        <v>01-09-Out-24</v>
      </c>
      <c r="I59" s="5" t="str">
        <f t="shared" si="15"/>
        <v>Meta Parcial</v>
      </c>
      <c r="J59" s="5" t="str">
        <f t="shared" si="15"/>
        <v>10-31-Out-24</v>
      </c>
      <c r="K59" s="5" t="str">
        <f t="shared" si="15"/>
        <v>Meta Mensal</v>
      </c>
      <c r="L59" s="5">
        <f t="shared" si="15"/>
        <v>45566</v>
      </c>
      <c r="M59" s="5" t="e">
        <f t="shared" ca="1" si="15"/>
        <v>#NAME?</v>
      </c>
      <c r="N59" s="5" t="e">
        <f t="shared" ca="1" si="15"/>
        <v>#NAME?</v>
      </c>
      <c r="O59" s="5" t="e">
        <f t="shared" ca="1" si="15"/>
        <v>#NAME?</v>
      </c>
      <c r="P59" s="5" t="e">
        <f t="shared" ca="1" si="15"/>
        <v>#NAME?</v>
      </c>
      <c r="Q59" s="5" t="e">
        <f t="shared" ca="1" si="15"/>
        <v>#NAME?</v>
      </c>
      <c r="R59" s="5" t="e">
        <f t="shared" ca="1" si="15"/>
        <v>#NAME?</v>
      </c>
      <c r="S59" s="5" t="e">
        <f t="shared" ca="1" si="15"/>
        <v>#NAME?</v>
      </c>
      <c r="T59" s="5" t="e">
        <f t="shared" ca="1" si="15"/>
        <v>#NAME?</v>
      </c>
      <c r="U59" s="5" t="e">
        <f t="shared" ca="1" si="15"/>
        <v>#NAME?</v>
      </c>
    </row>
    <row r="60" spans="1:21" s="10" customFormat="1" x14ac:dyDescent="0.25">
      <c r="A60" s="8" t="s">
        <v>55</v>
      </c>
      <c r="B60" s="22" t="s">
        <v>56</v>
      </c>
      <c r="C60" s="41">
        <f>IFERROR((C61/C62),"-")</f>
        <v>4.9405878674171358E-2</v>
      </c>
      <c r="D60" s="22" t="s">
        <v>56</v>
      </c>
      <c r="E60" s="41">
        <f>IFERROR((E61/E62),"-")</f>
        <v>5.893824485373781E-2</v>
      </c>
      <c r="F60" s="41">
        <f>IFERROR((F61/F62),"-")</f>
        <v>5.7061918251719954E-2</v>
      </c>
      <c r="G60" s="22" t="s">
        <v>56</v>
      </c>
      <c r="H60" s="41">
        <f>IFERROR((H61/H62),"-")</f>
        <v>3.7459283387622153E-2</v>
      </c>
      <c r="I60" s="22" t="s">
        <v>56</v>
      </c>
      <c r="J60" s="41">
        <f>IFERROR((J61/J62),"-")</f>
        <v>6.7110519307589878E-2</v>
      </c>
      <c r="K60" s="22" t="s">
        <v>56</v>
      </c>
      <c r="L60" s="41">
        <f>IFERROR((L61/L62),"-")</f>
        <v>5.9803331326510133E-2</v>
      </c>
      <c r="M60" s="41">
        <f>IFERROR((M61/M62),"-")</f>
        <v>6.7911366434140336E-2</v>
      </c>
      <c r="N60" s="41" t="str">
        <f t="shared" ref="N60:T60" si="16">IFERROR((N61/N62),"-")</f>
        <v>-</v>
      </c>
      <c r="O60" s="41" t="str">
        <f t="shared" si="16"/>
        <v>-</v>
      </c>
      <c r="P60" s="41" t="str">
        <f t="shared" si="16"/>
        <v>-</v>
      </c>
      <c r="Q60" s="41" t="str">
        <f t="shared" si="16"/>
        <v>-</v>
      </c>
      <c r="R60" s="41" t="str">
        <f t="shared" si="16"/>
        <v>-</v>
      </c>
      <c r="S60" s="41" t="str">
        <f t="shared" si="16"/>
        <v>-</v>
      </c>
      <c r="T60" s="41" t="str">
        <f t="shared" si="16"/>
        <v>-</v>
      </c>
      <c r="U60" s="41" t="str">
        <f>IFERROR((U61/U62),"-")</f>
        <v>-</v>
      </c>
    </row>
    <row r="61" spans="1:21" s="10" customFormat="1" x14ac:dyDescent="0.25">
      <c r="A61" s="42" t="s">
        <v>57</v>
      </c>
      <c r="B61" s="22"/>
      <c r="C61" s="43">
        <v>158</v>
      </c>
      <c r="D61" s="44"/>
      <c r="E61" s="45">
        <v>272</v>
      </c>
      <c r="F61" s="43">
        <v>282</v>
      </c>
      <c r="G61" s="44"/>
      <c r="H61" s="46">
        <v>46</v>
      </c>
      <c r="I61" s="44"/>
      <c r="J61" s="46">
        <v>252</v>
      </c>
      <c r="K61" s="44"/>
      <c r="L61" s="43">
        <f>H61+J61</f>
        <v>298</v>
      </c>
      <c r="M61" s="43">
        <v>331</v>
      </c>
      <c r="N61" s="43"/>
      <c r="O61" s="43"/>
      <c r="P61" s="43"/>
      <c r="Q61" s="43"/>
      <c r="R61" s="43"/>
      <c r="S61" s="43"/>
      <c r="T61" s="43"/>
      <c r="U61" s="43"/>
    </row>
    <row r="62" spans="1:21" s="10" customFormat="1" x14ac:dyDescent="0.25">
      <c r="A62" s="42" t="s">
        <v>58</v>
      </c>
      <c r="B62" s="22"/>
      <c r="C62" s="43">
        <v>3198</v>
      </c>
      <c r="D62" s="47"/>
      <c r="E62" s="45">
        <v>4615</v>
      </c>
      <c r="F62" s="43">
        <v>4942</v>
      </c>
      <c r="G62" s="47"/>
      <c r="H62" s="46">
        <v>1228</v>
      </c>
      <c r="I62" s="47"/>
      <c r="J62" s="46">
        <v>3755</v>
      </c>
      <c r="K62" s="47"/>
      <c r="L62" s="43">
        <f>H62+J62</f>
        <v>4983</v>
      </c>
      <c r="M62" s="43">
        <v>4874</v>
      </c>
      <c r="N62" s="43"/>
      <c r="O62" s="43"/>
      <c r="P62" s="43"/>
      <c r="Q62" s="43"/>
      <c r="R62" s="43"/>
      <c r="S62" s="43"/>
      <c r="T62" s="43"/>
      <c r="U62" s="43"/>
    </row>
    <row r="63" spans="1:21" ht="5.0999999999999996" customHeight="1" x14ac:dyDescent="0.25">
      <c r="A63" s="48"/>
      <c r="B63" s="49"/>
      <c r="C63" s="49"/>
      <c r="D63" s="49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</row>
    <row r="64" spans="1:21" s="7" customFormat="1" x14ac:dyDescent="0.25">
      <c r="A64" s="40" t="s">
        <v>59</v>
      </c>
      <c r="B64" s="5" t="str">
        <f>B$4</f>
        <v>Meta Parcial</v>
      </c>
      <c r="C64" s="5" t="str">
        <f t="shared" ref="C64:U64" si="17">C$4</f>
        <v>10-31-jul-24</v>
      </c>
      <c r="D64" s="5" t="str">
        <f t="shared" si="17"/>
        <v>Meta Mensal</v>
      </c>
      <c r="E64" s="5">
        <f t="shared" si="17"/>
        <v>45505</v>
      </c>
      <c r="F64" s="5" t="e">
        <f t="shared" ca="1" si="17"/>
        <v>#NAME?</v>
      </c>
      <c r="G64" s="5" t="str">
        <f t="shared" si="17"/>
        <v>Meta Parcial</v>
      </c>
      <c r="H64" s="5" t="str">
        <f t="shared" si="17"/>
        <v>01-09-Out-24</v>
      </c>
      <c r="I64" s="5" t="str">
        <f t="shared" si="17"/>
        <v>Meta Parcial</v>
      </c>
      <c r="J64" s="5" t="str">
        <f t="shared" si="17"/>
        <v>10-31-Out-24</v>
      </c>
      <c r="K64" s="5" t="str">
        <f t="shared" si="17"/>
        <v>Meta Mensal</v>
      </c>
      <c r="L64" s="5">
        <f t="shared" si="17"/>
        <v>45566</v>
      </c>
      <c r="M64" s="5" t="e">
        <f t="shared" ca="1" si="17"/>
        <v>#NAME?</v>
      </c>
      <c r="N64" s="5" t="e">
        <f t="shared" ca="1" si="17"/>
        <v>#NAME?</v>
      </c>
      <c r="O64" s="5" t="e">
        <f t="shared" ca="1" si="17"/>
        <v>#NAME?</v>
      </c>
      <c r="P64" s="5" t="e">
        <f t="shared" ca="1" si="17"/>
        <v>#NAME?</v>
      </c>
      <c r="Q64" s="5" t="e">
        <f t="shared" ca="1" si="17"/>
        <v>#NAME?</v>
      </c>
      <c r="R64" s="5" t="e">
        <f t="shared" ca="1" si="17"/>
        <v>#NAME?</v>
      </c>
      <c r="S64" s="5" t="e">
        <f t="shared" ca="1" si="17"/>
        <v>#NAME?</v>
      </c>
      <c r="T64" s="5" t="e">
        <f t="shared" ca="1" si="17"/>
        <v>#NAME?</v>
      </c>
      <c r="U64" s="5" t="e">
        <f t="shared" ca="1" si="17"/>
        <v>#NAME?</v>
      </c>
    </row>
    <row r="65" spans="1:21" s="10" customFormat="1" x14ac:dyDescent="0.25">
      <c r="A65" s="8" t="s">
        <v>60</v>
      </c>
      <c r="B65" s="22" t="s">
        <v>61</v>
      </c>
      <c r="C65" s="41">
        <f>IFERROR((C66/C67),"-")</f>
        <v>0.57046022119158046</v>
      </c>
      <c r="D65" s="22" t="s">
        <v>61</v>
      </c>
      <c r="E65" s="41">
        <f t="shared" ref="E65:U65" si="18">IFERROR((E66/E67),"-")</f>
        <v>0.80400696864111498</v>
      </c>
      <c r="F65" s="41">
        <f t="shared" si="18"/>
        <v>0.83381137168888142</v>
      </c>
      <c r="G65" s="22" t="s">
        <v>61</v>
      </c>
      <c r="H65" s="41">
        <f>IFERROR((H66/H67),"-")</f>
        <v>0.20425815036593481</v>
      </c>
      <c r="I65" s="22" t="s">
        <v>61</v>
      </c>
      <c r="J65" s="41">
        <f>IFERROR((J66/J67),"-")</f>
        <v>0.61316133246244287</v>
      </c>
      <c r="K65" s="22" t="s">
        <v>61</v>
      </c>
      <c r="L65" s="41">
        <f>IFERROR((L66/L67),"-")</f>
        <v>0.41059657218193801</v>
      </c>
      <c r="M65" s="41">
        <f>IFERROR((M66/M67),"-")</f>
        <v>0.77389647507145121</v>
      </c>
      <c r="N65" s="41" t="str">
        <f>IFERROR((N66/N67),"-")</f>
        <v>-</v>
      </c>
      <c r="O65" s="41" t="str">
        <f t="shared" si="18"/>
        <v>-</v>
      </c>
      <c r="P65" s="41" t="str">
        <f t="shared" si="18"/>
        <v>-</v>
      </c>
      <c r="Q65" s="41" t="str">
        <f t="shared" si="18"/>
        <v>-</v>
      </c>
      <c r="R65" s="41" t="str">
        <f t="shared" si="18"/>
        <v>-</v>
      </c>
      <c r="S65" s="41" t="str">
        <f t="shared" si="18"/>
        <v>-</v>
      </c>
      <c r="T65" s="41" t="str">
        <f t="shared" si="18"/>
        <v>-</v>
      </c>
      <c r="U65" s="41" t="str">
        <f t="shared" si="18"/>
        <v>-</v>
      </c>
    </row>
    <row r="66" spans="1:21" s="10" customFormat="1" x14ac:dyDescent="0.25">
      <c r="A66" s="42" t="s">
        <v>62</v>
      </c>
      <c r="B66" s="22"/>
      <c r="C66" s="43">
        <v>3198</v>
      </c>
      <c r="D66" s="44"/>
      <c r="E66" s="45">
        <v>4615</v>
      </c>
      <c r="F66" s="43">
        <v>4942</v>
      </c>
      <c r="G66" s="44"/>
      <c r="H66" s="46">
        <v>1228</v>
      </c>
      <c r="I66" s="44"/>
      <c r="J66" s="46">
        <v>3755</v>
      </c>
      <c r="K66" s="44"/>
      <c r="L66" s="43">
        <f>H66+J66</f>
        <v>4983</v>
      </c>
      <c r="M66" s="43">
        <v>4874</v>
      </c>
      <c r="N66" s="43"/>
      <c r="O66" s="43"/>
      <c r="P66" s="43"/>
      <c r="Q66" s="43"/>
      <c r="R66" s="43"/>
      <c r="S66" s="43"/>
      <c r="T66" s="43"/>
      <c r="U66" s="43"/>
    </row>
    <row r="67" spans="1:21" s="10" customFormat="1" x14ac:dyDescent="0.25">
      <c r="A67" s="42" t="s">
        <v>63</v>
      </c>
      <c r="B67" s="22"/>
      <c r="C67" s="43">
        <v>5606</v>
      </c>
      <c r="D67" s="47"/>
      <c r="E67" s="45">
        <v>5740</v>
      </c>
      <c r="F67" s="43">
        <v>5927</v>
      </c>
      <c r="G67" s="47"/>
      <c r="H67" s="46">
        <v>6012</v>
      </c>
      <c r="I67" s="47"/>
      <c r="J67" s="51">
        <v>6124</v>
      </c>
      <c r="K67" s="47"/>
      <c r="L67" s="43">
        <f>H67+J67</f>
        <v>12136</v>
      </c>
      <c r="M67" s="43">
        <v>6298</v>
      </c>
      <c r="N67" s="43"/>
      <c r="O67" s="43"/>
      <c r="P67" s="43"/>
      <c r="Q67" s="43"/>
      <c r="R67" s="43"/>
      <c r="S67" s="43"/>
      <c r="T67" s="43"/>
      <c r="U67" s="43"/>
    </row>
    <row r="68" spans="1:21" ht="5.0999999999999996" customHeight="1" x14ac:dyDescent="0.25">
      <c r="A68" s="48"/>
      <c r="B68" s="49"/>
      <c r="C68" s="49"/>
      <c r="D68" s="49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</row>
    <row r="69" spans="1:21" s="7" customFormat="1" x14ac:dyDescent="0.25">
      <c r="A69" s="40" t="s">
        <v>64</v>
      </c>
      <c r="B69" s="5" t="str">
        <f>B$4</f>
        <v>Meta Parcial</v>
      </c>
      <c r="C69" s="5" t="str">
        <f t="shared" ref="C69:U69" si="19">C$4</f>
        <v>10-31-jul-24</v>
      </c>
      <c r="D69" s="5" t="str">
        <f t="shared" si="19"/>
        <v>Meta Mensal</v>
      </c>
      <c r="E69" s="5">
        <f t="shared" si="19"/>
        <v>45505</v>
      </c>
      <c r="F69" s="5" t="e">
        <f t="shared" ca="1" si="19"/>
        <v>#NAME?</v>
      </c>
      <c r="G69" s="5" t="str">
        <f t="shared" si="19"/>
        <v>Meta Parcial</v>
      </c>
      <c r="H69" s="5" t="str">
        <f t="shared" si="19"/>
        <v>01-09-Out-24</v>
      </c>
      <c r="I69" s="5" t="str">
        <f t="shared" si="19"/>
        <v>Meta Parcial</v>
      </c>
      <c r="J69" s="5" t="str">
        <f t="shared" si="19"/>
        <v>10-31-Out-24</v>
      </c>
      <c r="K69" s="5" t="str">
        <f t="shared" si="19"/>
        <v>Meta Mensal</v>
      </c>
      <c r="L69" s="5">
        <f t="shared" si="19"/>
        <v>45566</v>
      </c>
      <c r="M69" s="5" t="e">
        <f t="shared" ca="1" si="19"/>
        <v>#NAME?</v>
      </c>
      <c r="N69" s="5" t="e">
        <f t="shared" ca="1" si="19"/>
        <v>#NAME?</v>
      </c>
      <c r="O69" s="5" t="e">
        <f t="shared" ca="1" si="19"/>
        <v>#NAME?</v>
      </c>
      <c r="P69" s="5" t="e">
        <f t="shared" ca="1" si="19"/>
        <v>#NAME?</v>
      </c>
      <c r="Q69" s="5" t="e">
        <f t="shared" ca="1" si="19"/>
        <v>#NAME?</v>
      </c>
      <c r="R69" s="5" t="e">
        <f t="shared" ca="1" si="19"/>
        <v>#NAME?</v>
      </c>
      <c r="S69" s="5" t="e">
        <f t="shared" ca="1" si="19"/>
        <v>#NAME?</v>
      </c>
      <c r="T69" s="5" t="e">
        <f t="shared" ca="1" si="19"/>
        <v>#NAME?</v>
      </c>
      <c r="U69" s="5" t="e">
        <f t="shared" ca="1" si="19"/>
        <v>#NAME?</v>
      </c>
    </row>
    <row r="70" spans="1:21" s="10" customFormat="1" x14ac:dyDescent="0.25">
      <c r="A70" s="52" t="s">
        <v>65</v>
      </c>
      <c r="B70" s="22">
        <f>(D70/31)*6</f>
        <v>6.5806451612903221</v>
      </c>
      <c r="C70" s="43">
        <v>16</v>
      </c>
      <c r="D70" s="22">
        <v>34</v>
      </c>
      <c r="E70" s="45">
        <v>83</v>
      </c>
      <c r="F70" s="43">
        <v>86</v>
      </c>
      <c r="G70" s="43">
        <f>(K70/31)*9</f>
        <v>9.870967741935484</v>
      </c>
      <c r="H70" s="46">
        <v>0</v>
      </c>
      <c r="I70" s="43">
        <f>(K70/31)*22</f>
        <v>24.129032258064512</v>
      </c>
      <c r="J70" s="46">
        <v>107</v>
      </c>
      <c r="K70" s="43">
        <f>D70</f>
        <v>34</v>
      </c>
      <c r="L70" s="43">
        <f>H70+J70</f>
        <v>107</v>
      </c>
      <c r="M70" s="43">
        <v>93</v>
      </c>
      <c r="N70" s="43"/>
      <c r="O70" s="43"/>
      <c r="P70" s="43"/>
      <c r="Q70" s="43"/>
      <c r="R70" s="43"/>
      <c r="S70" s="43"/>
      <c r="T70" s="43"/>
      <c r="U70" s="43"/>
    </row>
    <row r="71" spans="1:21" ht="5.0999999999999996" customHeight="1" x14ac:dyDescent="0.25"/>
    <row r="72" spans="1:21" s="55" customFormat="1" x14ac:dyDescent="0.25">
      <c r="A72" s="40" t="s">
        <v>66</v>
      </c>
      <c r="B72" s="54" t="str">
        <f>B$4</f>
        <v>Meta Parcial</v>
      </c>
      <c r="C72" s="54" t="str">
        <f t="shared" ref="C72:U72" si="20">C$4</f>
        <v>10-31-jul-24</v>
      </c>
      <c r="D72" s="54" t="str">
        <f t="shared" si="20"/>
        <v>Meta Mensal</v>
      </c>
      <c r="E72" s="54">
        <f t="shared" si="20"/>
        <v>45505</v>
      </c>
      <c r="F72" s="54" t="e">
        <f t="shared" ca="1" si="20"/>
        <v>#NAME?</v>
      </c>
      <c r="G72" s="54" t="str">
        <f t="shared" si="20"/>
        <v>Meta Parcial</v>
      </c>
      <c r="H72" s="54" t="str">
        <f t="shared" si="20"/>
        <v>01-09-Out-24</v>
      </c>
      <c r="I72" s="54" t="str">
        <f t="shared" si="20"/>
        <v>Meta Parcial</v>
      </c>
      <c r="J72" s="54" t="str">
        <f t="shared" si="20"/>
        <v>10-31-Out-24</v>
      </c>
      <c r="K72" s="54" t="str">
        <f t="shared" si="20"/>
        <v>Meta Mensal</v>
      </c>
      <c r="L72" s="54">
        <f t="shared" si="20"/>
        <v>45566</v>
      </c>
      <c r="M72" s="54" t="e">
        <f t="shared" ca="1" si="20"/>
        <v>#NAME?</v>
      </c>
      <c r="N72" s="54" t="e">
        <f t="shared" ca="1" si="20"/>
        <v>#NAME?</v>
      </c>
      <c r="O72" s="54" t="e">
        <f t="shared" ca="1" si="20"/>
        <v>#NAME?</v>
      </c>
      <c r="P72" s="54" t="e">
        <f t="shared" ca="1" si="20"/>
        <v>#NAME?</v>
      </c>
      <c r="Q72" s="54" t="e">
        <f t="shared" ca="1" si="20"/>
        <v>#NAME?</v>
      </c>
      <c r="R72" s="54" t="e">
        <f t="shared" ca="1" si="20"/>
        <v>#NAME?</v>
      </c>
      <c r="S72" s="54" t="e">
        <f t="shared" ca="1" si="20"/>
        <v>#NAME?</v>
      </c>
      <c r="T72" s="54" t="e">
        <f t="shared" ca="1" si="20"/>
        <v>#NAME?</v>
      </c>
      <c r="U72" s="54" t="e">
        <f t="shared" ca="1" si="20"/>
        <v>#NAME?</v>
      </c>
    </row>
    <row r="73" spans="1:21" s="10" customFormat="1" x14ac:dyDescent="0.25">
      <c r="A73" s="52" t="s">
        <v>67</v>
      </c>
      <c r="B73" s="56">
        <f>(D73/31)*22</f>
        <v>7.096774193548387</v>
      </c>
      <c r="C73" s="56">
        <v>0</v>
      </c>
      <c r="D73" s="56">
        <v>10</v>
      </c>
      <c r="E73" s="57">
        <v>0</v>
      </c>
      <c r="F73" s="56">
        <v>0</v>
      </c>
      <c r="G73" s="43">
        <f t="shared" ref="G73:G97" si="21">(K73/31)*9</f>
        <v>2.903225806451613</v>
      </c>
      <c r="H73" s="46">
        <v>0</v>
      </c>
      <c r="I73" s="43">
        <f t="shared" ref="I73:I97" si="22">(K73/31)*22</f>
        <v>7.096774193548387</v>
      </c>
      <c r="J73" s="46">
        <v>0</v>
      </c>
      <c r="K73" s="43">
        <f t="shared" ref="K73:K97" si="23">D73</f>
        <v>10</v>
      </c>
      <c r="L73" s="43">
        <f t="shared" ref="L73:L97" si="24">H73+J73</f>
        <v>0</v>
      </c>
      <c r="M73" s="56">
        <v>0</v>
      </c>
      <c r="N73" s="56"/>
      <c r="O73" s="56"/>
      <c r="P73" s="56"/>
      <c r="Q73" s="56"/>
      <c r="R73" s="56"/>
      <c r="S73" s="56"/>
      <c r="T73" s="56"/>
      <c r="U73" s="56"/>
    </row>
    <row r="74" spans="1:21" s="10" customFormat="1" x14ac:dyDescent="0.25">
      <c r="A74" s="52" t="s">
        <v>68</v>
      </c>
      <c r="B74" s="56">
        <f t="shared" ref="B74:B97" si="25">(D74/31)*22</f>
        <v>7.096774193548387</v>
      </c>
      <c r="C74" s="56">
        <v>0</v>
      </c>
      <c r="D74" s="56">
        <v>10</v>
      </c>
      <c r="E74" s="57">
        <v>0</v>
      </c>
      <c r="F74" s="56">
        <v>0</v>
      </c>
      <c r="G74" s="43">
        <f t="shared" si="21"/>
        <v>2.903225806451613</v>
      </c>
      <c r="H74" s="46">
        <v>0</v>
      </c>
      <c r="I74" s="43">
        <f t="shared" si="22"/>
        <v>7.096774193548387</v>
      </c>
      <c r="J74" s="46">
        <v>0</v>
      </c>
      <c r="K74" s="43">
        <f t="shared" si="23"/>
        <v>10</v>
      </c>
      <c r="L74" s="43">
        <f t="shared" si="24"/>
        <v>0</v>
      </c>
      <c r="M74" s="56">
        <v>0</v>
      </c>
      <c r="N74" s="56"/>
      <c r="O74" s="56"/>
      <c r="P74" s="56"/>
      <c r="Q74" s="56"/>
      <c r="R74" s="56"/>
      <c r="S74" s="56"/>
      <c r="T74" s="56"/>
      <c r="U74" s="56"/>
    </row>
    <row r="75" spans="1:21" s="10" customFormat="1" x14ac:dyDescent="0.25">
      <c r="A75" s="52" t="s">
        <v>69</v>
      </c>
      <c r="B75" s="56">
        <f t="shared" si="25"/>
        <v>27.677419354838708</v>
      </c>
      <c r="C75" s="56">
        <v>0</v>
      </c>
      <c r="D75" s="56">
        <v>39</v>
      </c>
      <c r="E75" s="57">
        <v>24</v>
      </c>
      <c r="F75" s="56">
        <v>0</v>
      </c>
      <c r="G75" s="43">
        <f t="shared" si="21"/>
        <v>11.32258064516129</v>
      </c>
      <c r="H75" s="46">
        <v>0</v>
      </c>
      <c r="I75" s="43">
        <f t="shared" si="22"/>
        <v>27.677419354838708</v>
      </c>
      <c r="J75" s="46">
        <v>27</v>
      </c>
      <c r="K75" s="43">
        <f t="shared" si="23"/>
        <v>39</v>
      </c>
      <c r="L75" s="43">
        <f t="shared" si="24"/>
        <v>27</v>
      </c>
      <c r="M75" s="56">
        <v>0</v>
      </c>
      <c r="N75" s="56"/>
      <c r="O75" s="56"/>
      <c r="P75" s="56"/>
      <c r="Q75" s="56"/>
      <c r="R75" s="56"/>
      <c r="S75" s="56"/>
      <c r="T75" s="56"/>
      <c r="U75" s="56"/>
    </row>
    <row r="76" spans="1:21" s="10" customFormat="1" x14ac:dyDescent="0.25">
      <c r="A76" s="52" t="s">
        <v>70</v>
      </c>
      <c r="B76" s="56">
        <f t="shared" si="25"/>
        <v>7.096774193548387</v>
      </c>
      <c r="C76" s="56">
        <v>0</v>
      </c>
      <c r="D76" s="56">
        <v>10</v>
      </c>
      <c r="E76" s="57">
        <v>2</v>
      </c>
      <c r="F76" s="56">
        <v>2</v>
      </c>
      <c r="G76" s="43">
        <f t="shared" si="21"/>
        <v>2.903225806451613</v>
      </c>
      <c r="H76" s="46">
        <v>2</v>
      </c>
      <c r="I76" s="43">
        <f t="shared" si="22"/>
        <v>7.096774193548387</v>
      </c>
      <c r="J76" s="46">
        <v>0</v>
      </c>
      <c r="K76" s="43">
        <f t="shared" si="23"/>
        <v>10</v>
      </c>
      <c r="L76" s="43">
        <f t="shared" si="24"/>
        <v>2</v>
      </c>
      <c r="M76" s="56">
        <v>7</v>
      </c>
      <c r="N76" s="56"/>
      <c r="O76" s="56"/>
      <c r="P76" s="56"/>
      <c r="Q76" s="56"/>
      <c r="R76" s="56"/>
      <c r="S76" s="56"/>
      <c r="T76" s="56"/>
      <c r="U76" s="56"/>
    </row>
    <row r="77" spans="1:21" s="10" customFormat="1" x14ac:dyDescent="0.25">
      <c r="A77" s="52" t="s">
        <v>71</v>
      </c>
      <c r="B77" s="56">
        <f t="shared" si="25"/>
        <v>41.870967741935488</v>
      </c>
      <c r="C77" s="56">
        <v>28</v>
      </c>
      <c r="D77" s="56">
        <v>59</v>
      </c>
      <c r="E77" s="57">
        <v>114</v>
      </c>
      <c r="F77" s="56">
        <v>41</v>
      </c>
      <c r="G77" s="43">
        <f t="shared" si="21"/>
        <v>17.129032258064516</v>
      </c>
      <c r="H77" s="46">
        <v>7</v>
      </c>
      <c r="I77" s="43">
        <f t="shared" si="22"/>
        <v>41.870967741935488</v>
      </c>
      <c r="J77" s="46">
        <v>26</v>
      </c>
      <c r="K77" s="43">
        <f t="shared" si="23"/>
        <v>59</v>
      </c>
      <c r="L77" s="43">
        <f t="shared" si="24"/>
        <v>33</v>
      </c>
      <c r="M77" s="56">
        <v>41</v>
      </c>
      <c r="N77" s="56"/>
      <c r="O77" s="56"/>
      <c r="P77" s="56"/>
      <c r="Q77" s="56"/>
      <c r="R77" s="56"/>
      <c r="S77" s="56"/>
      <c r="T77" s="56"/>
      <c r="U77" s="56"/>
    </row>
    <row r="78" spans="1:21" s="10" customFormat="1" x14ac:dyDescent="0.25">
      <c r="A78" s="52" t="s">
        <v>72</v>
      </c>
      <c r="B78" s="56">
        <f t="shared" si="25"/>
        <v>60.322580645161288</v>
      </c>
      <c r="C78" s="56">
        <v>56</v>
      </c>
      <c r="D78" s="56">
        <v>85</v>
      </c>
      <c r="E78" s="57">
        <v>63</v>
      </c>
      <c r="F78" s="56">
        <v>83</v>
      </c>
      <c r="G78" s="43">
        <f t="shared" si="21"/>
        <v>24.677419354838708</v>
      </c>
      <c r="H78" s="46">
        <v>82</v>
      </c>
      <c r="I78" s="43">
        <f t="shared" si="22"/>
        <v>60.322580645161288</v>
      </c>
      <c r="J78" s="46">
        <v>69</v>
      </c>
      <c r="K78" s="43">
        <f t="shared" si="23"/>
        <v>85</v>
      </c>
      <c r="L78" s="43">
        <f t="shared" si="24"/>
        <v>151</v>
      </c>
      <c r="M78" s="56">
        <v>77</v>
      </c>
      <c r="N78" s="56"/>
      <c r="O78" s="56"/>
      <c r="P78" s="56"/>
      <c r="Q78" s="56"/>
      <c r="R78" s="56"/>
      <c r="S78" s="56"/>
      <c r="T78" s="56"/>
      <c r="U78" s="56"/>
    </row>
    <row r="79" spans="1:21" s="10" customFormat="1" x14ac:dyDescent="0.25">
      <c r="A79" s="52" t="s">
        <v>73</v>
      </c>
      <c r="B79" s="56">
        <f t="shared" si="25"/>
        <v>53.225806451612904</v>
      </c>
      <c r="C79" s="56">
        <v>198</v>
      </c>
      <c r="D79" s="56">
        <v>75</v>
      </c>
      <c r="E79" s="57">
        <v>91</v>
      </c>
      <c r="F79" s="56">
        <v>80</v>
      </c>
      <c r="G79" s="43">
        <f t="shared" si="21"/>
        <v>21.774193548387096</v>
      </c>
      <c r="H79" s="46">
        <v>31</v>
      </c>
      <c r="I79" s="43">
        <f t="shared" si="22"/>
        <v>53.225806451612904</v>
      </c>
      <c r="J79" s="46">
        <v>54</v>
      </c>
      <c r="K79" s="43">
        <f t="shared" si="23"/>
        <v>75</v>
      </c>
      <c r="L79" s="43">
        <f t="shared" si="24"/>
        <v>85</v>
      </c>
      <c r="M79" s="56">
        <v>85</v>
      </c>
      <c r="N79" s="56"/>
      <c r="O79" s="56"/>
      <c r="P79" s="56"/>
      <c r="Q79" s="56"/>
      <c r="R79" s="56"/>
      <c r="S79" s="56"/>
      <c r="T79" s="56"/>
      <c r="U79" s="56"/>
    </row>
    <row r="80" spans="1:21" s="10" customFormat="1" x14ac:dyDescent="0.25">
      <c r="A80" s="52" t="s">
        <v>74</v>
      </c>
      <c r="B80" s="56">
        <f t="shared" si="25"/>
        <v>80.903225806451616</v>
      </c>
      <c r="C80" s="56">
        <v>104</v>
      </c>
      <c r="D80" s="56">
        <v>114</v>
      </c>
      <c r="E80" s="57">
        <v>134</v>
      </c>
      <c r="F80" s="56">
        <v>65</v>
      </c>
      <c r="G80" s="43">
        <f t="shared" si="21"/>
        <v>33.096774193548384</v>
      </c>
      <c r="H80" s="46">
        <v>15</v>
      </c>
      <c r="I80" s="43">
        <f t="shared" si="22"/>
        <v>80.903225806451616</v>
      </c>
      <c r="J80" s="46">
        <v>48</v>
      </c>
      <c r="K80" s="43">
        <f t="shared" si="23"/>
        <v>114</v>
      </c>
      <c r="L80" s="43">
        <f t="shared" si="24"/>
        <v>63</v>
      </c>
      <c r="M80" s="56">
        <v>48</v>
      </c>
      <c r="N80" s="56"/>
      <c r="O80" s="56"/>
      <c r="P80" s="56"/>
      <c r="Q80" s="56"/>
      <c r="R80" s="56"/>
      <c r="S80" s="56"/>
      <c r="T80" s="56"/>
      <c r="U80" s="56"/>
    </row>
    <row r="81" spans="1:21" s="10" customFormat="1" x14ac:dyDescent="0.25">
      <c r="A81" s="52" t="s">
        <v>75</v>
      </c>
      <c r="B81" s="56">
        <f t="shared" si="25"/>
        <v>8.5161290322580641</v>
      </c>
      <c r="C81" s="56">
        <v>40</v>
      </c>
      <c r="D81" s="56">
        <v>12</v>
      </c>
      <c r="E81" s="57">
        <v>0</v>
      </c>
      <c r="F81" s="56">
        <v>0</v>
      </c>
      <c r="G81" s="43">
        <f t="shared" si="21"/>
        <v>3.4838709677419355</v>
      </c>
      <c r="H81" s="46">
        <v>0</v>
      </c>
      <c r="I81" s="43">
        <f t="shared" si="22"/>
        <v>8.5161290322580641</v>
      </c>
      <c r="J81" s="46">
        <v>0</v>
      </c>
      <c r="K81" s="43">
        <f t="shared" si="23"/>
        <v>12</v>
      </c>
      <c r="L81" s="43">
        <f t="shared" si="24"/>
        <v>0</v>
      </c>
      <c r="M81" s="56">
        <v>0</v>
      </c>
      <c r="N81" s="56"/>
      <c r="O81" s="56"/>
      <c r="P81" s="56"/>
      <c r="Q81" s="56"/>
      <c r="R81" s="56"/>
      <c r="S81" s="56"/>
      <c r="T81" s="56"/>
      <c r="U81" s="56"/>
    </row>
    <row r="82" spans="1:21" s="10" customFormat="1" x14ac:dyDescent="0.25">
      <c r="A82" s="52" t="s">
        <v>76</v>
      </c>
      <c r="B82" s="56">
        <f t="shared" si="25"/>
        <v>6.3870967741935489</v>
      </c>
      <c r="C82" s="56">
        <v>2</v>
      </c>
      <c r="D82" s="56">
        <v>9</v>
      </c>
      <c r="E82" s="57">
        <v>2</v>
      </c>
      <c r="F82" s="56">
        <v>2</v>
      </c>
      <c r="G82" s="43">
        <f t="shared" si="21"/>
        <v>2.612903225806452</v>
      </c>
      <c r="H82" s="46">
        <v>0</v>
      </c>
      <c r="I82" s="43">
        <f t="shared" si="22"/>
        <v>6.3870967741935489</v>
      </c>
      <c r="J82" s="46">
        <v>2</v>
      </c>
      <c r="K82" s="43">
        <f t="shared" si="23"/>
        <v>9</v>
      </c>
      <c r="L82" s="43">
        <f t="shared" si="24"/>
        <v>2</v>
      </c>
      <c r="M82" s="56">
        <v>2</v>
      </c>
      <c r="N82" s="56"/>
      <c r="O82" s="56"/>
      <c r="P82" s="56"/>
      <c r="Q82" s="56"/>
      <c r="R82" s="56"/>
      <c r="S82" s="56"/>
      <c r="T82" s="56"/>
      <c r="U82" s="56"/>
    </row>
    <row r="83" spans="1:21" s="10" customFormat="1" x14ac:dyDescent="0.25">
      <c r="A83" s="52" t="s">
        <v>77</v>
      </c>
      <c r="B83" s="56">
        <f t="shared" si="25"/>
        <v>32.645161290322584</v>
      </c>
      <c r="C83" s="56">
        <v>16</v>
      </c>
      <c r="D83" s="56">
        <v>46</v>
      </c>
      <c r="E83" s="57">
        <v>30</v>
      </c>
      <c r="F83" s="56">
        <v>41</v>
      </c>
      <c r="G83" s="43">
        <f t="shared" si="21"/>
        <v>13.35483870967742</v>
      </c>
      <c r="H83" s="46">
        <v>0</v>
      </c>
      <c r="I83" s="43">
        <f t="shared" si="22"/>
        <v>32.645161290322584</v>
      </c>
      <c r="J83" s="46">
        <v>43</v>
      </c>
      <c r="K83" s="43">
        <f t="shared" si="23"/>
        <v>46</v>
      </c>
      <c r="L83" s="43">
        <f t="shared" si="24"/>
        <v>43</v>
      </c>
      <c r="M83" s="56">
        <v>48</v>
      </c>
      <c r="N83" s="56"/>
      <c r="O83" s="56"/>
      <c r="P83" s="56"/>
      <c r="Q83" s="56"/>
      <c r="R83" s="56"/>
      <c r="S83" s="56"/>
      <c r="T83" s="56"/>
      <c r="U83" s="56"/>
    </row>
    <row r="84" spans="1:21" s="10" customFormat="1" x14ac:dyDescent="0.25">
      <c r="A84" s="52" t="s">
        <v>78</v>
      </c>
      <c r="B84" s="56">
        <f t="shared" si="25"/>
        <v>7.096774193548387</v>
      </c>
      <c r="C84" s="56">
        <v>0</v>
      </c>
      <c r="D84" s="56">
        <v>10</v>
      </c>
      <c r="E84" s="57">
        <v>0</v>
      </c>
      <c r="F84" s="56">
        <v>0</v>
      </c>
      <c r="G84" s="43">
        <f t="shared" si="21"/>
        <v>2.903225806451613</v>
      </c>
      <c r="H84" s="46">
        <v>0</v>
      </c>
      <c r="I84" s="43">
        <f t="shared" si="22"/>
        <v>7.096774193548387</v>
      </c>
      <c r="J84" s="46">
        <v>0</v>
      </c>
      <c r="K84" s="43">
        <f t="shared" si="23"/>
        <v>10</v>
      </c>
      <c r="L84" s="43">
        <f t="shared" si="24"/>
        <v>0</v>
      </c>
      <c r="M84" s="56">
        <v>0</v>
      </c>
      <c r="N84" s="56"/>
      <c r="O84" s="56"/>
      <c r="P84" s="56"/>
      <c r="Q84" s="56"/>
      <c r="R84" s="56"/>
      <c r="S84" s="56"/>
      <c r="T84" s="56"/>
      <c r="U84" s="56"/>
    </row>
    <row r="85" spans="1:21" s="10" customFormat="1" x14ac:dyDescent="0.25">
      <c r="A85" s="52" t="s">
        <v>79</v>
      </c>
      <c r="B85" s="56">
        <f t="shared" si="25"/>
        <v>7.096774193548387</v>
      </c>
      <c r="C85" s="56">
        <v>0</v>
      </c>
      <c r="D85" s="56">
        <v>10</v>
      </c>
      <c r="E85" s="57">
        <v>0</v>
      </c>
      <c r="F85" s="56">
        <v>0</v>
      </c>
      <c r="G85" s="43">
        <f t="shared" si="21"/>
        <v>2.903225806451613</v>
      </c>
      <c r="H85" s="46">
        <v>0</v>
      </c>
      <c r="I85" s="43">
        <f t="shared" si="22"/>
        <v>7.096774193548387</v>
      </c>
      <c r="J85" s="46">
        <v>0</v>
      </c>
      <c r="K85" s="43">
        <f t="shared" si="23"/>
        <v>10</v>
      </c>
      <c r="L85" s="43">
        <f t="shared" si="24"/>
        <v>0</v>
      </c>
      <c r="M85" s="56">
        <v>0</v>
      </c>
      <c r="N85" s="56"/>
      <c r="O85" s="56"/>
      <c r="P85" s="56"/>
      <c r="Q85" s="56"/>
      <c r="R85" s="56"/>
      <c r="S85" s="56"/>
      <c r="T85" s="56"/>
      <c r="U85" s="56"/>
    </row>
    <row r="86" spans="1:21" s="10" customFormat="1" x14ac:dyDescent="0.25">
      <c r="A86" s="52" t="s">
        <v>80</v>
      </c>
      <c r="B86" s="56">
        <f t="shared" si="25"/>
        <v>33.354838709677416</v>
      </c>
      <c r="C86" s="56">
        <v>65</v>
      </c>
      <c r="D86" s="56">
        <v>47</v>
      </c>
      <c r="E86" s="57">
        <v>83</v>
      </c>
      <c r="F86" s="56">
        <v>69</v>
      </c>
      <c r="G86" s="43">
        <f t="shared" si="21"/>
        <v>13.64516129032258</v>
      </c>
      <c r="H86" s="46">
        <v>16</v>
      </c>
      <c r="I86" s="43">
        <f t="shared" si="22"/>
        <v>33.354838709677416</v>
      </c>
      <c r="J86" s="46">
        <v>38</v>
      </c>
      <c r="K86" s="43">
        <f t="shared" si="23"/>
        <v>47</v>
      </c>
      <c r="L86" s="43">
        <f t="shared" si="24"/>
        <v>54</v>
      </c>
      <c r="M86" s="56">
        <v>71</v>
      </c>
      <c r="N86" s="56"/>
      <c r="O86" s="56"/>
      <c r="P86" s="56"/>
      <c r="Q86" s="56"/>
      <c r="R86" s="56"/>
      <c r="S86" s="56"/>
      <c r="T86" s="56"/>
      <c r="U86" s="56"/>
    </row>
    <row r="87" spans="1:21" s="10" customFormat="1" x14ac:dyDescent="0.25">
      <c r="A87" s="52" t="s">
        <v>81</v>
      </c>
      <c r="B87" s="56">
        <f t="shared" si="25"/>
        <v>53.225806451612904</v>
      </c>
      <c r="C87" s="56">
        <v>0</v>
      </c>
      <c r="D87" s="56">
        <v>75</v>
      </c>
      <c r="E87" s="57">
        <v>0</v>
      </c>
      <c r="F87" s="56">
        <v>0</v>
      </c>
      <c r="G87" s="43">
        <f t="shared" si="21"/>
        <v>21.774193548387096</v>
      </c>
      <c r="H87" s="46">
        <v>0</v>
      </c>
      <c r="I87" s="43">
        <f t="shared" si="22"/>
        <v>53.225806451612904</v>
      </c>
      <c r="J87" s="46">
        <v>183</v>
      </c>
      <c r="K87" s="43">
        <f t="shared" si="23"/>
        <v>75</v>
      </c>
      <c r="L87" s="43">
        <f t="shared" si="24"/>
        <v>183</v>
      </c>
      <c r="M87" s="56">
        <v>117</v>
      </c>
      <c r="N87" s="56"/>
      <c r="O87" s="56"/>
      <c r="P87" s="56"/>
      <c r="Q87" s="56"/>
      <c r="R87" s="56"/>
      <c r="S87" s="56"/>
      <c r="T87" s="56"/>
      <c r="U87" s="56"/>
    </row>
    <row r="88" spans="1:21" s="10" customFormat="1" x14ac:dyDescent="0.25">
      <c r="A88" s="52" t="s">
        <v>82</v>
      </c>
      <c r="B88" s="56">
        <f t="shared" si="25"/>
        <v>29.806451612903224</v>
      </c>
      <c r="C88" s="56">
        <v>55</v>
      </c>
      <c r="D88" s="56">
        <v>42</v>
      </c>
      <c r="E88" s="57">
        <v>54</v>
      </c>
      <c r="F88" s="56">
        <v>47</v>
      </c>
      <c r="G88" s="43">
        <f t="shared" si="21"/>
        <v>12.193548387096774</v>
      </c>
      <c r="H88" s="46">
        <v>13</v>
      </c>
      <c r="I88" s="43">
        <f t="shared" si="22"/>
        <v>29.806451612903224</v>
      </c>
      <c r="J88" s="46">
        <v>37</v>
      </c>
      <c r="K88" s="43">
        <f t="shared" si="23"/>
        <v>42</v>
      </c>
      <c r="L88" s="43">
        <f t="shared" si="24"/>
        <v>50</v>
      </c>
      <c r="M88" s="56">
        <v>49</v>
      </c>
      <c r="N88" s="56"/>
      <c r="O88" s="56"/>
      <c r="P88" s="56"/>
      <c r="Q88" s="56"/>
      <c r="R88" s="56"/>
      <c r="S88" s="56"/>
      <c r="T88" s="56"/>
      <c r="U88" s="56"/>
    </row>
    <row r="89" spans="1:21" s="10" customFormat="1" x14ac:dyDescent="0.25">
      <c r="A89" s="52" t="s">
        <v>83</v>
      </c>
      <c r="B89" s="56">
        <f t="shared" si="25"/>
        <v>7.096774193548387</v>
      </c>
      <c r="C89" s="56">
        <v>0</v>
      </c>
      <c r="D89" s="56">
        <v>10</v>
      </c>
      <c r="E89" s="57">
        <v>0</v>
      </c>
      <c r="F89" s="56">
        <v>0</v>
      </c>
      <c r="G89" s="43">
        <f t="shared" si="21"/>
        <v>2.903225806451613</v>
      </c>
      <c r="H89" s="46">
        <v>0</v>
      </c>
      <c r="I89" s="43">
        <f t="shared" si="22"/>
        <v>7.096774193548387</v>
      </c>
      <c r="J89" s="46">
        <v>0</v>
      </c>
      <c r="K89" s="43">
        <f t="shared" si="23"/>
        <v>10</v>
      </c>
      <c r="L89" s="43">
        <f t="shared" si="24"/>
        <v>0</v>
      </c>
      <c r="M89" s="56">
        <v>0</v>
      </c>
      <c r="N89" s="56"/>
      <c r="O89" s="56"/>
      <c r="P89" s="56"/>
      <c r="Q89" s="56"/>
      <c r="R89" s="56"/>
      <c r="S89" s="56"/>
      <c r="T89" s="56"/>
      <c r="U89" s="56"/>
    </row>
    <row r="90" spans="1:21" s="10" customFormat="1" x14ac:dyDescent="0.25">
      <c r="A90" s="52" t="s">
        <v>84</v>
      </c>
      <c r="B90" s="56">
        <f t="shared" si="25"/>
        <v>7.096774193548387</v>
      </c>
      <c r="C90" s="56">
        <v>0</v>
      </c>
      <c r="D90" s="56">
        <v>10</v>
      </c>
      <c r="E90" s="57">
        <v>0</v>
      </c>
      <c r="F90" s="56">
        <v>0</v>
      </c>
      <c r="G90" s="43">
        <f t="shared" si="21"/>
        <v>2.903225806451613</v>
      </c>
      <c r="H90" s="46">
        <v>0</v>
      </c>
      <c r="I90" s="43">
        <f t="shared" si="22"/>
        <v>7.096774193548387</v>
      </c>
      <c r="J90" s="46">
        <v>0</v>
      </c>
      <c r="K90" s="43">
        <f t="shared" si="23"/>
        <v>10</v>
      </c>
      <c r="L90" s="43">
        <f t="shared" si="24"/>
        <v>0</v>
      </c>
      <c r="M90" s="56">
        <v>0</v>
      </c>
      <c r="N90" s="56"/>
      <c r="O90" s="56"/>
      <c r="P90" s="56"/>
      <c r="Q90" s="56"/>
      <c r="R90" s="56"/>
      <c r="S90" s="56"/>
      <c r="T90" s="56"/>
      <c r="U90" s="56"/>
    </row>
    <row r="91" spans="1:21" s="10" customFormat="1" x14ac:dyDescent="0.25">
      <c r="A91" s="52" t="s">
        <v>85</v>
      </c>
      <c r="B91" s="56">
        <f t="shared" si="25"/>
        <v>7.096774193548387</v>
      </c>
      <c r="C91" s="56">
        <v>0</v>
      </c>
      <c r="D91" s="56">
        <v>10</v>
      </c>
      <c r="E91" s="57">
        <v>0</v>
      </c>
      <c r="F91" s="56">
        <v>0</v>
      </c>
      <c r="G91" s="43">
        <f t="shared" si="21"/>
        <v>2.903225806451613</v>
      </c>
      <c r="H91" s="46">
        <v>0</v>
      </c>
      <c r="I91" s="43">
        <f t="shared" si="22"/>
        <v>7.096774193548387</v>
      </c>
      <c r="J91" s="46">
        <v>0</v>
      </c>
      <c r="K91" s="43">
        <f t="shared" si="23"/>
        <v>10</v>
      </c>
      <c r="L91" s="43">
        <f t="shared" si="24"/>
        <v>0</v>
      </c>
      <c r="M91" s="56">
        <v>0</v>
      </c>
      <c r="N91" s="56"/>
      <c r="O91" s="56"/>
      <c r="P91" s="56"/>
      <c r="Q91" s="56"/>
      <c r="R91" s="56"/>
      <c r="S91" s="56"/>
      <c r="T91" s="56"/>
      <c r="U91" s="56"/>
    </row>
    <row r="92" spans="1:21" s="10" customFormat="1" x14ac:dyDescent="0.25">
      <c r="A92" s="52" t="s">
        <v>86</v>
      </c>
      <c r="B92" s="56">
        <f t="shared" si="25"/>
        <v>238.45161290322579</v>
      </c>
      <c r="C92" s="56">
        <v>136</v>
      </c>
      <c r="D92" s="56">
        <v>336</v>
      </c>
      <c r="E92" s="57">
        <v>479</v>
      </c>
      <c r="F92" s="56">
        <v>545</v>
      </c>
      <c r="G92" s="43">
        <f t="shared" si="21"/>
        <v>97.548387096774192</v>
      </c>
      <c r="H92" s="46">
        <v>69</v>
      </c>
      <c r="I92" s="43">
        <f t="shared" si="22"/>
        <v>238.45161290322579</v>
      </c>
      <c r="J92" s="46">
        <v>379</v>
      </c>
      <c r="K92" s="43">
        <f t="shared" si="23"/>
        <v>336</v>
      </c>
      <c r="L92" s="43">
        <f t="shared" si="24"/>
        <v>448</v>
      </c>
      <c r="M92" s="56">
        <v>302</v>
      </c>
      <c r="N92" s="56"/>
      <c r="O92" s="56"/>
      <c r="P92" s="56"/>
      <c r="Q92" s="56"/>
      <c r="R92" s="56"/>
      <c r="S92" s="56"/>
      <c r="T92" s="56"/>
      <c r="U92" s="56"/>
    </row>
    <row r="93" spans="1:21" s="10" customFormat="1" x14ac:dyDescent="0.25">
      <c r="A93" s="52" t="s">
        <v>87</v>
      </c>
      <c r="B93" s="56">
        <f t="shared" si="25"/>
        <v>34.064516129032256</v>
      </c>
      <c r="C93" s="56">
        <v>56</v>
      </c>
      <c r="D93" s="56">
        <v>48</v>
      </c>
      <c r="E93" s="57">
        <v>41</v>
      </c>
      <c r="F93" s="56">
        <v>35</v>
      </c>
      <c r="G93" s="43">
        <f t="shared" si="21"/>
        <v>13.935483870967742</v>
      </c>
      <c r="H93" s="46">
        <v>33</v>
      </c>
      <c r="I93" s="43">
        <f t="shared" si="22"/>
        <v>34.064516129032256</v>
      </c>
      <c r="J93" s="46">
        <v>22</v>
      </c>
      <c r="K93" s="43">
        <f t="shared" si="23"/>
        <v>48</v>
      </c>
      <c r="L93" s="43">
        <f t="shared" si="24"/>
        <v>55</v>
      </c>
      <c r="M93" s="56">
        <v>43</v>
      </c>
      <c r="N93" s="56"/>
      <c r="O93" s="56"/>
      <c r="P93" s="56"/>
      <c r="Q93" s="56"/>
      <c r="R93" s="56"/>
      <c r="S93" s="56"/>
      <c r="T93" s="56"/>
      <c r="U93" s="56"/>
    </row>
    <row r="94" spans="1:21" s="10" customFormat="1" x14ac:dyDescent="0.25">
      <c r="A94" s="52" t="s">
        <v>88</v>
      </c>
      <c r="B94" s="56">
        <f t="shared" si="25"/>
        <v>217.87096774193546</v>
      </c>
      <c r="C94" s="56">
        <v>180</v>
      </c>
      <c r="D94" s="56">
        <v>307</v>
      </c>
      <c r="E94" s="57">
        <v>477</v>
      </c>
      <c r="F94" s="56">
        <v>657</v>
      </c>
      <c r="G94" s="43">
        <f t="shared" si="21"/>
        <v>89.129032258064512</v>
      </c>
      <c r="H94" s="46">
        <v>195</v>
      </c>
      <c r="I94" s="43">
        <f t="shared" si="22"/>
        <v>217.87096774193546</v>
      </c>
      <c r="J94" s="46">
        <v>329</v>
      </c>
      <c r="K94" s="43">
        <f t="shared" si="23"/>
        <v>307</v>
      </c>
      <c r="L94" s="43">
        <f t="shared" si="24"/>
        <v>524</v>
      </c>
      <c r="M94" s="56">
        <v>472</v>
      </c>
      <c r="N94" s="56"/>
      <c r="O94" s="56"/>
      <c r="P94" s="56"/>
      <c r="Q94" s="56"/>
      <c r="R94" s="56"/>
      <c r="S94" s="56"/>
      <c r="T94" s="56"/>
      <c r="U94" s="56"/>
    </row>
    <row r="95" spans="1:21" s="10" customFormat="1" x14ac:dyDescent="0.25">
      <c r="A95" s="52" t="s">
        <v>89</v>
      </c>
      <c r="B95" s="56">
        <f t="shared" si="25"/>
        <v>344.90322580645164</v>
      </c>
      <c r="C95" s="56">
        <v>408</v>
      </c>
      <c r="D95" s="56">
        <v>486</v>
      </c>
      <c r="E95" s="57">
        <v>507</v>
      </c>
      <c r="F95" s="56">
        <v>517</v>
      </c>
      <c r="G95" s="43">
        <f t="shared" si="21"/>
        <v>141.09677419354838</v>
      </c>
      <c r="H95" s="46">
        <v>158</v>
      </c>
      <c r="I95" s="43">
        <f t="shared" si="22"/>
        <v>344.90322580645164</v>
      </c>
      <c r="J95" s="46">
        <v>348</v>
      </c>
      <c r="K95" s="43">
        <f t="shared" si="23"/>
        <v>486</v>
      </c>
      <c r="L95" s="43">
        <f t="shared" si="24"/>
        <v>506</v>
      </c>
      <c r="M95" s="56">
        <v>522</v>
      </c>
      <c r="N95" s="56"/>
      <c r="O95" s="56"/>
      <c r="P95" s="56"/>
      <c r="Q95" s="56"/>
      <c r="R95" s="56"/>
      <c r="S95" s="56"/>
      <c r="T95" s="56"/>
      <c r="U95" s="56"/>
    </row>
    <row r="96" spans="1:21" s="10" customFormat="1" x14ac:dyDescent="0.25">
      <c r="A96" s="52" t="s">
        <v>90</v>
      </c>
      <c r="B96" s="56">
        <f t="shared" si="25"/>
        <v>7.096774193548387</v>
      </c>
      <c r="C96" s="56">
        <v>0</v>
      </c>
      <c r="D96" s="56">
        <v>10</v>
      </c>
      <c r="E96" s="57">
        <v>0</v>
      </c>
      <c r="F96" s="56">
        <v>0</v>
      </c>
      <c r="G96" s="43">
        <f t="shared" si="21"/>
        <v>2.903225806451613</v>
      </c>
      <c r="H96" s="46">
        <v>0</v>
      </c>
      <c r="I96" s="43">
        <f t="shared" si="22"/>
        <v>7.096774193548387</v>
      </c>
      <c r="J96" s="46">
        <v>0</v>
      </c>
      <c r="K96" s="43">
        <f t="shared" si="23"/>
        <v>10</v>
      </c>
      <c r="L96" s="43">
        <f t="shared" si="24"/>
        <v>0</v>
      </c>
      <c r="M96" s="56">
        <v>0</v>
      </c>
      <c r="N96" s="56"/>
      <c r="O96" s="56"/>
      <c r="P96" s="56"/>
      <c r="Q96" s="56"/>
      <c r="R96" s="56"/>
      <c r="S96" s="56"/>
      <c r="T96" s="56"/>
      <c r="U96" s="56"/>
    </row>
    <row r="97" spans="1:21" s="10" customFormat="1" x14ac:dyDescent="0.25">
      <c r="A97" s="52" t="s">
        <v>91</v>
      </c>
      <c r="B97" s="56">
        <f t="shared" si="25"/>
        <v>7.096774193548387</v>
      </c>
      <c r="C97" s="56">
        <v>0</v>
      </c>
      <c r="D97" s="56">
        <v>10</v>
      </c>
      <c r="E97" s="57">
        <v>0</v>
      </c>
      <c r="F97" s="56">
        <v>0</v>
      </c>
      <c r="G97" s="43">
        <f t="shared" si="21"/>
        <v>2.903225806451613</v>
      </c>
      <c r="H97" s="46">
        <v>0</v>
      </c>
      <c r="I97" s="43">
        <f t="shared" si="22"/>
        <v>7.096774193548387</v>
      </c>
      <c r="J97" s="46">
        <v>0</v>
      </c>
      <c r="K97" s="43">
        <f t="shared" si="23"/>
        <v>10</v>
      </c>
      <c r="L97" s="43">
        <f t="shared" si="24"/>
        <v>0</v>
      </c>
      <c r="M97" s="56">
        <v>0</v>
      </c>
      <c r="N97" s="56"/>
      <c r="O97" s="56"/>
      <c r="P97" s="56"/>
      <c r="Q97" s="56"/>
      <c r="R97" s="56"/>
      <c r="S97" s="56"/>
      <c r="T97" s="56"/>
      <c r="U97" s="56"/>
    </row>
    <row r="98" spans="1:21" s="13" customFormat="1" x14ac:dyDescent="0.25">
      <c r="A98" s="58" t="s">
        <v>10</v>
      </c>
      <c r="B98" s="59">
        <f t="shared" ref="B98:U98" si="26">SUM(B73:B97)</f>
        <v>1334.1935483870966</v>
      </c>
      <c r="C98" s="59">
        <f t="shared" si="26"/>
        <v>1344</v>
      </c>
      <c r="D98" s="59">
        <f t="shared" si="26"/>
        <v>1880</v>
      </c>
      <c r="E98" s="59">
        <f t="shared" si="26"/>
        <v>2101</v>
      </c>
      <c r="F98" s="59">
        <f t="shared" si="26"/>
        <v>2184</v>
      </c>
      <c r="G98" s="59">
        <f t="shared" si="26"/>
        <v>545.80645161290317</v>
      </c>
      <c r="H98" s="59">
        <f t="shared" si="26"/>
        <v>621</v>
      </c>
      <c r="I98" s="59">
        <f t="shared" si="26"/>
        <v>1334.1935483870966</v>
      </c>
      <c r="J98" s="59">
        <f t="shared" si="26"/>
        <v>1605</v>
      </c>
      <c r="K98" s="59">
        <f t="shared" si="26"/>
        <v>1880</v>
      </c>
      <c r="L98" s="59">
        <f t="shared" si="26"/>
        <v>2226</v>
      </c>
      <c r="M98" s="59">
        <f t="shared" si="26"/>
        <v>1884</v>
      </c>
      <c r="N98" s="59">
        <f t="shared" si="26"/>
        <v>0</v>
      </c>
      <c r="O98" s="59">
        <f t="shared" si="26"/>
        <v>0</v>
      </c>
      <c r="P98" s="59">
        <f t="shared" si="26"/>
        <v>0</v>
      </c>
      <c r="Q98" s="59">
        <f t="shared" si="26"/>
        <v>0</v>
      </c>
      <c r="R98" s="59">
        <f t="shared" si="26"/>
        <v>0</v>
      </c>
      <c r="S98" s="59">
        <f t="shared" si="26"/>
        <v>0</v>
      </c>
      <c r="T98" s="59">
        <f t="shared" si="26"/>
        <v>0</v>
      </c>
      <c r="U98" s="59">
        <f t="shared" si="26"/>
        <v>0</v>
      </c>
    </row>
    <row r="99" spans="1:21" s="13" customFormat="1" hidden="1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</row>
    <row r="100" spans="1:21" ht="5.0999999999999996" customHeight="1" x14ac:dyDescent="0.25"/>
    <row r="101" spans="1:21" s="55" customFormat="1" x14ac:dyDescent="0.25">
      <c r="A101" s="62" t="s">
        <v>92</v>
      </c>
      <c r="B101" s="54" t="str">
        <f>B$4</f>
        <v>Meta Parcial</v>
      </c>
      <c r="C101" s="54" t="str">
        <f t="shared" ref="C101:U101" si="27">C$4</f>
        <v>10-31-jul-24</v>
      </c>
      <c r="D101" s="54" t="str">
        <f t="shared" si="27"/>
        <v>Meta Mensal</v>
      </c>
      <c r="E101" s="5">
        <f t="shared" si="27"/>
        <v>45505</v>
      </c>
      <c r="F101" s="5" t="e">
        <f t="shared" ca="1" si="27"/>
        <v>#NAME?</v>
      </c>
      <c r="G101" s="5" t="str">
        <f t="shared" si="27"/>
        <v>Meta Parcial</v>
      </c>
      <c r="H101" s="5" t="str">
        <f t="shared" si="27"/>
        <v>01-09-Out-24</v>
      </c>
      <c r="I101" s="5" t="str">
        <f t="shared" si="27"/>
        <v>Meta Parcial</v>
      </c>
      <c r="J101" s="5" t="str">
        <f t="shared" si="27"/>
        <v>10-31-Out-24</v>
      </c>
      <c r="K101" s="5" t="str">
        <f t="shared" si="27"/>
        <v>Meta Mensal</v>
      </c>
      <c r="L101" s="5">
        <f t="shared" si="27"/>
        <v>45566</v>
      </c>
      <c r="M101" s="5" t="e">
        <f t="shared" ca="1" si="27"/>
        <v>#NAME?</v>
      </c>
      <c r="N101" s="5" t="e">
        <f t="shared" ca="1" si="27"/>
        <v>#NAME?</v>
      </c>
      <c r="O101" s="5" t="e">
        <f t="shared" ca="1" si="27"/>
        <v>#NAME?</v>
      </c>
      <c r="P101" s="5" t="e">
        <f t="shared" ca="1" si="27"/>
        <v>#NAME?</v>
      </c>
      <c r="Q101" s="5" t="e">
        <f t="shared" ca="1" si="27"/>
        <v>#NAME?</v>
      </c>
      <c r="R101" s="5" t="e">
        <f t="shared" ca="1" si="27"/>
        <v>#NAME?</v>
      </c>
      <c r="S101" s="5" t="e">
        <f t="shared" ca="1" si="27"/>
        <v>#NAME?</v>
      </c>
      <c r="T101" s="5" t="e">
        <f t="shared" ca="1" si="27"/>
        <v>#NAME?</v>
      </c>
      <c r="U101" s="5" t="e">
        <f t="shared" ca="1" si="27"/>
        <v>#NAME?</v>
      </c>
    </row>
    <row r="102" spans="1:21" s="10" customFormat="1" x14ac:dyDescent="0.25">
      <c r="A102" s="63" t="s">
        <v>93</v>
      </c>
      <c r="B102" s="56">
        <f>(D102/31)*22</f>
        <v>85.161290322580641</v>
      </c>
      <c r="C102" s="56">
        <v>4222</v>
      </c>
      <c r="D102" s="56">
        <v>120</v>
      </c>
      <c r="E102" s="57">
        <v>5191</v>
      </c>
      <c r="F102" s="56">
        <v>6813</v>
      </c>
      <c r="G102" s="43">
        <f>(K102/31)*9</f>
        <v>34.838709677419359</v>
      </c>
      <c r="H102" s="46">
        <v>1849</v>
      </c>
      <c r="I102" s="43">
        <f>(K102/31)*22</f>
        <v>85.161290322580641</v>
      </c>
      <c r="J102" s="46">
        <v>4518</v>
      </c>
      <c r="K102" s="43">
        <f>D102</f>
        <v>120</v>
      </c>
      <c r="L102" s="43">
        <f>H102+J102</f>
        <v>6367</v>
      </c>
      <c r="M102" s="56">
        <v>5371</v>
      </c>
      <c r="N102" s="56"/>
      <c r="O102" s="56"/>
      <c r="P102" s="56"/>
      <c r="Q102" s="56"/>
      <c r="R102" s="56"/>
      <c r="S102" s="56"/>
      <c r="T102" s="56"/>
      <c r="U102" s="56"/>
    </row>
    <row r="103" spans="1:21" s="10" customFormat="1" x14ac:dyDescent="0.25">
      <c r="A103" s="63" t="s">
        <v>94</v>
      </c>
      <c r="B103" s="64"/>
      <c r="C103" s="56">
        <v>0</v>
      </c>
      <c r="D103" s="64"/>
      <c r="E103" s="57">
        <v>0</v>
      </c>
      <c r="F103" s="56">
        <v>92</v>
      </c>
      <c r="G103" s="43"/>
      <c r="H103" s="46">
        <v>41</v>
      </c>
      <c r="I103" s="43"/>
      <c r="J103" s="46">
        <v>41</v>
      </c>
      <c r="K103" s="43"/>
      <c r="L103" s="43">
        <f>H103+J103</f>
        <v>82</v>
      </c>
      <c r="M103" s="56">
        <v>70</v>
      </c>
      <c r="N103" s="56"/>
      <c r="O103" s="56"/>
      <c r="P103" s="56"/>
      <c r="Q103" s="56"/>
      <c r="R103" s="56"/>
      <c r="S103" s="56"/>
      <c r="T103" s="56"/>
      <c r="U103" s="56"/>
    </row>
    <row r="104" spans="1:21" s="13" customFormat="1" x14ac:dyDescent="0.25">
      <c r="A104" s="65" t="s">
        <v>10</v>
      </c>
      <c r="B104" s="59">
        <f>SUM(B102:B103)</f>
        <v>85.161290322580641</v>
      </c>
      <c r="C104" s="59">
        <f t="shared" ref="C104:U104" si="28">SUM(C102:C103)</f>
        <v>4222</v>
      </c>
      <c r="D104" s="59">
        <f t="shared" si="28"/>
        <v>120</v>
      </c>
      <c r="E104" s="59">
        <f t="shared" si="28"/>
        <v>5191</v>
      </c>
      <c r="F104" s="59">
        <f t="shared" si="28"/>
        <v>6905</v>
      </c>
      <c r="G104" s="59">
        <f t="shared" si="28"/>
        <v>34.838709677419359</v>
      </c>
      <c r="H104" s="59">
        <f t="shared" si="28"/>
        <v>1890</v>
      </c>
      <c r="I104" s="59">
        <f t="shared" si="28"/>
        <v>85.161290322580641</v>
      </c>
      <c r="J104" s="59">
        <f t="shared" si="28"/>
        <v>4559</v>
      </c>
      <c r="K104" s="59">
        <f t="shared" si="28"/>
        <v>120</v>
      </c>
      <c r="L104" s="59">
        <f t="shared" si="28"/>
        <v>6449</v>
      </c>
      <c r="M104" s="59">
        <f t="shared" si="28"/>
        <v>5441</v>
      </c>
      <c r="N104" s="59">
        <f t="shared" si="28"/>
        <v>0</v>
      </c>
      <c r="O104" s="59">
        <f t="shared" si="28"/>
        <v>0</v>
      </c>
      <c r="P104" s="59">
        <f t="shared" si="28"/>
        <v>0</v>
      </c>
      <c r="Q104" s="59">
        <f t="shared" si="28"/>
        <v>0</v>
      </c>
      <c r="R104" s="59">
        <f t="shared" si="28"/>
        <v>0</v>
      </c>
      <c r="S104" s="59">
        <f t="shared" si="28"/>
        <v>0</v>
      </c>
      <c r="T104" s="59">
        <f t="shared" si="28"/>
        <v>0</v>
      </c>
      <c r="U104" s="59">
        <f t="shared" si="28"/>
        <v>0</v>
      </c>
    </row>
    <row r="105" spans="1:21" ht="5.0999999999999996" customHeight="1" x14ac:dyDescent="0.25"/>
    <row r="106" spans="1:21" s="55" customFormat="1" x14ac:dyDescent="0.25">
      <c r="A106" s="62" t="s">
        <v>95</v>
      </c>
      <c r="B106" s="54"/>
      <c r="C106" s="54" t="str">
        <f t="shared" ref="C106:U106" si="29">C$4</f>
        <v>10-31-jul-24</v>
      </c>
      <c r="D106" s="54"/>
      <c r="E106" s="54">
        <f t="shared" si="29"/>
        <v>45505</v>
      </c>
      <c r="F106" s="54" t="e">
        <f t="shared" ca="1" si="29"/>
        <v>#NAME?</v>
      </c>
      <c r="G106" s="54"/>
      <c r="H106" s="54" t="str">
        <f t="shared" si="29"/>
        <v>01-09-Out-24</v>
      </c>
      <c r="I106" s="54"/>
      <c r="J106" s="54" t="str">
        <f t="shared" si="29"/>
        <v>10-31-Out-24</v>
      </c>
      <c r="K106" s="54"/>
      <c r="L106" s="54">
        <f t="shared" si="29"/>
        <v>45566</v>
      </c>
      <c r="M106" s="54" t="e">
        <f t="shared" ca="1" si="29"/>
        <v>#NAME?</v>
      </c>
      <c r="N106" s="54" t="e">
        <f t="shared" ca="1" si="29"/>
        <v>#NAME?</v>
      </c>
      <c r="O106" s="54" t="e">
        <f t="shared" ca="1" si="29"/>
        <v>#NAME?</v>
      </c>
      <c r="P106" s="54" t="e">
        <f t="shared" ca="1" si="29"/>
        <v>#NAME?</v>
      </c>
      <c r="Q106" s="54" t="e">
        <f t="shared" ca="1" si="29"/>
        <v>#NAME?</v>
      </c>
      <c r="R106" s="54" t="e">
        <f t="shared" ca="1" si="29"/>
        <v>#NAME?</v>
      </c>
      <c r="S106" s="54" t="e">
        <f t="shared" ca="1" si="29"/>
        <v>#NAME?</v>
      </c>
      <c r="T106" s="54" t="e">
        <f t="shared" ca="1" si="29"/>
        <v>#NAME?</v>
      </c>
      <c r="U106" s="54" t="e">
        <f t="shared" ca="1" si="29"/>
        <v>#NAME?</v>
      </c>
    </row>
    <row r="107" spans="1:21" s="10" customFormat="1" x14ac:dyDescent="0.25">
      <c r="A107" s="63" t="s">
        <v>96</v>
      </c>
      <c r="B107" s="64"/>
      <c r="C107" s="56">
        <v>72</v>
      </c>
      <c r="D107" s="64"/>
      <c r="E107" s="57">
        <v>342</v>
      </c>
      <c r="F107" s="56">
        <v>239</v>
      </c>
      <c r="G107" s="64"/>
      <c r="H107" s="46">
        <v>174</v>
      </c>
      <c r="I107" s="64"/>
      <c r="J107" s="46">
        <v>82</v>
      </c>
      <c r="K107" s="64"/>
      <c r="L107" s="43">
        <f>H107+J107</f>
        <v>256</v>
      </c>
      <c r="M107" s="56">
        <v>215</v>
      </c>
      <c r="N107" s="56"/>
      <c r="O107" s="56"/>
      <c r="P107" s="56"/>
      <c r="Q107" s="56"/>
      <c r="R107" s="56"/>
      <c r="S107" s="56"/>
      <c r="T107" s="56"/>
      <c r="U107" s="56"/>
    </row>
    <row r="108" spans="1:21" s="10" customFormat="1" x14ac:dyDescent="0.25">
      <c r="A108" s="63" t="s">
        <v>97</v>
      </c>
      <c r="B108" s="64"/>
      <c r="C108" s="56">
        <v>73</v>
      </c>
      <c r="D108" s="64"/>
      <c r="E108" s="57">
        <v>179</v>
      </c>
      <c r="F108" s="56">
        <v>171</v>
      </c>
      <c r="G108" s="64"/>
      <c r="H108" s="46">
        <v>0</v>
      </c>
      <c r="I108" s="64"/>
      <c r="J108" s="46">
        <v>0</v>
      </c>
      <c r="K108" s="64"/>
      <c r="L108" s="43">
        <f>H108+J108</f>
        <v>0</v>
      </c>
      <c r="M108" s="56">
        <v>0</v>
      </c>
      <c r="N108" s="56"/>
      <c r="O108" s="56"/>
      <c r="P108" s="56"/>
      <c r="Q108" s="56"/>
      <c r="R108" s="56"/>
      <c r="S108" s="56"/>
      <c r="T108" s="56"/>
      <c r="U108" s="56"/>
    </row>
    <row r="109" spans="1:21" s="10" customFormat="1" x14ac:dyDescent="0.25">
      <c r="A109" s="63" t="s">
        <v>98</v>
      </c>
      <c r="B109" s="64"/>
      <c r="C109" s="56">
        <v>0</v>
      </c>
      <c r="D109" s="64"/>
      <c r="E109" s="57">
        <v>0</v>
      </c>
      <c r="F109" s="56">
        <v>0</v>
      </c>
      <c r="G109" s="64"/>
      <c r="H109" s="46">
        <v>0</v>
      </c>
      <c r="I109" s="64"/>
      <c r="J109" s="46">
        <v>0</v>
      </c>
      <c r="K109" s="64"/>
      <c r="L109" s="43">
        <f>H109+J109</f>
        <v>0</v>
      </c>
      <c r="M109" s="56">
        <v>0</v>
      </c>
      <c r="N109" s="56"/>
      <c r="O109" s="56"/>
      <c r="P109" s="56"/>
      <c r="Q109" s="56"/>
      <c r="R109" s="56"/>
      <c r="S109" s="56"/>
      <c r="T109" s="56"/>
      <c r="U109" s="56"/>
    </row>
    <row r="110" spans="1:21" s="10" customFormat="1" x14ac:dyDescent="0.25">
      <c r="A110" s="63" t="s">
        <v>99</v>
      </c>
      <c r="B110" s="64"/>
      <c r="C110" s="56">
        <v>74</v>
      </c>
      <c r="D110" s="64"/>
      <c r="E110" s="57">
        <v>273</v>
      </c>
      <c r="F110" s="56">
        <v>239</v>
      </c>
      <c r="G110" s="64"/>
      <c r="H110" s="46">
        <v>174</v>
      </c>
      <c r="I110" s="64"/>
      <c r="J110" s="46">
        <v>82</v>
      </c>
      <c r="K110" s="64"/>
      <c r="L110" s="43">
        <f>H110+J110</f>
        <v>256</v>
      </c>
      <c r="M110" s="56">
        <v>215</v>
      </c>
      <c r="N110" s="56"/>
      <c r="O110" s="56"/>
      <c r="P110" s="56"/>
      <c r="Q110" s="56"/>
      <c r="R110" s="56"/>
      <c r="S110" s="56"/>
      <c r="T110" s="56"/>
      <c r="U110" s="56"/>
    </row>
    <row r="111" spans="1:21" s="10" customFormat="1" x14ac:dyDescent="0.25">
      <c r="A111" s="63" t="s">
        <v>100</v>
      </c>
      <c r="B111" s="64"/>
      <c r="C111" s="56">
        <v>61</v>
      </c>
      <c r="D111" s="64"/>
      <c r="E111" s="57">
        <v>154</v>
      </c>
      <c r="F111" s="56">
        <v>237</v>
      </c>
      <c r="G111" s="64"/>
      <c r="H111" s="46">
        <v>174</v>
      </c>
      <c r="I111" s="64"/>
      <c r="J111" s="46">
        <v>83</v>
      </c>
      <c r="K111" s="64"/>
      <c r="L111" s="43">
        <f>H111+J111</f>
        <v>257</v>
      </c>
      <c r="M111" s="56">
        <v>215</v>
      </c>
      <c r="N111" s="56"/>
      <c r="O111" s="56"/>
      <c r="P111" s="56"/>
      <c r="Q111" s="56"/>
      <c r="R111" s="56"/>
      <c r="S111" s="56"/>
      <c r="T111" s="56"/>
      <c r="U111" s="56"/>
    </row>
    <row r="112" spans="1:21" s="13" customFormat="1" x14ac:dyDescent="0.25">
      <c r="A112" s="65" t="s">
        <v>10</v>
      </c>
      <c r="B112" s="66"/>
      <c r="C112" s="59">
        <f>SUM(C107:C111)</f>
        <v>280</v>
      </c>
      <c r="D112" s="66"/>
      <c r="E112" s="59">
        <f t="shared" ref="E112:U112" si="30">SUM(E107:E111)</f>
        <v>948</v>
      </c>
      <c r="F112" s="59">
        <f t="shared" si="30"/>
        <v>886</v>
      </c>
      <c r="G112" s="66"/>
      <c r="H112" s="59">
        <f t="shared" si="30"/>
        <v>522</v>
      </c>
      <c r="I112" s="66"/>
      <c r="J112" s="59">
        <f t="shared" si="30"/>
        <v>247</v>
      </c>
      <c r="K112" s="66"/>
      <c r="L112" s="59">
        <f t="shared" si="30"/>
        <v>769</v>
      </c>
      <c r="M112" s="59">
        <f t="shared" si="30"/>
        <v>645</v>
      </c>
      <c r="N112" s="59">
        <f t="shared" si="30"/>
        <v>0</v>
      </c>
      <c r="O112" s="59">
        <f t="shared" si="30"/>
        <v>0</v>
      </c>
      <c r="P112" s="59">
        <f t="shared" si="30"/>
        <v>0</v>
      </c>
      <c r="Q112" s="59">
        <f t="shared" si="30"/>
        <v>0</v>
      </c>
      <c r="R112" s="59">
        <f t="shared" si="30"/>
        <v>0</v>
      </c>
      <c r="S112" s="59">
        <f t="shared" si="30"/>
        <v>0</v>
      </c>
      <c r="T112" s="59">
        <f t="shared" si="30"/>
        <v>0</v>
      </c>
      <c r="U112" s="59">
        <f t="shared" si="30"/>
        <v>0</v>
      </c>
    </row>
    <row r="113" spans="1:21" ht="5.0999999999999996" customHeight="1" x14ac:dyDescent="0.25"/>
    <row r="114" spans="1:21" s="7" customFormat="1" ht="25.5" x14ac:dyDescent="0.25">
      <c r="A114" s="4" t="s">
        <v>101</v>
      </c>
      <c r="B114" s="54" t="str">
        <f>B$4</f>
        <v>Meta Parcial</v>
      </c>
      <c r="C114" s="54" t="str">
        <f t="shared" ref="C114:U114" si="31">C$4</f>
        <v>10-31-jul-24</v>
      </c>
      <c r="D114" s="54" t="str">
        <f t="shared" si="31"/>
        <v>Meta Mensal</v>
      </c>
      <c r="E114" s="54">
        <f t="shared" si="31"/>
        <v>45505</v>
      </c>
      <c r="F114" s="54" t="e">
        <f t="shared" ca="1" si="31"/>
        <v>#NAME?</v>
      </c>
      <c r="G114" s="54" t="str">
        <f t="shared" si="31"/>
        <v>Meta Parcial</v>
      </c>
      <c r="H114" s="54" t="str">
        <f t="shared" si="31"/>
        <v>01-09-Out-24</v>
      </c>
      <c r="I114" s="54" t="str">
        <f t="shared" si="31"/>
        <v>Meta Parcial</v>
      </c>
      <c r="J114" s="54" t="str">
        <f t="shared" si="31"/>
        <v>10-31-Out-24</v>
      </c>
      <c r="K114" s="54" t="str">
        <f t="shared" si="31"/>
        <v>Meta Mensal</v>
      </c>
      <c r="L114" s="54">
        <f t="shared" si="31"/>
        <v>45566</v>
      </c>
      <c r="M114" s="54" t="e">
        <f t="shared" ca="1" si="31"/>
        <v>#NAME?</v>
      </c>
      <c r="N114" s="54" t="e">
        <f t="shared" ca="1" si="31"/>
        <v>#NAME?</v>
      </c>
      <c r="O114" s="54" t="e">
        <f t="shared" ca="1" si="31"/>
        <v>#NAME?</v>
      </c>
      <c r="P114" s="54" t="e">
        <f t="shared" ca="1" si="31"/>
        <v>#NAME?</v>
      </c>
      <c r="Q114" s="54" t="e">
        <f t="shared" ca="1" si="31"/>
        <v>#NAME?</v>
      </c>
      <c r="R114" s="54" t="e">
        <f t="shared" ca="1" si="31"/>
        <v>#NAME?</v>
      </c>
      <c r="S114" s="54" t="e">
        <f t="shared" ca="1" si="31"/>
        <v>#NAME?</v>
      </c>
      <c r="T114" s="54" t="e">
        <f t="shared" ca="1" si="31"/>
        <v>#NAME?</v>
      </c>
      <c r="U114" s="54" t="e">
        <f t="shared" ca="1" si="31"/>
        <v>#NAME?</v>
      </c>
    </row>
    <row r="115" spans="1:21" s="10" customFormat="1" x14ac:dyDescent="0.25">
      <c r="A115" s="8" t="s">
        <v>102</v>
      </c>
      <c r="B115" s="22">
        <f>(D115/31)*22</f>
        <v>170.32258064516128</v>
      </c>
      <c r="C115" s="56">
        <v>0</v>
      </c>
      <c r="D115" s="22">
        <v>240</v>
      </c>
      <c r="E115" s="57">
        <v>0</v>
      </c>
      <c r="F115" s="56">
        <v>0</v>
      </c>
      <c r="G115" s="43">
        <f>(K115/31)*9</f>
        <v>69.677419354838719</v>
      </c>
      <c r="H115" s="46">
        <v>0</v>
      </c>
      <c r="I115" s="43">
        <f>(K115/31)*22</f>
        <v>170.32258064516128</v>
      </c>
      <c r="J115" s="46">
        <v>0</v>
      </c>
      <c r="K115" s="43">
        <f>D115</f>
        <v>240</v>
      </c>
      <c r="L115" s="43">
        <f>H115+J115</f>
        <v>0</v>
      </c>
      <c r="M115" s="56">
        <v>0</v>
      </c>
      <c r="N115" s="56"/>
      <c r="O115" s="56"/>
      <c r="P115" s="56"/>
      <c r="Q115" s="56"/>
      <c r="R115" s="56"/>
      <c r="S115" s="56"/>
      <c r="T115" s="56"/>
      <c r="U115" s="56"/>
    </row>
    <row r="116" spans="1:21" s="10" customFormat="1" x14ac:dyDescent="0.25">
      <c r="A116" s="8" t="s">
        <v>103</v>
      </c>
      <c r="B116" s="22">
        <f>(D116/31)*22</f>
        <v>255.48387096774195</v>
      </c>
      <c r="C116" s="56">
        <v>0</v>
      </c>
      <c r="D116" s="22">
        <v>360</v>
      </c>
      <c r="E116" s="57">
        <v>0</v>
      </c>
      <c r="F116" s="56">
        <v>0</v>
      </c>
      <c r="G116" s="43">
        <f>(K116/31)*9</f>
        <v>104.51612903225806</v>
      </c>
      <c r="H116" s="46">
        <v>0</v>
      </c>
      <c r="I116" s="43">
        <f>(K116/31)*22</f>
        <v>255.48387096774195</v>
      </c>
      <c r="J116" s="46">
        <v>0</v>
      </c>
      <c r="K116" s="43">
        <f>D116</f>
        <v>360</v>
      </c>
      <c r="L116" s="43">
        <f>H116+J116</f>
        <v>0</v>
      </c>
      <c r="M116" s="56">
        <v>0</v>
      </c>
      <c r="N116" s="56"/>
      <c r="O116" s="56"/>
      <c r="P116" s="56"/>
      <c r="Q116" s="56"/>
      <c r="R116" s="56"/>
      <c r="S116" s="56"/>
      <c r="T116" s="56"/>
      <c r="U116" s="56"/>
    </row>
    <row r="117" spans="1:21" s="13" customFormat="1" x14ac:dyDescent="0.25">
      <c r="A117" s="11" t="s">
        <v>10</v>
      </c>
      <c r="B117" s="67">
        <f>SUM(B115:B116)</f>
        <v>425.80645161290323</v>
      </c>
      <c r="C117" s="67">
        <f>SUM(C115:C116)</f>
        <v>0</v>
      </c>
      <c r="D117" s="67">
        <f>SUM(D115:D116)</f>
        <v>600</v>
      </c>
      <c r="E117" s="67">
        <f t="shared" ref="E117:U117" si="32">SUM(E115:E116)</f>
        <v>0</v>
      </c>
      <c r="F117" s="67">
        <f t="shared" si="32"/>
        <v>0</v>
      </c>
      <c r="G117" s="67">
        <f t="shared" si="32"/>
        <v>174.19354838709677</v>
      </c>
      <c r="H117" s="67">
        <f t="shared" si="32"/>
        <v>0</v>
      </c>
      <c r="I117" s="67">
        <f t="shared" si="32"/>
        <v>425.80645161290323</v>
      </c>
      <c r="J117" s="67">
        <f t="shared" si="32"/>
        <v>0</v>
      </c>
      <c r="K117" s="67">
        <f t="shared" si="32"/>
        <v>600</v>
      </c>
      <c r="L117" s="67">
        <f t="shared" si="32"/>
        <v>0</v>
      </c>
      <c r="M117" s="67">
        <f t="shared" si="32"/>
        <v>0</v>
      </c>
      <c r="N117" s="67">
        <f t="shared" si="32"/>
        <v>0</v>
      </c>
      <c r="O117" s="67">
        <f t="shared" si="32"/>
        <v>0</v>
      </c>
      <c r="P117" s="67">
        <f t="shared" si="32"/>
        <v>0</v>
      </c>
      <c r="Q117" s="67">
        <f t="shared" si="32"/>
        <v>0</v>
      </c>
      <c r="R117" s="67">
        <f t="shared" si="32"/>
        <v>0</v>
      </c>
      <c r="S117" s="67">
        <f t="shared" si="32"/>
        <v>0</v>
      </c>
      <c r="T117" s="67">
        <f t="shared" si="32"/>
        <v>0</v>
      </c>
      <c r="U117" s="67">
        <f t="shared" si="32"/>
        <v>0</v>
      </c>
    </row>
    <row r="118" spans="1:21" ht="5.0999999999999996" customHeight="1" x14ac:dyDescent="0.25"/>
    <row r="119" spans="1:21" s="7" customFormat="1" ht="25.5" x14ac:dyDescent="0.25">
      <c r="A119" s="4" t="s">
        <v>104</v>
      </c>
      <c r="B119" s="54" t="str">
        <f>B$4</f>
        <v>Meta Parcial</v>
      </c>
      <c r="C119" s="54" t="str">
        <f t="shared" ref="C119:U119" si="33">C$4</f>
        <v>10-31-jul-24</v>
      </c>
      <c r="D119" s="54" t="str">
        <f t="shared" si="33"/>
        <v>Meta Mensal</v>
      </c>
      <c r="E119" s="54">
        <f t="shared" si="33"/>
        <v>45505</v>
      </c>
      <c r="F119" s="54" t="e">
        <f t="shared" ca="1" si="33"/>
        <v>#NAME?</v>
      </c>
      <c r="G119" s="54" t="str">
        <f t="shared" si="33"/>
        <v>Meta Parcial</v>
      </c>
      <c r="H119" s="54" t="str">
        <f t="shared" si="33"/>
        <v>01-09-Out-24</v>
      </c>
      <c r="I119" s="54" t="str">
        <f t="shared" si="33"/>
        <v>Meta Parcial</v>
      </c>
      <c r="J119" s="54" t="str">
        <f t="shared" si="33"/>
        <v>10-31-Out-24</v>
      </c>
      <c r="K119" s="54" t="str">
        <f t="shared" si="33"/>
        <v>Meta Mensal</v>
      </c>
      <c r="L119" s="54">
        <f t="shared" si="33"/>
        <v>45566</v>
      </c>
      <c r="M119" s="54" t="e">
        <f t="shared" ca="1" si="33"/>
        <v>#NAME?</v>
      </c>
      <c r="N119" s="54" t="e">
        <f t="shared" ca="1" si="33"/>
        <v>#NAME?</v>
      </c>
      <c r="O119" s="54" t="e">
        <f t="shared" ca="1" si="33"/>
        <v>#NAME?</v>
      </c>
      <c r="P119" s="54" t="e">
        <f t="shared" ca="1" si="33"/>
        <v>#NAME?</v>
      </c>
      <c r="Q119" s="54" t="e">
        <f t="shared" ca="1" si="33"/>
        <v>#NAME?</v>
      </c>
      <c r="R119" s="54" t="e">
        <f t="shared" ca="1" si="33"/>
        <v>#NAME?</v>
      </c>
      <c r="S119" s="54" t="e">
        <f t="shared" ca="1" si="33"/>
        <v>#NAME?</v>
      </c>
      <c r="T119" s="54" t="e">
        <f t="shared" ca="1" si="33"/>
        <v>#NAME?</v>
      </c>
      <c r="U119" s="54" t="e">
        <f t="shared" ca="1" si="33"/>
        <v>#NAME?</v>
      </c>
    </row>
    <row r="120" spans="1:21" s="10" customFormat="1" x14ac:dyDescent="0.25">
      <c r="A120" s="8" t="s">
        <v>105</v>
      </c>
      <c r="B120" s="22">
        <f>(D120/31)*22</f>
        <v>78.064516129032256</v>
      </c>
      <c r="C120" s="43">
        <v>0</v>
      </c>
      <c r="D120" s="22">
        <v>110</v>
      </c>
      <c r="E120" s="45">
        <v>0</v>
      </c>
      <c r="F120" s="43">
        <v>0</v>
      </c>
      <c r="G120" s="43">
        <f>(K120/31)*9</f>
        <v>31.93548387096774</v>
      </c>
      <c r="H120" s="46">
        <v>0</v>
      </c>
      <c r="I120" s="43">
        <f>(K120/31)*22</f>
        <v>78.064516129032256</v>
      </c>
      <c r="J120" s="46">
        <v>0</v>
      </c>
      <c r="K120" s="43">
        <f>D120</f>
        <v>110</v>
      </c>
      <c r="L120" s="43">
        <f>H120+J120</f>
        <v>0</v>
      </c>
      <c r="M120" s="43">
        <v>0</v>
      </c>
      <c r="N120" s="43"/>
      <c r="O120" s="43"/>
      <c r="P120" s="43"/>
      <c r="Q120" s="43"/>
      <c r="R120" s="43"/>
      <c r="S120" s="43"/>
      <c r="T120" s="43"/>
      <c r="U120" s="43"/>
    </row>
    <row r="121" spans="1:21" s="10" customFormat="1" x14ac:dyDescent="0.25">
      <c r="A121" s="8" t="s">
        <v>106</v>
      </c>
      <c r="B121" s="22">
        <f>(D121/31)*22</f>
        <v>63.870967741935488</v>
      </c>
      <c r="C121" s="43">
        <v>0</v>
      </c>
      <c r="D121" s="22">
        <v>90</v>
      </c>
      <c r="E121" s="45">
        <v>0</v>
      </c>
      <c r="F121" s="43">
        <v>0</v>
      </c>
      <c r="G121" s="43">
        <f>(K121/31)*9</f>
        <v>26.129032258064516</v>
      </c>
      <c r="H121" s="46">
        <v>0</v>
      </c>
      <c r="I121" s="43">
        <f>(K121/31)*22</f>
        <v>63.870967741935488</v>
      </c>
      <c r="J121" s="46">
        <v>0</v>
      </c>
      <c r="K121" s="43">
        <f>D121</f>
        <v>90</v>
      </c>
      <c r="L121" s="43">
        <f>H121+J121</f>
        <v>0</v>
      </c>
      <c r="M121" s="43">
        <v>0</v>
      </c>
      <c r="N121" s="43"/>
      <c r="O121" s="43"/>
      <c r="P121" s="43"/>
      <c r="Q121" s="43"/>
      <c r="R121" s="43"/>
      <c r="S121" s="43"/>
      <c r="T121" s="43"/>
      <c r="U121" s="43"/>
    </row>
    <row r="122" spans="1:21" s="10" customFormat="1" x14ac:dyDescent="0.25">
      <c r="A122" s="8" t="s">
        <v>107</v>
      </c>
      <c r="B122" s="22">
        <f>(D122/31)*22</f>
        <v>42.58064516129032</v>
      </c>
      <c r="C122" s="43">
        <v>0</v>
      </c>
      <c r="D122" s="22">
        <v>60</v>
      </c>
      <c r="E122" s="45">
        <v>0</v>
      </c>
      <c r="F122" s="43">
        <v>0</v>
      </c>
      <c r="G122" s="43">
        <f>(K122/31)*9</f>
        <v>17.41935483870968</v>
      </c>
      <c r="H122" s="46">
        <v>0</v>
      </c>
      <c r="I122" s="43">
        <f>(K122/31)*22</f>
        <v>42.58064516129032</v>
      </c>
      <c r="J122" s="46">
        <v>0</v>
      </c>
      <c r="K122" s="43">
        <f>D122</f>
        <v>60</v>
      </c>
      <c r="L122" s="43">
        <f>H122+J122</f>
        <v>0</v>
      </c>
      <c r="M122" s="43">
        <v>0</v>
      </c>
      <c r="N122" s="43"/>
      <c r="O122" s="43"/>
      <c r="P122" s="43"/>
      <c r="Q122" s="43"/>
      <c r="R122" s="43"/>
      <c r="S122" s="43"/>
      <c r="T122" s="43"/>
      <c r="U122" s="43"/>
    </row>
    <row r="123" spans="1:21" s="10" customFormat="1" x14ac:dyDescent="0.25">
      <c r="A123" s="8" t="s">
        <v>108</v>
      </c>
      <c r="B123" s="22">
        <f>(D123/31)*22</f>
        <v>63.870967741935488</v>
      </c>
      <c r="C123" s="43">
        <v>0</v>
      </c>
      <c r="D123" s="22">
        <v>90</v>
      </c>
      <c r="E123" s="45">
        <v>0</v>
      </c>
      <c r="F123" s="43">
        <v>0</v>
      </c>
      <c r="G123" s="43">
        <f>(K123/31)*9</f>
        <v>26.129032258064516</v>
      </c>
      <c r="H123" s="46">
        <v>0</v>
      </c>
      <c r="I123" s="43">
        <f>(K123/31)*22</f>
        <v>63.870967741935488</v>
      </c>
      <c r="J123" s="46">
        <v>0</v>
      </c>
      <c r="K123" s="43">
        <f>D123</f>
        <v>90</v>
      </c>
      <c r="L123" s="43">
        <f>H123+J123</f>
        <v>0</v>
      </c>
      <c r="M123" s="43">
        <v>0</v>
      </c>
      <c r="N123" s="43"/>
      <c r="O123" s="43"/>
      <c r="P123" s="43"/>
      <c r="Q123" s="43"/>
      <c r="R123" s="43"/>
      <c r="S123" s="43"/>
      <c r="T123" s="43"/>
      <c r="U123" s="43"/>
    </row>
    <row r="124" spans="1:21" s="13" customFormat="1" x14ac:dyDescent="0.25">
      <c r="A124" s="11" t="s">
        <v>10</v>
      </c>
      <c r="B124" s="67">
        <f>SUM(B120:B123)</f>
        <v>248.38709677419354</v>
      </c>
      <c r="C124" s="67">
        <f>SUM(C120:C123)</f>
        <v>0</v>
      </c>
      <c r="D124" s="67">
        <f>SUM(D120:D123)</f>
        <v>350</v>
      </c>
      <c r="E124" s="67">
        <f t="shared" ref="E124:U124" si="34">SUM(E120:E123)</f>
        <v>0</v>
      </c>
      <c r="F124" s="67">
        <f t="shared" si="34"/>
        <v>0</v>
      </c>
      <c r="G124" s="67">
        <f t="shared" si="34"/>
        <v>101.61290322580645</v>
      </c>
      <c r="H124" s="67">
        <f t="shared" si="34"/>
        <v>0</v>
      </c>
      <c r="I124" s="67">
        <f t="shared" si="34"/>
        <v>248.38709677419354</v>
      </c>
      <c r="J124" s="67">
        <f t="shared" si="34"/>
        <v>0</v>
      </c>
      <c r="K124" s="67">
        <f t="shared" si="34"/>
        <v>350</v>
      </c>
      <c r="L124" s="67">
        <f t="shared" si="34"/>
        <v>0</v>
      </c>
      <c r="M124" s="67">
        <f t="shared" si="34"/>
        <v>0</v>
      </c>
      <c r="N124" s="67">
        <f t="shared" si="34"/>
        <v>0</v>
      </c>
      <c r="O124" s="67">
        <f t="shared" si="34"/>
        <v>0</v>
      </c>
      <c r="P124" s="67">
        <f t="shared" si="34"/>
        <v>0</v>
      </c>
      <c r="Q124" s="67">
        <f t="shared" si="34"/>
        <v>0</v>
      </c>
      <c r="R124" s="67">
        <f t="shared" si="34"/>
        <v>0</v>
      </c>
      <c r="S124" s="67">
        <f t="shared" si="34"/>
        <v>0</v>
      </c>
      <c r="T124" s="67">
        <f t="shared" si="34"/>
        <v>0</v>
      </c>
      <c r="U124" s="67">
        <f t="shared" si="34"/>
        <v>0</v>
      </c>
    </row>
    <row r="125" spans="1:21" ht="5.0999999999999996" customHeight="1" x14ac:dyDescent="0.25"/>
    <row r="126" spans="1:21" x14ac:dyDescent="0.25">
      <c r="A126" s="40" t="s">
        <v>109</v>
      </c>
      <c r="B126" s="54" t="str">
        <f>B$4</f>
        <v>Meta Parcial</v>
      </c>
      <c r="C126" s="54" t="str">
        <f t="shared" ref="C126:U126" si="35">C$4</f>
        <v>10-31-jul-24</v>
      </c>
      <c r="D126" s="54" t="str">
        <f t="shared" si="35"/>
        <v>Meta Mensal</v>
      </c>
      <c r="E126" s="54">
        <f t="shared" si="35"/>
        <v>45505</v>
      </c>
      <c r="F126" s="54" t="e">
        <f t="shared" ca="1" si="35"/>
        <v>#NAME?</v>
      </c>
      <c r="G126" s="54" t="str">
        <f t="shared" si="35"/>
        <v>Meta Parcial</v>
      </c>
      <c r="H126" s="54" t="str">
        <f t="shared" si="35"/>
        <v>01-09-Out-24</v>
      </c>
      <c r="I126" s="54" t="str">
        <f t="shared" si="35"/>
        <v>Meta Parcial</v>
      </c>
      <c r="J126" s="54" t="str">
        <f t="shared" si="35"/>
        <v>10-31-Out-24</v>
      </c>
      <c r="K126" s="54" t="str">
        <f t="shared" si="35"/>
        <v>Meta Mensal</v>
      </c>
      <c r="L126" s="54">
        <f t="shared" si="35"/>
        <v>45566</v>
      </c>
      <c r="M126" s="54" t="e">
        <f t="shared" ca="1" si="35"/>
        <v>#NAME?</v>
      </c>
      <c r="N126" s="54" t="e">
        <f t="shared" ca="1" si="35"/>
        <v>#NAME?</v>
      </c>
      <c r="O126" s="54" t="e">
        <f t="shared" ca="1" si="35"/>
        <v>#NAME?</v>
      </c>
      <c r="P126" s="54" t="e">
        <f t="shared" ca="1" si="35"/>
        <v>#NAME?</v>
      </c>
      <c r="Q126" s="54" t="e">
        <f t="shared" ca="1" si="35"/>
        <v>#NAME?</v>
      </c>
      <c r="R126" s="54" t="e">
        <f t="shared" ca="1" si="35"/>
        <v>#NAME?</v>
      </c>
      <c r="S126" s="54" t="e">
        <f t="shared" ca="1" si="35"/>
        <v>#NAME?</v>
      </c>
      <c r="T126" s="54" t="e">
        <f t="shared" ca="1" si="35"/>
        <v>#NAME?</v>
      </c>
      <c r="U126" s="54" t="e">
        <f t="shared" ca="1" si="35"/>
        <v>#NAME?</v>
      </c>
    </row>
    <row r="127" spans="1:21" x14ac:dyDescent="0.25">
      <c r="A127" s="68" t="s">
        <v>110</v>
      </c>
      <c r="B127" s="22">
        <f>(D127/31)*22</f>
        <v>411.61290322580646</v>
      </c>
      <c r="C127" s="43">
        <v>452</v>
      </c>
      <c r="D127" s="22">
        <v>580</v>
      </c>
      <c r="E127" s="45">
        <v>634</v>
      </c>
      <c r="F127" s="43">
        <v>584</v>
      </c>
      <c r="G127" s="43">
        <f>(K127/31)*9</f>
        <v>168.38709677419357</v>
      </c>
      <c r="H127" s="46">
        <v>184</v>
      </c>
      <c r="I127" s="43">
        <f>(K127/31)*22</f>
        <v>411.61290322580646</v>
      </c>
      <c r="J127" s="46">
        <v>440</v>
      </c>
      <c r="K127" s="43">
        <f>D127</f>
        <v>580</v>
      </c>
      <c r="L127" s="43">
        <f>H127+J127</f>
        <v>624</v>
      </c>
      <c r="M127" s="43">
        <v>595</v>
      </c>
      <c r="N127" s="43"/>
      <c r="O127" s="43"/>
      <c r="P127" s="43"/>
      <c r="Q127" s="43"/>
      <c r="R127" s="43"/>
      <c r="S127" s="43"/>
      <c r="T127" s="43"/>
      <c r="U127" s="43"/>
    </row>
    <row r="128" spans="1:21" x14ac:dyDescent="0.25">
      <c r="A128" s="68" t="s">
        <v>111</v>
      </c>
      <c r="B128" s="69">
        <f>(D128/31)*22</f>
        <v>4.258064516129032</v>
      </c>
      <c r="C128" s="43">
        <v>0</v>
      </c>
      <c r="D128" s="69">
        <v>6</v>
      </c>
      <c r="E128" s="45">
        <v>0</v>
      </c>
      <c r="F128" s="43">
        <v>0</v>
      </c>
      <c r="G128" s="43">
        <f>(K128/31)*9</f>
        <v>1.7419354838709677</v>
      </c>
      <c r="H128" s="46">
        <v>0</v>
      </c>
      <c r="I128" s="43">
        <f>(K128/31)*22</f>
        <v>4.258064516129032</v>
      </c>
      <c r="J128" s="46">
        <v>0</v>
      </c>
      <c r="K128" s="43">
        <f>D128</f>
        <v>6</v>
      </c>
      <c r="L128" s="43">
        <f>H128+J128</f>
        <v>0</v>
      </c>
      <c r="M128" s="43" t="s">
        <v>53</v>
      </c>
      <c r="N128" s="43"/>
      <c r="O128" s="43"/>
      <c r="P128" s="43"/>
      <c r="Q128" s="43"/>
      <c r="R128" s="43"/>
      <c r="S128" s="43"/>
      <c r="T128" s="43"/>
      <c r="U128" s="43"/>
    </row>
    <row r="129" spans="1:21" s="72" customFormat="1" x14ac:dyDescent="0.25">
      <c r="A129" s="70" t="s">
        <v>10</v>
      </c>
      <c r="B129" s="71">
        <f>SUM(B127:B128)</f>
        <v>415.87096774193549</v>
      </c>
      <c r="C129" s="71">
        <f t="shared" ref="C129:U129" si="36">SUM(C127:C128)</f>
        <v>452</v>
      </c>
      <c r="D129" s="71">
        <f t="shared" si="36"/>
        <v>586</v>
      </c>
      <c r="E129" s="71">
        <f t="shared" si="36"/>
        <v>634</v>
      </c>
      <c r="F129" s="71">
        <f t="shared" si="36"/>
        <v>584</v>
      </c>
      <c r="G129" s="71">
        <f t="shared" si="36"/>
        <v>170.12903225806454</v>
      </c>
      <c r="H129" s="71">
        <f t="shared" si="36"/>
        <v>184</v>
      </c>
      <c r="I129" s="71">
        <f t="shared" si="36"/>
        <v>415.87096774193549</v>
      </c>
      <c r="J129" s="71">
        <f t="shared" si="36"/>
        <v>440</v>
      </c>
      <c r="K129" s="71">
        <f t="shared" si="36"/>
        <v>586</v>
      </c>
      <c r="L129" s="71">
        <f t="shared" si="36"/>
        <v>624</v>
      </c>
      <c r="M129" s="71">
        <f t="shared" si="36"/>
        <v>595</v>
      </c>
      <c r="N129" s="71">
        <f t="shared" si="36"/>
        <v>0</v>
      </c>
      <c r="O129" s="71">
        <f t="shared" si="36"/>
        <v>0</v>
      </c>
      <c r="P129" s="71">
        <f t="shared" si="36"/>
        <v>0</v>
      </c>
      <c r="Q129" s="71">
        <f t="shared" si="36"/>
        <v>0</v>
      </c>
      <c r="R129" s="71">
        <f t="shared" si="36"/>
        <v>0</v>
      </c>
      <c r="S129" s="71">
        <f t="shared" si="36"/>
        <v>0</v>
      </c>
      <c r="T129" s="71">
        <f t="shared" si="36"/>
        <v>0</v>
      </c>
      <c r="U129" s="71">
        <f t="shared" si="36"/>
        <v>0</v>
      </c>
    </row>
    <row r="130" spans="1:21" ht="5.0999999999999996" customHeight="1" x14ac:dyDescent="0.25"/>
    <row r="131" spans="1:21" x14ac:dyDescent="0.25">
      <c r="A131" s="40" t="s">
        <v>112</v>
      </c>
      <c r="B131" s="54" t="str">
        <f>B$4</f>
        <v>Meta Parcial</v>
      </c>
      <c r="C131" s="54" t="str">
        <f t="shared" ref="C131:U131" si="37">C$4</f>
        <v>10-31-jul-24</v>
      </c>
      <c r="D131" s="54" t="str">
        <f t="shared" si="37"/>
        <v>Meta Mensal</v>
      </c>
      <c r="E131" s="54">
        <f t="shared" si="37"/>
        <v>45505</v>
      </c>
      <c r="F131" s="54" t="e">
        <f t="shared" ca="1" si="37"/>
        <v>#NAME?</v>
      </c>
      <c r="G131" s="54" t="str">
        <f t="shared" si="37"/>
        <v>Meta Parcial</v>
      </c>
      <c r="H131" s="54" t="str">
        <f t="shared" si="37"/>
        <v>01-09-Out-24</v>
      </c>
      <c r="I131" s="54" t="str">
        <f t="shared" si="37"/>
        <v>Meta Parcial</v>
      </c>
      <c r="J131" s="54" t="str">
        <f t="shared" si="37"/>
        <v>10-31-Out-24</v>
      </c>
      <c r="K131" s="54" t="str">
        <f t="shared" si="37"/>
        <v>Meta Mensal</v>
      </c>
      <c r="L131" s="54">
        <f t="shared" si="37"/>
        <v>45566</v>
      </c>
      <c r="M131" s="54" t="e">
        <f t="shared" ca="1" si="37"/>
        <v>#NAME?</v>
      </c>
      <c r="N131" s="54" t="e">
        <f t="shared" ca="1" si="37"/>
        <v>#NAME?</v>
      </c>
      <c r="O131" s="54" t="e">
        <f t="shared" ca="1" si="37"/>
        <v>#NAME?</v>
      </c>
      <c r="P131" s="54" t="e">
        <f t="shared" ca="1" si="37"/>
        <v>#NAME?</v>
      </c>
      <c r="Q131" s="54" t="e">
        <f t="shared" ca="1" si="37"/>
        <v>#NAME?</v>
      </c>
      <c r="R131" s="54" t="e">
        <f t="shared" ca="1" si="37"/>
        <v>#NAME?</v>
      </c>
      <c r="S131" s="54" t="e">
        <f t="shared" ca="1" si="37"/>
        <v>#NAME?</v>
      </c>
      <c r="T131" s="54" t="e">
        <f t="shared" ca="1" si="37"/>
        <v>#NAME?</v>
      </c>
      <c r="U131" s="54" t="e">
        <f t="shared" ca="1" si="37"/>
        <v>#NAME?</v>
      </c>
    </row>
    <row r="132" spans="1:21" x14ac:dyDescent="0.25">
      <c r="A132" s="68" t="s">
        <v>113</v>
      </c>
      <c r="B132" s="22">
        <f>(D132/31)*22</f>
        <v>10.64516129032258</v>
      </c>
      <c r="C132" s="43">
        <v>0</v>
      </c>
      <c r="D132" s="22">
        <v>15</v>
      </c>
      <c r="E132" s="45">
        <v>0</v>
      </c>
      <c r="F132" s="43">
        <v>0</v>
      </c>
      <c r="G132" s="43">
        <f>(K132/31)*9</f>
        <v>4.3548387096774199</v>
      </c>
      <c r="H132" s="46">
        <v>0</v>
      </c>
      <c r="I132" s="43">
        <f>(K132/31)*22</f>
        <v>10.64516129032258</v>
      </c>
      <c r="J132" s="46">
        <v>0</v>
      </c>
      <c r="K132" s="43">
        <f>D132</f>
        <v>15</v>
      </c>
      <c r="L132" s="43">
        <f>H132+J132</f>
        <v>0</v>
      </c>
      <c r="M132" s="43">
        <v>0</v>
      </c>
      <c r="N132" s="43"/>
      <c r="O132" s="43"/>
      <c r="P132" s="43"/>
      <c r="Q132" s="43"/>
      <c r="R132" s="43"/>
      <c r="S132" s="43"/>
      <c r="T132" s="43"/>
      <c r="U132" s="43"/>
    </row>
    <row r="133" spans="1:21" x14ac:dyDescent="0.25">
      <c r="A133" s="68" t="s">
        <v>114</v>
      </c>
      <c r="B133" s="69">
        <f>(D133/31)*22</f>
        <v>24.838709677419356</v>
      </c>
      <c r="C133" s="43">
        <v>0</v>
      </c>
      <c r="D133" s="69">
        <v>35</v>
      </c>
      <c r="E133" s="45">
        <v>0</v>
      </c>
      <c r="F133" s="43">
        <v>0</v>
      </c>
      <c r="G133" s="43">
        <f>(K133/31)*9</f>
        <v>10.161290322580646</v>
      </c>
      <c r="H133" s="46">
        <v>0</v>
      </c>
      <c r="I133" s="43">
        <f>(K133/31)*22</f>
        <v>24.838709677419356</v>
      </c>
      <c r="J133" s="46">
        <v>0</v>
      </c>
      <c r="K133" s="43">
        <f>D133</f>
        <v>35</v>
      </c>
      <c r="L133" s="43">
        <f>H133+J133</f>
        <v>0</v>
      </c>
      <c r="M133" s="43">
        <v>0</v>
      </c>
      <c r="N133" s="43"/>
      <c r="O133" s="43"/>
      <c r="P133" s="43"/>
      <c r="Q133" s="43"/>
      <c r="R133" s="43"/>
      <c r="S133" s="43"/>
      <c r="T133" s="43"/>
      <c r="U133" s="43"/>
    </row>
    <row r="134" spans="1:21" s="72" customFormat="1" x14ac:dyDescent="0.25">
      <c r="A134" s="70" t="s">
        <v>10</v>
      </c>
      <c r="B134" s="71">
        <f>SUM(B132:B133)</f>
        <v>35.483870967741936</v>
      </c>
      <c r="C134" s="71">
        <f t="shared" ref="C134:U134" si="38">SUM(C132:C133)</f>
        <v>0</v>
      </c>
      <c r="D134" s="71">
        <f t="shared" si="38"/>
        <v>50</v>
      </c>
      <c r="E134" s="71">
        <f t="shared" si="38"/>
        <v>0</v>
      </c>
      <c r="F134" s="71">
        <f t="shared" si="38"/>
        <v>0</v>
      </c>
      <c r="G134" s="71">
        <f t="shared" si="38"/>
        <v>14.516129032258066</v>
      </c>
      <c r="H134" s="71">
        <f t="shared" si="38"/>
        <v>0</v>
      </c>
      <c r="I134" s="71">
        <f t="shared" si="38"/>
        <v>35.483870967741936</v>
      </c>
      <c r="J134" s="71">
        <f t="shared" si="38"/>
        <v>0</v>
      </c>
      <c r="K134" s="71">
        <f t="shared" si="38"/>
        <v>50</v>
      </c>
      <c r="L134" s="71">
        <f t="shared" si="38"/>
        <v>0</v>
      </c>
      <c r="M134" s="71">
        <f t="shared" si="38"/>
        <v>0</v>
      </c>
      <c r="N134" s="71">
        <f t="shared" si="38"/>
        <v>0</v>
      </c>
      <c r="O134" s="71">
        <f t="shared" si="38"/>
        <v>0</v>
      </c>
      <c r="P134" s="71">
        <f t="shared" si="38"/>
        <v>0</v>
      </c>
      <c r="Q134" s="71">
        <f t="shared" si="38"/>
        <v>0</v>
      </c>
      <c r="R134" s="71">
        <f t="shared" si="38"/>
        <v>0</v>
      </c>
      <c r="S134" s="71">
        <f t="shared" si="38"/>
        <v>0</v>
      </c>
      <c r="T134" s="71">
        <f t="shared" si="38"/>
        <v>0</v>
      </c>
      <c r="U134" s="71">
        <f t="shared" si="38"/>
        <v>0</v>
      </c>
    </row>
    <row r="135" spans="1:21" ht="5.0999999999999996" customHeight="1" x14ac:dyDescent="0.25"/>
    <row r="136" spans="1:21" x14ac:dyDescent="0.25">
      <c r="A136" s="40" t="s">
        <v>115</v>
      </c>
      <c r="B136" s="54" t="str">
        <f>B$4</f>
        <v>Meta Parcial</v>
      </c>
      <c r="C136" s="54" t="str">
        <f t="shared" ref="C136:U136" si="39">C$4</f>
        <v>10-31-jul-24</v>
      </c>
      <c r="D136" s="54" t="str">
        <f t="shared" si="39"/>
        <v>Meta Mensal</v>
      </c>
      <c r="E136" s="54">
        <f t="shared" si="39"/>
        <v>45505</v>
      </c>
      <c r="F136" s="54" t="e">
        <f t="shared" ca="1" si="39"/>
        <v>#NAME?</v>
      </c>
      <c r="G136" s="54" t="str">
        <f t="shared" si="39"/>
        <v>Meta Parcial</v>
      </c>
      <c r="H136" s="54" t="str">
        <f t="shared" si="39"/>
        <v>01-09-Out-24</v>
      </c>
      <c r="I136" s="54" t="str">
        <f t="shared" si="39"/>
        <v>Meta Parcial</v>
      </c>
      <c r="J136" s="54" t="str">
        <f t="shared" si="39"/>
        <v>10-31-Out-24</v>
      </c>
      <c r="K136" s="54" t="str">
        <f t="shared" si="39"/>
        <v>Meta Mensal</v>
      </c>
      <c r="L136" s="54">
        <f t="shared" si="39"/>
        <v>45566</v>
      </c>
      <c r="M136" s="54" t="e">
        <f t="shared" ca="1" si="39"/>
        <v>#NAME?</v>
      </c>
      <c r="N136" s="54" t="e">
        <f t="shared" ca="1" si="39"/>
        <v>#NAME?</v>
      </c>
      <c r="O136" s="54" t="e">
        <f t="shared" ca="1" si="39"/>
        <v>#NAME?</v>
      </c>
      <c r="P136" s="54" t="e">
        <f t="shared" ca="1" si="39"/>
        <v>#NAME?</v>
      </c>
      <c r="Q136" s="54" t="e">
        <f t="shared" ca="1" si="39"/>
        <v>#NAME?</v>
      </c>
      <c r="R136" s="54" t="e">
        <f t="shared" ca="1" si="39"/>
        <v>#NAME?</v>
      </c>
      <c r="S136" s="54" t="e">
        <f t="shared" ca="1" si="39"/>
        <v>#NAME?</v>
      </c>
      <c r="T136" s="54" t="e">
        <f t="shared" ca="1" si="39"/>
        <v>#NAME?</v>
      </c>
      <c r="U136" s="54" t="e">
        <f t="shared" ca="1" si="39"/>
        <v>#NAME?</v>
      </c>
    </row>
    <row r="137" spans="1:21" x14ac:dyDescent="0.25">
      <c r="A137" s="68" t="s">
        <v>116</v>
      </c>
      <c r="B137" s="22">
        <f>(D137/31)*22</f>
        <v>8516.1290322580644</v>
      </c>
      <c r="C137" s="43">
        <v>0</v>
      </c>
      <c r="D137" s="22">
        <v>12000</v>
      </c>
      <c r="E137" s="45">
        <v>7136</v>
      </c>
      <c r="F137" s="43">
        <v>6246</v>
      </c>
      <c r="G137" s="43">
        <f>(K137/31)*9</f>
        <v>3483.8709677419356</v>
      </c>
      <c r="H137" s="46">
        <v>2042</v>
      </c>
      <c r="I137" s="43">
        <f>(K137/31)*22</f>
        <v>8516.1290322580644</v>
      </c>
      <c r="J137" s="46">
        <v>4580</v>
      </c>
      <c r="K137" s="43">
        <f>D137</f>
        <v>12000</v>
      </c>
      <c r="L137" s="43">
        <v>7152</v>
      </c>
      <c r="M137" s="43">
        <v>6801</v>
      </c>
      <c r="N137" s="43"/>
      <c r="O137" s="43"/>
      <c r="P137" s="43"/>
      <c r="Q137" s="43"/>
      <c r="R137" s="43"/>
      <c r="S137" s="43"/>
      <c r="T137" s="43"/>
      <c r="U137" s="43"/>
    </row>
    <row r="138" spans="1:21" x14ac:dyDescent="0.25">
      <c r="A138" s="68" t="s">
        <v>117</v>
      </c>
      <c r="B138" s="22">
        <f>(D138/31)*22</f>
        <v>8516.1290322580644</v>
      </c>
      <c r="C138" s="43">
        <v>0</v>
      </c>
      <c r="D138" s="69">
        <v>12000</v>
      </c>
      <c r="E138" s="45">
        <v>0</v>
      </c>
      <c r="F138" s="43">
        <v>0</v>
      </c>
      <c r="G138" s="43">
        <f>(K138/31)*9</f>
        <v>3483.8709677419356</v>
      </c>
      <c r="H138" s="46">
        <v>0</v>
      </c>
      <c r="I138" s="43">
        <f>(K138/31)*22</f>
        <v>8516.1290322580644</v>
      </c>
      <c r="J138" s="46">
        <v>0</v>
      </c>
      <c r="K138" s="43">
        <f>D138</f>
        <v>12000</v>
      </c>
      <c r="L138" s="43">
        <f>H138+J138</f>
        <v>0</v>
      </c>
      <c r="M138" s="43">
        <v>0</v>
      </c>
      <c r="N138" s="43"/>
      <c r="O138" s="43"/>
      <c r="P138" s="43"/>
      <c r="Q138" s="43"/>
      <c r="R138" s="43"/>
      <c r="S138" s="43"/>
      <c r="T138" s="43"/>
      <c r="U138" s="43"/>
    </row>
    <row r="139" spans="1:21" s="72" customFormat="1" x14ac:dyDescent="0.25">
      <c r="A139" s="70" t="s">
        <v>10</v>
      </c>
      <c r="B139" s="71">
        <f>SUM(B137:B138)</f>
        <v>17032.258064516129</v>
      </c>
      <c r="C139" s="71">
        <f t="shared" ref="C139:U139" si="40">SUM(C137:C138)</f>
        <v>0</v>
      </c>
      <c r="D139" s="71">
        <f t="shared" si="40"/>
        <v>24000</v>
      </c>
      <c r="E139" s="71">
        <f t="shared" si="40"/>
        <v>7136</v>
      </c>
      <c r="F139" s="71">
        <f t="shared" si="40"/>
        <v>6246</v>
      </c>
      <c r="G139" s="71">
        <f t="shared" si="40"/>
        <v>6967.7419354838712</v>
      </c>
      <c r="H139" s="71">
        <f t="shared" si="40"/>
        <v>2042</v>
      </c>
      <c r="I139" s="71">
        <f t="shared" si="40"/>
        <v>17032.258064516129</v>
      </c>
      <c r="J139" s="71">
        <f t="shared" si="40"/>
        <v>4580</v>
      </c>
      <c r="K139" s="71">
        <f t="shared" si="40"/>
        <v>24000</v>
      </c>
      <c r="L139" s="71">
        <f t="shared" si="40"/>
        <v>7152</v>
      </c>
      <c r="M139" s="71">
        <f t="shared" si="40"/>
        <v>6801</v>
      </c>
      <c r="N139" s="71">
        <f t="shared" si="40"/>
        <v>0</v>
      </c>
      <c r="O139" s="71">
        <f t="shared" si="40"/>
        <v>0</v>
      </c>
      <c r="P139" s="71">
        <f t="shared" si="40"/>
        <v>0</v>
      </c>
      <c r="Q139" s="71">
        <f t="shared" si="40"/>
        <v>0</v>
      </c>
      <c r="R139" s="71">
        <f t="shared" si="40"/>
        <v>0</v>
      </c>
      <c r="S139" s="71">
        <f t="shared" si="40"/>
        <v>0</v>
      </c>
      <c r="T139" s="71">
        <f t="shared" si="40"/>
        <v>0</v>
      </c>
      <c r="U139" s="71">
        <f t="shared" si="40"/>
        <v>0</v>
      </c>
    </row>
  </sheetData>
  <mergeCells count="12">
    <mergeCell ref="A2:U2"/>
    <mergeCell ref="A3:U3"/>
    <mergeCell ref="B10:B32"/>
    <mergeCell ref="D10:D32"/>
    <mergeCell ref="G10:G32"/>
    <mergeCell ref="I10:I32"/>
    <mergeCell ref="K10:K32"/>
    <mergeCell ref="B36:B41"/>
    <mergeCell ref="D36:D41"/>
    <mergeCell ref="G36:G41"/>
    <mergeCell ref="I36:I41"/>
    <mergeCell ref="K36:K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1" firstPageNumber="0" fitToHeight="0" orientation="portrait" horizontalDpi="300" verticalDpi="300" r:id="rId1"/>
  <headerFooter>
    <oddHeader>&amp;C&amp;A</oddHeader>
    <oddFooter>&amp;C
Diretoria Geral - Policlínica de Formosa&amp;RPágina &amp;P de &amp;N</oddFooter>
  </headerFooter>
  <rowBreaks count="2" manualBreakCount="2">
    <brk id="48" max="20" man="1"/>
    <brk id="99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4027-D10A-4132-A5AE-06748A7AD7EC}">
  <sheetPr>
    <tabColor theme="7" tint="-0.499984740745262"/>
    <pageSetUpPr fitToPage="1"/>
  </sheetPr>
  <dimension ref="A1:IV22"/>
  <sheetViews>
    <sheetView showGridLines="0" view="pageBreakPreview" zoomScaleNormal="100" zoomScaleSheetLayoutView="100" workbookViewId="0">
      <pane xSplit="1" ySplit="4" topLeftCell="D14" activePane="bottomRight" state="frozen"/>
      <selection pane="topRight" activeCell="A2" sqref="A2:AK2"/>
      <selection pane="bottomLeft" activeCell="A2" sqref="A2:AK2"/>
      <selection pane="bottomRight" activeCell="A17" sqref="A17"/>
    </sheetView>
  </sheetViews>
  <sheetFormatPr defaultColWidth="8.7109375" defaultRowHeight="12.75" x14ac:dyDescent="0.25"/>
  <cols>
    <col min="1" max="1" width="60.7109375" style="75" customWidth="1"/>
    <col min="2" max="3" width="12.7109375" style="75" hidden="1" customWidth="1"/>
    <col min="4" max="4" width="26.140625" style="75" customWidth="1"/>
    <col min="5" max="12" width="26.140625" style="75" hidden="1" customWidth="1"/>
    <col min="13" max="13" width="25.28515625" style="75" customWidth="1"/>
    <col min="14" max="20" width="15.7109375" style="75" hidden="1" customWidth="1"/>
    <col min="21" max="21" width="6.42578125" style="75" hidden="1" customWidth="1"/>
    <col min="22" max="22" width="8.7109375" style="75" bestFit="1" customWidth="1"/>
    <col min="23" max="16384" width="8.7109375" style="75"/>
  </cols>
  <sheetData>
    <row r="1" spans="1:256" s="74" customFormat="1" ht="62.25" x14ac:dyDescent="0.8">
      <c r="A1" s="73" t="s">
        <v>118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</row>
    <row r="2" spans="1:256" ht="15" x14ac:dyDescent="0.25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</row>
    <row r="3" spans="1:256" x14ac:dyDescent="0.25">
      <c r="A3" s="143" t="s">
        <v>119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4"/>
    </row>
    <row r="4" spans="1:256" s="79" customFormat="1" x14ac:dyDescent="0.2">
      <c r="A4" s="76" t="s">
        <v>120</v>
      </c>
      <c r="B4" s="77" t="str">
        <f>D4</f>
        <v>Meta Mensal</v>
      </c>
      <c r="C4" s="77">
        <f>C9</f>
        <v>3104</v>
      </c>
      <c r="D4" s="77" t="s">
        <v>5</v>
      </c>
      <c r="E4" s="77">
        <f t="shared" ref="E4:U4" ca="1" si="0">E4</f>
        <v>45505</v>
      </c>
      <c r="F4" s="77">
        <f t="shared" ca="1" si="0"/>
        <v>45536</v>
      </c>
      <c r="G4" s="77" t="str">
        <f t="shared" ca="1" si="0"/>
        <v>Meta Parcial</v>
      </c>
      <c r="H4" s="77" t="str">
        <f t="shared" ca="1" si="0"/>
        <v>01-09-Out-24</v>
      </c>
      <c r="I4" s="77" t="str">
        <f t="shared" ca="1" si="0"/>
        <v>Meta Parcial</v>
      </c>
      <c r="J4" s="77" t="str">
        <f t="shared" ca="1" si="0"/>
        <v>10-31-Out-24</v>
      </c>
      <c r="K4" s="77" t="str">
        <f t="shared" ca="1" si="0"/>
        <v>Meta Mensal</v>
      </c>
      <c r="L4" s="77">
        <f t="shared" ca="1" si="0"/>
        <v>45566</v>
      </c>
      <c r="M4" s="77">
        <f t="shared" ca="1" si="0"/>
        <v>45597</v>
      </c>
      <c r="N4" s="77">
        <f t="shared" ca="1" si="0"/>
        <v>45627</v>
      </c>
      <c r="O4" s="77">
        <f t="shared" ca="1" si="0"/>
        <v>45658</v>
      </c>
      <c r="P4" s="77">
        <f t="shared" ca="1" si="0"/>
        <v>45689</v>
      </c>
      <c r="Q4" s="77">
        <f t="shared" ca="1" si="0"/>
        <v>45717</v>
      </c>
      <c r="R4" s="77">
        <f t="shared" ca="1" si="0"/>
        <v>45748</v>
      </c>
      <c r="S4" s="77">
        <f t="shared" ca="1" si="0"/>
        <v>45778</v>
      </c>
      <c r="T4" s="77">
        <f t="shared" ca="1" si="0"/>
        <v>45809</v>
      </c>
      <c r="U4" s="77">
        <f t="shared" ca="1" si="0"/>
        <v>45839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pans="1:256" s="83" customFormat="1" x14ac:dyDescent="0.25">
      <c r="A5" s="80" t="s">
        <v>121</v>
      </c>
      <c r="B5" s="81">
        <v>1</v>
      </c>
      <c r="C5" s="82">
        <f>IFERROR(ROUND((C6/C7),4),0)</f>
        <v>6473</v>
      </c>
      <c r="D5" s="81">
        <v>1</v>
      </c>
      <c r="E5" s="82">
        <f>IFERROR(ROUND((E6/E7),4),0)</f>
        <v>7621</v>
      </c>
      <c r="F5" s="82">
        <f>IFERROR(ROUND((F6/F7),4),0)</f>
        <v>7352</v>
      </c>
      <c r="G5" s="82">
        <f>D5</f>
        <v>1</v>
      </c>
      <c r="H5" s="82">
        <f t="shared" ref="H5:U5" si="1">IFERROR(ROUND((H6/H7),4),0)</f>
        <v>0</v>
      </c>
      <c r="I5" s="82">
        <f>G5</f>
        <v>1</v>
      </c>
      <c r="J5" s="82">
        <f t="shared" si="1"/>
        <v>7392</v>
      </c>
      <c r="K5" s="82">
        <f>I5</f>
        <v>1</v>
      </c>
      <c r="L5" s="82">
        <f t="shared" si="1"/>
        <v>6702</v>
      </c>
      <c r="M5" s="82">
        <f t="shared" si="1"/>
        <v>6743</v>
      </c>
      <c r="N5" s="82">
        <f t="shared" si="1"/>
        <v>0</v>
      </c>
      <c r="O5" s="82">
        <f t="shared" si="1"/>
        <v>0</v>
      </c>
      <c r="P5" s="82">
        <f t="shared" si="1"/>
        <v>0</v>
      </c>
      <c r="Q5" s="82">
        <f t="shared" si="1"/>
        <v>0</v>
      </c>
      <c r="R5" s="82">
        <f t="shared" si="1"/>
        <v>0</v>
      </c>
      <c r="S5" s="82">
        <f t="shared" si="1"/>
        <v>0</v>
      </c>
      <c r="T5" s="82">
        <f t="shared" si="1"/>
        <v>0</v>
      </c>
      <c r="U5" s="82">
        <f t="shared" si="1"/>
        <v>0</v>
      </c>
    </row>
    <row r="6" spans="1:256" s="90" customFormat="1" x14ac:dyDescent="0.2">
      <c r="A6" s="84" t="s">
        <v>122</v>
      </c>
      <c r="B6" s="67"/>
      <c r="C6" s="85">
        <v>6473</v>
      </c>
      <c r="D6" s="67"/>
      <c r="E6" s="86">
        <v>7621</v>
      </c>
      <c r="F6" s="85">
        <v>7352</v>
      </c>
      <c r="G6" s="85"/>
      <c r="H6" s="87">
        <v>0</v>
      </c>
      <c r="I6" s="85"/>
      <c r="J6" s="87">
        <v>7392</v>
      </c>
      <c r="K6" s="85"/>
      <c r="L6" s="88">
        <v>6702</v>
      </c>
      <c r="M6" s="85">
        <v>6743</v>
      </c>
      <c r="N6" s="85"/>
      <c r="O6" s="85"/>
      <c r="P6" s="85"/>
      <c r="Q6" s="85"/>
      <c r="R6" s="85"/>
      <c r="S6" s="85"/>
      <c r="T6" s="85"/>
      <c r="U6" s="85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  <c r="IU6" s="89"/>
      <c r="IV6" s="89"/>
    </row>
    <row r="7" spans="1:256" s="90" customFormat="1" x14ac:dyDescent="0.2">
      <c r="A7" s="84" t="s">
        <v>123</v>
      </c>
      <c r="B7" s="67"/>
      <c r="C7" s="85">
        <f>$B$5+$B$6</f>
        <v>1</v>
      </c>
      <c r="D7" s="67"/>
      <c r="E7" s="85">
        <f>$D$5+$D$6</f>
        <v>1</v>
      </c>
      <c r="F7" s="85">
        <f>$D$5+$D$6</f>
        <v>1</v>
      </c>
      <c r="G7" s="85"/>
      <c r="H7" s="85">
        <f>$G$5+$G$6</f>
        <v>1</v>
      </c>
      <c r="I7" s="85"/>
      <c r="J7" s="85">
        <f>$I$5+$I$6</f>
        <v>1</v>
      </c>
      <c r="K7" s="85"/>
      <c r="L7" s="85">
        <f t="shared" ref="L7:U7" si="2">$D$5+$D$6</f>
        <v>1</v>
      </c>
      <c r="M7" s="85">
        <f t="shared" si="2"/>
        <v>1</v>
      </c>
      <c r="N7" s="85">
        <f t="shared" si="2"/>
        <v>1</v>
      </c>
      <c r="O7" s="85">
        <f t="shared" si="2"/>
        <v>1</v>
      </c>
      <c r="P7" s="85">
        <f t="shared" si="2"/>
        <v>1</v>
      </c>
      <c r="Q7" s="85">
        <f t="shared" si="2"/>
        <v>1</v>
      </c>
      <c r="R7" s="85">
        <f t="shared" si="2"/>
        <v>1</v>
      </c>
      <c r="S7" s="85">
        <f t="shared" si="2"/>
        <v>1</v>
      </c>
      <c r="T7" s="85">
        <f t="shared" si="2"/>
        <v>1</v>
      </c>
      <c r="U7" s="85">
        <f t="shared" si="2"/>
        <v>1</v>
      </c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</row>
    <row r="8" spans="1:256" s="83" customFormat="1" x14ac:dyDescent="0.25">
      <c r="A8" s="80" t="s">
        <v>124</v>
      </c>
      <c r="B8" s="81">
        <v>1</v>
      </c>
      <c r="C8" s="82">
        <f>IFERROR(ROUND((C9/C10),4),0)</f>
        <v>0</v>
      </c>
      <c r="D8" s="81">
        <v>1</v>
      </c>
      <c r="E8" s="82">
        <f>IFERROR(ROUND((E9/E10),4),0)</f>
        <v>0</v>
      </c>
      <c r="F8" s="82">
        <f>IFERROR(ROUND((F9/F10),4),0)</f>
        <v>0</v>
      </c>
      <c r="G8" s="82">
        <f>$D$8</f>
        <v>1</v>
      </c>
      <c r="H8" s="82">
        <f t="shared" ref="H8:U8" si="3">IFERROR(ROUND((H9/H10),4),0)</f>
        <v>0</v>
      </c>
      <c r="I8" s="82">
        <f>$D$8</f>
        <v>1</v>
      </c>
      <c r="J8" s="82">
        <f t="shared" si="3"/>
        <v>0</v>
      </c>
      <c r="K8" s="82">
        <f>$D$8</f>
        <v>1</v>
      </c>
      <c r="L8" s="82">
        <f t="shared" si="3"/>
        <v>0</v>
      </c>
      <c r="M8" s="82">
        <f t="shared" si="3"/>
        <v>0</v>
      </c>
      <c r="N8" s="82">
        <f t="shared" si="3"/>
        <v>0</v>
      </c>
      <c r="O8" s="82">
        <f t="shared" si="3"/>
        <v>0</v>
      </c>
      <c r="P8" s="82">
        <f t="shared" si="3"/>
        <v>0</v>
      </c>
      <c r="Q8" s="82">
        <f t="shared" si="3"/>
        <v>0</v>
      </c>
      <c r="R8" s="82">
        <f t="shared" si="3"/>
        <v>0</v>
      </c>
      <c r="S8" s="82">
        <f t="shared" si="3"/>
        <v>0</v>
      </c>
      <c r="T8" s="82">
        <f t="shared" si="3"/>
        <v>0</v>
      </c>
      <c r="U8" s="82">
        <f t="shared" si="3"/>
        <v>0</v>
      </c>
    </row>
    <row r="9" spans="1:256" s="90" customFormat="1" x14ac:dyDescent="0.2">
      <c r="A9" s="84" t="s">
        <v>125</v>
      </c>
      <c r="B9" s="67"/>
      <c r="C9" s="85">
        <v>3104</v>
      </c>
      <c r="D9" s="67"/>
      <c r="E9" s="86">
        <v>2229</v>
      </c>
      <c r="F9" s="85">
        <v>1679</v>
      </c>
      <c r="G9" s="85"/>
      <c r="H9" s="87">
        <f>L9-J9</f>
        <v>249</v>
      </c>
      <c r="I9" s="85"/>
      <c r="J9" s="87">
        <v>1679</v>
      </c>
      <c r="K9" s="85"/>
      <c r="L9" s="88">
        <v>1928</v>
      </c>
      <c r="M9" s="85">
        <v>1912</v>
      </c>
      <c r="N9" s="85"/>
      <c r="O9" s="85"/>
      <c r="P9" s="85"/>
      <c r="Q9" s="85"/>
      <c r="R9" s="85"/>
      <c r="S9" s="85"/>
      <c r="T9" s="85"/>
      <c r="U9" s="85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</row>
    <row r="10" spans="1:256" s="90" customFormat="1" x14ac:dyDescent="0.2">
      <c r="A10" s="84" t="s">
        <v>126</v>
      </c>
      <c r="B10" s="67"/>
      <c r="C10" s="85">
        <f>B98</f>
        <v>0</v>
      </c>
      <c r="D10" s="67"/>
      <c r="E10" s="85">
        <f>$D$98</f>
        <v>0</v>
      </c>
      <c r="F10" s="85">
        <f>$D$98</f>
        <v>0</v>
      </c>
      <c r="G10" s="85"/>
      <c r="H10" s="85">
        <f>$G$98</f>
        <v>0</v>
      </c>
      <c r="I10" s="85"/>
      <c r="J10" s="85">
        <f>$I$98</f>
        <v>0</v>
      </c>
      <c r="K10" s="85"/>
      <c r="L10" s="85">
        <f t="shared" ref="L10:U10" si="4">$D$98</f>
        <v>0</v>
      </c>
      <c r="M10" s="85">
        <f t="shared" si="4"/>
        <v>0</v>
      </c>
      <c r="N10" s="85">
        <f t="shared" si="4"/>
        <v>0</v>
      </c>
      <c r="O10" s="85">
        <f t="shared" si="4"/>
        <v>0</v>
      </c>
      <c r="P10" s="85">
        <f t="shared" si="4"/>
        <v>0</v>
      </c>
      <c r="Q10" s="85">
        <f t="shared" si="4"/>
        <v>0</v>
      </c>
      <c r="R10" s="85">
        <f t="shared" si="4"/>
        <v>0</v>
      </c>
      <c r="S10" s="85">
        <f t="shared" si="4"/>
        <v>0</v>
      </c>
      <c r="T10" s="85">
        <f t="shared" si="4"/>
        <v>0</v>
      </c>
      <c r="U10" s="85">
        <f t="shared" si="4"/>
        <v>0</v>
      </c>
      <c r="V10" s="89"/>
      <c r="W10" s="89"/>
      <c r="X10" s="91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</row>
    <row r="11" spans="1:256" s="83" customFormat="1" ht="25.5" x14ac:dyDescent="0.25">
      <c r="A11" s="80" t="s">
        <v>127</v>
      </c>
      <c r="B11" s="92" t="s">
        <v>128</v>
      </c>
      <c r="C11" s="93">
        <f>IFERROR(ROUND((C12/C13),4),0)</f>
        <v>1</v>
      </c>
      <c r="D11" s="92" t="s">
        <v>128</v>
      </c>
      <c r="E11" s="93">
        <f>IFERROR(ROUND((E12/E13),4),0)</f>
        <v>1</v>
      </c>
      <c r="F11" s="93">
        <f>IFERROR(ROUND((F12/F13),4),0)</f>
        <v>1</v>
      </c>
      <c r="G11" s="82" t="str">
        <f>D11</f>
        <v>≥ 70%</v>
      </c>
      <c r="H11" s="93">
        <f t="shared" ref="H11:U11" si="5">IFERROR(ROUND((H12/H13),4),0)</f>
        <v>0</v>
      </c>
      <c r="I11" s="82" t="str">
        <f>G11</f>
        <v>≥ 70%</v>
      </c>
      <c r="J11" s="93">
        <f t="shared" si="5"/>
        <v>1</v>
      </c>
      <c r="K11" s="82" t="str">
        <f>I11</f>
        <v>≥ 70%</v>
      </c>
      <c r="L11" s="93">
        <f t="shared" si="5"/>
        <v>1</v>
      </c>
      <c r="M11" s="93">
        <f t="shared" si="5"/>
        <v>1</v>
      </c>
      <c r="N11" s="93">
        <f t="shared" si="5"/>
        <v>0</v>
      </c>
      <c r="O11" s="93">
        <f t="shared" si="5"/>
        <v>0</v>
      </c>
      <c r="P11" s="93">
        <f t="shared" si="5"/>
        <v>0</v>
      </c>
      <c r="Q11" s="93">
        <f t="shared" si="5"/>
        <v>0</v>
      </c>
      <c r="R11" s="93">
        <f t="shared" si="5"/>
        <v>0</v>
      </c>
      <c r="S11" s="93">
        <f t="shared" si="5"/>
        <v>0</v>
      </c>
      <c r="T11" s="93">
        <f t="shared" si="5"/>
        <v>0</v>
      </c>
      <c r="U11" s="93">
        <f t="shared" si="5"/>
        <v>0</v>
      </c>
    </row>
    <row r="12" spans="1:256" s="90" customFormat="1" ht="25.5" x14ac:dyDescent="0.2">
      <c r="A12" s="84" t="s">
        <v>129</v>
      </c>
      <c r="B12" s="67"/>
      <c r="C12" s="85">
        <v>752</v>
      </c>
      <c r="D12" s="67"/>
      <c r="E12" s="86">
        <v>1577</v>
      </c>
      <c r="F12" s="85">
        <v>1760</v>
      </c>
      <c r="G12" s="85"/>
      <c r="H12" s="87">
        <v>0</v>
      </c>
      <c r="I12" s="85"/>
      <c r="J12" s="87">
        <v>1760</v>
      </c>
      <c r="K12" s="85"/>
      <c r="L12" s="85">
        <f>H12+J12</f>
        <v>1760</v>
      </c>
      <c r="M12" s="85">
        <v>1454</v>
      </c>
      <c r="N12" s="85"/>
      <c r="O12" s="85"/>
      <c r="P12" s="85"/>
      <c r="Q12" s="85"/>
      <c r="R12" s="85"/>
      <c r="S12" s="85"/>
      <c r="T12" s="85"/>
      <c r="U12" s="85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</row>
    <row r="13" spans="1:256" s="90" customFormat="1" x14ac:dyDescent="0.2">
      <c r="A13" s="84" t="s">
        <v>130</v>
      </c>
      <c r="B13" s="67"/>
      <c r="C13" s="85">
        <v>752</v>
      </c>
      <c r="D13" s="67"/>
      <c r="E13" s="86">
        <v>1577</v>
      </c>
      <c r="F13" s="85">
        <v>1760</v>
      </c>
      <c r="G13" s="85"/>
      <c r="H13" s="87">
        <v>0</v>
      </c>
      <c r="I13" s="85"/>
      <c r="J13" s="87">
        <v>1760</v>
      </c>
      <c r="K13" s="85"/>
      <c r="L13" s="85">
        <f>H13+J13</f>
        <v>1760</v>
      </c>
      <c r="M13" s="85">
        <v>1454</v>
      </c>
      <c r="N13" s="85"/>
      <c r="O13" s="85"/>
      <c r="P13" s="85"/>
      <c r="Q13" s="85"/>
      <c r="R13" s="85"/>
      <c r="S13" s="85"/>
      <c r="T13" s="85"/>
      <c r="U13" s="85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  <c r="IV13" s="89"/>
    </row>
    <row r="14" spans="1:256" s="83" customFormat="1" ht="25.5" x14ac:dyDescent="0.25">
      <c r="A14" s="80" t="s">
        <v>131</v>
      </c>
      <c r="B14" s="92" t="s">
        <v>132</v>
      </c>
      <c r="C14" s="93">
        <f>IFERROR(ROUND((C15/C16),4),0)</f>
        <v>1</v>
      </c>
      <c r="D14" s="92" t="s">
        <v>132</v>
      </c>
      <c r="E14" s="93">
        <f>IFERROR(ROUND((E15/E16),4),0)</f>
        <v>1</v>
      </c>
      <c r="F14" s="93">
        <f>IFERROR(ROUND((F15/F16),4),0)</f>
        <v>1</v>
      </c>
      <c r="G14" s="82" t="str">
        <f>D14</f>
        <v>≥ 99%</v>
      </c>
      <c r="H14" s="93">
        <f t="shared" ref="H14:U14" si="6">IFERROR(ROUND((H15/H16),4),0)</f>
        <v>0</v>
      </c>
      <c r="I14" s="82" t="str">
        <f>G14</f>
        <v>≥ 99%</v>
      </c>
      <c r="J14" s="93">
        <f t="shared" si="6"/>
        <v>1</v>
      </c>
      <c r="K14" s="82" t="str">
        <f>I14</f>
        <v>≥ 99%</v>
      </c>
      <c r="L14" s="93">
        <f t="shared" si="6"/>
        <v>1</v>
      </c>
      <c r="M14" s="93">
        <f t="shared" si="6"/>
        <v>1</v>
      </c>
      <c r="N14" s="93">
        <f t="shared" si="6"/>
        <v>0</v>
      </c>
      <c r="O14" s="93">
        <f t="shared" si="6"/>
        <v>0</v>
      </c>
      <c r="P14" s="93">
        <f t="shared" si="6"/>
        <v>0</v>
      </c>
      <c r="Q14" s="93">
        <f t="shared" si="6"/>
        <v>0</v>
      </c>
      <c r="R14" s="93">
        <f t="shared" si="6"/>
        <v>0</v>
      </c>
      <c r="S14" s="93">
        <f t="shared" si="6"/>
        <v>0</v>
      </c>
      <c r="T14" s="93">
        <f t="shared" si="6"/>
        <v>0</v>
      </c>
      <c r="U14" s="93">
        <f t="shared" si="6"/>
        <v>0</v>
      </c>
    </row>
    <row r="15" spans="1:256" s="90" customFormat="1" x14ac:dyDescent="0.2">
      <c r="A15" s="84" t="s">
        <v>133</v>
      </c>
      <c r="B15" s="67">
        <v>1</v>
      </c>
      <c r="C15" s="85">
        <v>172</v>
      </c>
      <c r="D15" s="67"/>
      <c r="E15" s="86">
        <v>172</v>
      </c>
      <c r="F15" s="85">
        <v>168</v>
      </c>
      <c r="G15" s="85"/>
      <c r="H15" s="87">
        <v>0</v>
      </c>
      <c r="I15" s="85"/>
      <c r="J15" s="87">
        <v>175</v>
      </c>
      <c r="K15" s="85"/>
      <c r="L15" s="85">
        <f>J15</f>
        <v>175</v>
      </c>
      <c r="M15" s="85">
        <v>167</v>
      </c>
      <c r="N15" s="85"/>
      <c r="O15" s="85"/>
      <c r="P15" s="85"/>
      <c r="Q15" s="85"/>
      <c r="R15" s="85"/>
      <c r="S15" s="85"/>
      <c r="T15" s="85"/>
      <c r="U15" s="85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</row>
    <row r="16" spans="1:256" s="90" customFormat="1" x14ac:dyDescent="0.2">
      <c r="A16" s="84" t="s">
        <v>134</v>
      </c>
      <c r="B16" s="67"/>
      <c r="C16" s="85">
        <v>172</v>
      </c>
      <c r="D16" s="67"/>
      <c r="E16" s="86">
        <v>172</v>
      </c>
      <c r="F16" s="85">
        <v>168</v>
      </c>
      <c r="G16" s="85"/>
      <c r="H16" s="87">
        <v>0</v>
      </c>
      <c r="I16" s="85"/>
      <c r="J16" s="87">
        <v>175</v>
      </c>
      <c r="K16" s="85"/>
      <c r="L16" s="85">
        <f>J16</f>
        <v>175</v>
      </c>
      <c r="M16" s="85">
        <v>167</v>
      </c>
      <c r="N16" s="85"/>
      <c r="O16" s="85"/>
      <c r="P16" s="85"/>
      <c r="Q16" s="85"/>
      <c r="R16" s="85"/>
      <c r="S16" s="85"/>
      <c r="T16" s="85"/>
      <c r="U16" s="85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</row>
    <row r="17" spans="1:256" s="83" customFormat="1" ht="25.5" x14ac:dyDescent="0.25">
      <c r="A17" s="80" t="s">
        <v>135</v>
      </c>
      <c r="B17" s="92" t="s">
        <v>56</v>
      </c>
      <c r="C17" s="93">
        <f>IFERROR(ROUND((C18/C19),4),0)</f>
        <v>0</v>
      </c>
      <c r="D17" s="92" t="s">
        <v>56</v>
      </c>
      <c r="E17" s="93">
        <f>IFERROR(ROUND((E18/E19),4),0)</f>
        <v>0</v>
      </c>
      <c r="F17" s="93">
        <f>IFERROR(ROUND((F18/F19),4),0)</f>
        <v>4.65E-2</v>
      </c>
      <c r="G17" s="82" t="str">
        <f>D17</f>
        <v>≥ 5%</v>
      </c>
      <c r="H17" s="93">
        <f t="shared" ref="H17:U17" si="7">IFERROR(ROUND((H18/H19),4),0)</f>
        <v>3.7499999999999999E-2</v>
      </c>
      <c r="I17" s="82" t="str">
        <f>G17</f>
        <v>≥ 5%</v>
      </c>
      <c r="J17" s="93">
        <f t="shared" si="7"/>
        <v>6.7100000000000007E-2</v>
      </c>
      <c r="K17" s="82" t="str">
        <f>I17</f>
        <v>≥ 5%</v>
      </c>
      <c r="L17" s="93">
        <f t="shared" si="7"/>
        <v>5.9799999999999999E-2</v>
      </c>
      <c r="M17" s="93">
        <f t="shared" si="7"/>
        <v>6.7900000000000002E-2</v>
      </c>
      <c r="N17" s="93">
        <f t="shared" si="7"/>
        <v>0</v>
      </c>
      <c r="O17" s="93">
        <f t="shared" si="7"/>
        <v>0</v>
      </c>
      <c r="P17" s="93">
        <f t="shared" si="7"/>
        <v>0</v>
      </c>
      <c r="Q17" s="93">
        <f t="shared" si="7"/>
        <v>0</v>
      </c>
      <c r="R17" s="93">
        <f t="shared" si="7"/>
        <v>0</v>
      </c>
      <c r="S17" s="93">
        <f t="shared" si="7"/>
        <v>0</v>
      </c>
      <c r="T17" s="93">
        <f t="shared" si="7"/>
        <v>0</v>
      </c>
      <c r="U17" s="93">
        <f t="shared" si="7"/>
        <v>0</v>
      </c>
    </row>
    <row r="18" spans="1:256" s="90" customFormat="1" x14ac:dyDescent="0.2">
      <c r="A18" s="84" t="s">
        <v>55</v>
      </c>
      <c r="B18" s="67"/>
      <c r="C18" s="85">
        <f>C61</f>
        <v>0</v>
      </c>
      <c r="D18" s="67"/>
      <c r="E18" s="85">
        <f>E61</f>
        <v>0</v>
      </c>
      <c r="F18" s="85">
        <v>230</v>
      </c>
      <c r="G18" s="85"/>
      <c r="H18" s="85">
        <v>46</v>
      </c>
      <c r="I18" s="85"/>
      <c r="J18" s="85">
        <v>252</v>
      </c>
      <c r="K18" s="85"/>
      <c r="L18" s="85">
        <f>H18+J18</f>
        <v>298</v>
      </c>
      <c r="M18" s="85">
        <v>331</v>
      </c>
      <c r="N18" s="85">
        <f t="shared" ref="N18:U19" si="8">M61</f>
        <v>0</v>
      </c>
      <c r="O18" s="85">
        <f t="shared" si="8"/>
        <v>0</v>
      </c>
      <c r="P18" s="85">
        <f t="shared" si="8"/>
        <v>0</v>
      </c>
      <c r="Q18" s="85">
        <f t="shared" si="8"/>
        <v>0</v>
      </c>
      <c r="R18" s="85">
        <f t="shared" si="8"/>
        <v>0</v>
      </c>
      <c r="S18" s="85">
        <f t="shared" si="8"/>
        <v>0</v>
      </c>
      <c r="T18" s="85">
        <f t="shared" si="8"/>
        <v>0</v>
      </c>
      <c r="U18" s="85">
        <f t="shared" si="8"/>
        <v>0</v>
      </c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  <c r="IV18" s="89"/>
    </row>
    <row r="19" spans="1:256" s="90" customFormat="1" x14ac:dyDescent="0.2">
      <c r="A19" s="84" t="s">
        <v>136</v>
      </c>
      <c r="B19" s="67"/>
      <c r="C19" s="85">
        <f>C62</f>
        <v>0</v>
      </c>
      <c r="D19" s="67"/>
      <c r="E19" s="85">
        <f>E62</f>
        <v>0</v>
      </c>
      <c r="F19" s="85">
        <v>4942</v>
      </c>
      <c r="G19" s="85"/>
      <c r="H19" s="85">
        <v>1228</v>
      </c>
      <c r="I19" s="85"/>
      <c r="J19" s="85">
        <v>3755</v>
      </c>
      <c r="K19" s="85"/>
      <c r="L19" s="85">
        <f>H19+J19</f>
        <v>4983</v>
      </c>
      <c r="M19" s="85">
        <v>4874</v>
      </c>
      <c r="N19" s="85">
        <f t="shared" si="8"/>
        <v>0</v>
      </c>
      <c r="O19" s="85">
        <f t="shared" si="8"/>
        <v>0</v>
      </c>
      <c r="P19" s="85">
        <f t="shared" si="8"/>
        <v>0</v>
      </c>
      <c r="Q19" s="85">
        <f t="shared" si="8"/>
        <v>0</v>
      </c>
      <c r="R19" s="85">
        <f t="shared" si="8"/>
        <v>0</v>
      </c>
      <c r="S19" s="85">
        <f t="shared" si="8"/>
        <v>0</v>
      </c>
      <c r="T19" s="85">
        <f t="shared" si="8"/>
        <v>0</v>
      </c>
      <c r="U19" s="85">
        <f t="shared" si="8"/>
        <v>0</v>
      </c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  <c r="IV19" s="89"/>
    </row>
    <row r="20" spans="1:256" s="97" customFormat="1" ht="25.5" x14ac:dyDescent="0.25">
      <c r="A20" s="94" t="s">
        <v>137</v>
      </c>
      <c r="B20" s="95" t="s">
        <v>138</v>
      </c>
      <c r="C20" s="96">
        <f>IFERROR(ROUND((C21/C22),4),0)</f>
        <v>1.4E-3</v>
      </c>
      <c r="D20" s="95" t="s">
        <v>138</v>
      </c>
      <c r="E20" s="96">
        <f>IFERROR(ROUND((E21/E22),4),0)</f>
        <v>5.0000000000000001E-4</v>
      </c>
      <c r="F20" s="96">
        <f>IFERROR(ROUND((F21/F22),4),0)</f>
        <v>1.17E-2</v>
      </c>
      <c r="G20" s="82" t="str">
        <f>D20</f>
        <v>≤ 0,5%</v>
      </c>
      <c r="H20" s="96">
        <f t="shared" ref="H20:U20" si="9">IFERROR(ROUND((H21/H22),4),0)</f>
        <v>0</v>
      </c>
      <c r="I20" s="82" t="str">
        <f>G20</f>
        <v>≤ 0,5%</v>
      </c>
      <c r="J20" s="96">
        <f t="shared" si="9"/>
        <v>0</v>
      </c>
      <c r="K20" s="82" t="str">
        <f>I20</f>
        <v>≤ 0,5%</v>
      </c>
      <c r="L20" s="96">
        <f t="shared" si="9"/>
        <v>3.3999999999999998E-3</v>
      </c>
      <c r="M20" s="96">
        <f t="shared" si="9"/>
        <v>5.0000000000000001E-4</v>
      </c>
      <c r="N20" s="96">
        <f t="shared" si="9"/>
        <v>0</v>
      </c>
      <c r="O20" s="96">
        <f t="shared" si="9"/>
        <v>0</v>
      </c>
      <c r="P20" s="96">
        <f t="shared" si="9"/>
        <v>0</v>
      </c>
      <c r="Q20" s="96">
        <f t="shared" si="9"/>
        <v>0</v>
      </c>
      <c r="R20" s="96">
        <f t="shared" si="9"/>
        <v>0</v>
      </c>
      <c r="S20" s="96">
        <f t="shared" si="9"/>
        <v>0</v>
      </c>
      <c r="T20" s="96">
        <f t="shared" si="9"/>
        <v>0</v>
      </c>
      <c r="U20" s="96">
        <f t="shared" si="9"/>
        <v>0</v>
      </c>
    </row>
    <row r="21" spans="1:256" s="105" customFormat="1" ht="25.5" x14ac:dyDescent="0.2">
      <c r="A21" s="98" t="s">
        <v>139</v>
      </c>
      <c r="B21" s="99"/>
      <c r="C21" s="100">
        <v>847.27</v>
      </c>
      <c r="D21" s="99"/>
      <c r="E21" s="101">
        <v>98</v>
      </c>
      <c r="F21" s="100">
        <v>2271.7199999999998</v>
      </c>
      <c r="G21" s="100"/>
      <c r="H21" s="102">
        <v>1920</v>
      </c>
      <c r="I21" s="100"/>
      <c r="J21" s="102">
        <v>0</v>
      </c>
      <c r="K21" s="100"/>
      <c r="L21" s="100">
        <f>H21+J21</f>
        <v>1920</v>
      </c>
      <c r="M21" s="100">
        <v>40.44</v>
      </c>
      <c r="N21" s="100"/>
      <c r="O21" s="100"/>
      <c r="P21" s="100"/>
      <c r="Q21" s="100"/>
      <c r="R21" s="100"/>
      <c r="S21" s="100"/>
      <c r="T21" s="100"/>
      <c r="U21" s="100"/>
      <c r="V21" s="103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  <c r="IP21" s="104"/>
      <c r="IQ21" s="104"/>
      <c r="IR21" s="104"/>
      <c r="IS21" s="104"/>
      <c r="IT21" s="104"/>
      <c r="IU21" s="104"/>
      <c r="IV21" s="104"/>
    </row>
    <row r="22" spans="1:256" s="105" customFormat="1" x14ac:dyDescent="0.2">
      <c r="A22" s="98" t="s">
        <v>140</v>
      </c>
      <c r="B22" s="99"/>
      <c r="C22" s="100">
        <v>615252.68999999994</v>
      </c>
      <c r="D22" s="99"/>
      <c r="E22" s="101">
        <v>193596</v>
      </c>
      <c r="F22" s="100">
        <v>193596</v>
      </c>
      <c r="G22" s="100"/>
      <c r="H22" s="102">
        <v>0</v>
      </c>
      <c r="I22" s="100"/>
      <c r="J22" s="102">
        <v>560680</v>
      </c>
      <c r="K22" s="100"/>
      <c r="L22" s="100">
        <f>H22+J22</f>
        <v>560680</v>
      </c>
      <c r="M22" s="100">
        <v>74210.58</v>
      </c>
      <c r="N22" s="100"/>
      <c r="O22" s="100"/>
      <c r="P22" s="100"/>
      <c r="Q22" s="100"/>
      <c r="R22" s="100"/>
      <c r="S22" s="100"/>
      <c r="T22" s="100"/>
      <c r="U22" s="100"/>
      <c r="V22" s="103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  <c r="IP22" s="104"/>
      <c r="IQ22" s="104"/>
      <c r="IR22" s="104"/>
      <c r="IS22" s="104"/>
      <c r="IT22" s="104"/>
      <c r="IU22" s="104"/>
      <c r="IV22" s="104"/>
    </row>
  </sheetData>
  <mergeCells count="2">
    <mergeCell ref="A2:U2"/>
    <mergeCell ref="A3:U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8" firstPageNumber="0" fitToHeight="0" orientation="portrait" horizontalDpi="300" verticalDpi="300" r:id="rId1"/>
  <headerFooter>
    <oddFooter>&amp;C
Diretoria Geral - Policlínica de Formosa&amp;RPágina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4AFB9-CAB1-46E1-B539-A0C3E18D8E24}">
  <sheetPr>
    <tabColor theme="7" tint="-0.499984740745262"/>
    <pageSetUpPr fitToPage="1"/>
  </sheetPr>
  <dimension ref="A1:IV68"/>
  <sheetViews>
    <sheetView showGridLines="0" view="pageBreakPreview" zoomScale="85" zoomScaleNormal="100" zoomScaleSheetLayoutView="85" workbookViewId="0">
      <selection activeCell="A10" sqref="A10"/>
    </sheetView>
  </sheetViews>
  <sheetFormatPr defaultColWidth="8.7109375" defaultRowHeight="12.75" x14ac:dyDescent="0.25"/>
  <cols>
    <col min="1" max="1" width="70.85546875" style="75" customWidth="1"/>
    <col min="2" max="3" width="20.7109375" style="75" hidden="1" customWidth="1"/>
    <col min="4" max="4" width="15" style="75" hidden="1" customWidth="1"/>
    <col min="5" max="5" width="13.85546875" style="75" hidden="1" customWidth="1"/>
    <col min="6" max="9" width="20.7109375" style="75" hidden="1" customWidth="1"/>
    <col min="10" max="10" width="15" style="75" hidden="1" customWidth="1"/>
    <col min="11" max="11" width="13.85546875" style="75" hidden="1" customWidth="1"/>
    <col min="12" max="12" width="15" style="75" hidden="1" customWidth="1"/>
    <col min="13" max="13" width="13.85546875" style="75" hidden="1" customWidth="1"/>
    <col min="14" max="14" width="15" style="75" hidden="1" customWidth="1"/>
    <col min="15" max="15" width="13.85546875" style="75" hidden="1" customWidth="1"/>
    <col min="16" max="16" width="15" style="75" hidden="1" customWidth="1"/>
    <col min="17" max="17" width="13.85546875" style="75" hidden="1" customWidth="1"/>
    <col min="18" max="19" width="20.7109375" style="75" hidden="1" customWidth="1"/>
    <col min="20" max="21" width="18.5703125" style="75" customWidth="1"/>
    <col min="22" max="37" width="20.7109375" style="75" hidden="1" customWidth="1"/>
    <col min="38" max="38" width="8.7109375" style="75" customWidth="1"/>
    <col min="39" max="16384" width="8.7109375" style="75"/>
  </cols>
  <sheetData>
    <row r="1" spans="1:256" s="74" customFormat="1" ht="54.95" customHeight="1" x14ac:dyDescent="0.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</row>
    <row r="2" spans="1:256" ht="15" x14ac:dyDescent="0.25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</row>
    <row r="3" spans="1:256" x14ac:dyDescent="0.25">
      <c r="A3" s="143" t="s">
        <v>141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</row>
    <row r="4" spans="1:256" s="79" customFormat="1" x14ac:dyDescent="0.2">
      <c r="A4" s="76" t="s">
        <v>142</v>
      </c>
      <c r="B4" s="106">
        <f>C4</f>
        <v>0</v>
      </c>
      <c r="C4" s="107"/>
      <c r="D4" s="106">
        <f ca="1">Desempenho!E4</f>
        <v>45505</v>
      </c>
      <c r="E4" s="107"/>
      <c r="F4" s="106">
        <f ca="1">Desempenho!F4</f>
        <v>45536</v>
      </c>
      <c r="G4" s="107"/>
      <c r="H4" s="106" t="str">
        <f ca="1">Desempenho!G4</f>
        <v>Meta Parcial</v>
      </c>
      <c r="I4" s="107"/>
      <c r="J4" s="106" t="str">
        <f ca="1">Desempenho!H4</f>
        <v>01-09-Out-24</v>
      </c>
      <c r="K4" s="107"/>
      <c r="L4" s="106" t="str">
        <f ca="1">Desempenho!I4</f>
        <v>Meta Parcial</v>
      </c>
      <c r="M4" s="107"/>
      <c r="N4" s="106" t="str">
        <f ca="1">Desempenho!J4</f>
        <v>10-31-Out-24</v>
      </c>
      <c r="O4" s="107"/>
      <c r="P4" s="106" t="str">
        <f ca="1">Desempenho!K4</f>
        <v>Meta Mensal</v>
      </c>
      <c r="Q4" s="107"/>
      <c r="R4" s="106">
        <f ca="1">Desempenho!L4</f>
        <v>45566</v>
      </c>
      <c r="S4" s="107"/>
      <c r="T4" s="106">
        <f ca="1">Desempenho!M4</f>
        <v>45597</v>
      </c>
      <c r="U4" s="107"/>
      <c r="V4" s="106">
        <f ca="1">Desempenho!N4</f>
        <v>45627</v>
      </c>
      <c r="W4" s="107"/>
      <c r="X4" s="106">
        <f ca="1">Desempenho!O4</f>
        <v>45658</v>
      </c>
      <c r="Y4" s="107"/>
      <c r="Z4" s="106">
        <f ca="1">Desempenho!P4</f>
        <v>45689</v>
      </c>
      <c r="AA4" s="107"/>
      <c r="AB4" s="106">
        <f ca="1">Desempenho!Q4</f>
        <v>45717</v>
      </c>
      <c r="AC4" s="107"/>
      <c r="AD4" s="106">
        <f ca="1">Desempenho!R4</f>
        <v>45748</v>
      </c>
      <c r="AE4" s="107"/>
      <c r="AF4" s="106">
        <f ca="1">Desempenho!S4</f>
        <v>45778</v>
      </c>
      <c r="AG4" s="107"/>
      <c r="AH4" s="106">
        <f ca="1">Desempenho!T4</f>
        <v>45809</v>
      </c>
      <c r="AI4" s="107"/>
      <c r="AJ4" s="106">
        <f ca="1">Desempenho!U4</f>
        <v>45839</v>
      </c>
      <c r="AK4" s="107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pans="1:256" s="109" customFormat="1" x14ac:dyDescent="0.25">
      <c r="A5" s="108" t="s">
        <v>143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</row>
    <row r="6" spans="1:256" s="90" customFormat="1" ht="12.75" customHeight="1" x14ac:dyDescent="0.2">
      <c r="A6" s="84" t="s">
        <v>144</v>
      </c>
      <c r="B6" s="146">
        <v>0.55910000000000004</v>
      </c>
      <c r="C6" s="146"/>
      <c r="D6" s="146">
        <v>0.15609999999999999</v>
      </c>
      <c r="E6" s="146"/>
      <c r="F6" s="146">
        <v>0.62139999999999995</v>
      </c>
      <c r="G6" s="146"/>
      <c r="H6" s="146"/>
      <c r="I6" s="146"/>
      <c r="J6" s="146">
        <v>0.22770000000000001</v>
      </c>
      <c r="K6" s="146"/>
      <c r="L6" s="146"/>
      <c r="M6" s="146"/>
      <c r="N6" s="146"/>
      <c r="O6" s="146"/>
      <c r="P6" s="146"/>
      <c r="Q6" s="146"/>
      <c r="R6" s="146">
        <v>0.22770000000000001</v>
      </c>
      <c r="S6" s="146"/>
      <c r="T6" s="146">
        <v>0.3644</v>
      </c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91"/>
      <c r="AM6" s="91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  <c r="IU6" s="89"/>
      <c r="IV6" s="89"/>
    </row>
    <row r="7" spans="1:256" s="90" customFormat="1" x14ac:dyDescent="0.2">
      <c r="A7" s="84" t="s">
        <v>145</v>
      </c>
      <c r="B7" s="146">
        <v>0.55910000000000004</v>
      </c>
      <c r="C7" s="146"/>
      <c r="D7" s="146">
        <v>0.15609999999999999</v>
      </c>
      <c r="E7" s="146"/>
      <c r="F7" s="146">
        <v>0.62139999999999995</v>
      </c>
      <c r="G7" s="146"/>
      <c r="H7" s="146"/>
      <c r="I7" s="146"/>
      <c r="J7" s="146">
        <v>0.22770000000000001</v>
      </c>
      <c r="K7" s="146"/>
      <c r="L7" s="146"/>
      <c r="M7" s="146"/>
      <c r="N7" s="146"/>
      <c r="O7" s="146"/>
      <c r="P7" s="146"/>
      <c r="Q7" s="146"/>
      <c r="R7" s="146">
        <v>0.22770000000000001</v>
      </c>
      <c r="S7" s="146"/>
      <c r="T7" s="146">
        <v>0.3644</v>
      </c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91"/>
      <c r="AM7" s="91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</row>
    <row r="8" spans="1:256" s="90" customFormat="1" x14ac:dyDescent="0.2">
      <c r="A8" s="84" t="s">
        <v>146</v>
      </c>
      <c r="B8" s="146" t="s">
        <v>147</v>
      </c>
      <c r="C8" s="146"/>
      <c r="D8" s="146" t="s">
        <v>147</v>
      </c>
      <c r="E8" s="146"/>
      <c r="F8" s="146">
        <v>0</v>
      </c>
      <c r="G8" s="146"/>
      <c r="H8" s="146"/>
      <c r="I8" s="146"/>
      <c r="J8" s="146">
        <v>0</v>
      </c>
      <c r="K8" s="146"/>
      <c r="L8" s="146"/>
      <c r="M8" s="146"/>
      <c r="N8" s="146"/>
      <c r="O8" s="146"/>
      <c r="P8" s="146"/>
      <c r="Q8" s="146"/>
      <c r="R8" s="146">
        <v>0</v>
      </c>
      <c r="S8" s="146"/>
      <c r="T8" s="146">
        <v>0</v>
      </c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91"/>
      <c r="AM8" s="91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  <c r="IV8" s="89"/>
    </row>
    <row r="9" spans="1:256" s="90" customFormat="1" x14ac:dyDescent="0.2">
      <c r="A9" s="84" t="s">
        <v>148</v>
      </c>
      <c r="B9" s="146">
        <v>0</v>
      </c>
      <c r="C9" s="146"/>
      <c r="D9" s="146">
        <v>2.7E-2</v>
      </c>
      <c r="E9" s="146"/>
      <c r="F9" s="146">
        <v>0</v>
      </c>
      <c r="G9" s="146"/>
      <c r="H9" s="146"/>
      <c r="I9" s="146"/>
      <c r="J9" s="146">
        <v>0</v>
      </c>
      <c r="K9" s="146"/>
      <c r="L9" s="146"/>
      <c r="M9" s="146"/>
      <c r="N9" s="146"/>
      <c r="O9" s="146"/>
      <c r="P9" s="146"/>
      <c r="Q9" s="146"/>
      <c r="R9" s="146">
        <v>0</v>
      </c>
      <c r="S9" s="146"/>
      <c r="T9" s="146">
        <v>0</v>
      </c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91"/>
      <c r="AM9" s="91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</row>
    <row r="10" spans="1:256" s="90" customFormat="1" x14ac:dyDescent="0.2">
      <c r="A10" s="84" t="s">
        <v>149</v>
      </c>
      <c r="B10" s="146">
        <v>0</v>
      </c>
      <c r="C10" s="146"/>
      <c r="D10" s="146">
        <v>2.7E-2</v>
      </c>
      <c r="E10" s="146"/>
      <c r="F10" s="146">
        <v>0</v>
      </c>
      <c r="G10" s="146"/>
      <c r="H10" s="146"/>
      <c r="I10" s="146"/>
      <c r="J10" s="146">
        <v>0</v>
      </c>
      <c r="K10" s="146"/>
      <c r="L10" s="146"/>
      <c r="M10" s="146"/>
      <c r="N10" s="146"/>
      <c r="O10" s="146"/>
      <c r="P10" s="146"/>
      <c r="Q10" s="146"/>
      <c r="R10" s="146">
        <v>0</v>
      </c>
      <c r="S10" s="146"/>
      <c r="T10" s="146">
        <v>0</v>
      </c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91"/>
      <c r="AM10" s="91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</row>
    <row r="11" spans="1:256" s="90" customFormat="1" x14ac:dyDescent="0.2">
      <c r="A11" s="84" t="s">
        <v>150</v>
      </c>
      <c r="B11" s="146">
        <v>0</v>
      </c>
      <c r="C11" s="146"/>
      <c r="D11" s="146">
        <v>0</v>
      </c>
      <c r="E11" s="146"/>
      <c r="F11" s="146">
        <v>0</v>
      </c>
      <c r="G11" s="146"/>
      <c r="H11" s="146"/>
      <c r="I11" s="146"/>
      <c r="J11" s="146">
        <v>0</v>
      </c>
      <c r="K11" s="146"/>
      <c r="L11" s="146"/>
      <c r="M11" s="146"/>
      <c r="N11" s="146"/>
      <c r="O11" s="146"/>
      <c r="P11" s="146"/>
      <c r="Q11" s="146"/>
      <c r="R11" s="146">
        <v>0</v>
      </c>
      <c r="S11" s="146"/>
      <c r="T11" s="146">
        <v>0</v>
      </c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91"/>
      <c r="AM11" s="91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</row>
    <row r="12" spans="1:256" s="90" customFormat="1" ht="5.0999999999999996" customHeight="1" x14ac:dyDescent="0.2">
      <c r="A12" s="110"/>
      <c r="B12" s="111"/>
      <c r="C12" s="112"/>
      <c r="D12" s="113"/>
      <c r="E12" s="113"/>
      <c r="F12" s="147"/>
      <c r="G12" s="147"/>
      <c r="H12" s="113"/>
      <c r="I12" s="113"/>
      <c r="J12" s="147"/>
      <c r="K12" s="147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</row>
    <row r="13" spans="1:256" s="109" customFormat="1" x14ac:dyDescent="0.25">
      <c r="A13" s="108" t="s">
        <v>151</v>
      </c>
      <c r="B13" s="114">
        <f>B$4</f>
        <v>0</v>
      </c>
      <c r="C13" s="115"/>
      <c r="D13" s="116">
        <f ca="1">D$4</f>
        <v>45505</v>
      </c>
      <c r="E13" s="117"/>
      <c r="F13" s="118">
        <f ca="1">F$4</f>
        <v>45536</v>
      </c>
      <c r="G13" s="119"/>
      <c r="H13" s="116" t="str">
        <f ca="1">H$4</f>
        <v>Meta Parcial</v>
      </c>
      <c r="I13" s="117"/>
      <c r="J13" s="118" t="str">
        <f ca="1">J$4</f>
        <v>01-09-Out-24</v>
      </c>
      <c r="K13" s="119"/>
      <c r="L13" s="116" t="str">
        <f ca="1">L$4</f>
        <v>Meta Parcial</v>
      </c>
      <c r="M13" s="117"/>
      <c r="N13" s="116" t="str">
        <f ca="1">N$4</f>
        <v>10-31-Out-24</v>
      </c>
      <c r="O13" s="117"/>
      <c r="P13" s="116" t="str">
        <f ca="1">P$4</f>
        <v>Meta Mensal</v>
      </c>
      <c r="Q13" s="117"/>
      <c r="R13" s="116">
        <f ca="1">R$4</f>
        <v>45566</v>
      </c>
      <c r="S13" s="117"/>
      <c r="T13" s="116">
        <f ca="1">T$4</f>
        <v>45597</v>
      </c>
      <c r="U13" s="117"/>
      <c r="V13" s="116">
        <f ca="1">V$4</f>
        <v>45627</v>
      </c>
      <c r="W13" s="117"/>
      <c r="X13" s="116">
        <f ca="1">X$4</f>
        <v>45658</v>
      </c>
      <c r="Y13" s="117"/>
      <c r="Z13" s="116">
        <f ca="1">Z$4</f>
        <v>45689</v>
      </c>
      <c r="AA13" s="117"/>
      <c r="AB13" s="116">
        <f ca="1">AB$4</f>
        <v>45717</v>
      </c>
      <c r="AC13" s="117"/>
      <c r="AD13" s="116">
        <f ca="1">AD$4</f>
        <v>45748</v>
      </c>
      <c r="AE13" s="117"/>
      <c r="AF13" s="116">
        <f ca="1">AF$4</f>
        <v>45778</v>
      </c>
      <c r="AG13" s="117"/>
      <c r="AH13" s="116">
        <f ca="1">AH$4</f>
        <v>45809</v>
      </c>
      <c r="AI13" s="117"/>
      <c r="AJ13" s="116">
        <f ca="1">AJ$4</f>
        <v>45839</v>
      </c>
      <c r="AK13" s="117"/>
    </row>
    <row r="14" spans="1:256" s="109" customFormat="1" x14ac:dyDescent="0.25">
      <c r="A14" s="120" t="s">
        <v>152</v>
      </c>
      <c r="B14" s="121" t="s">
        <v>153</v>
      </c>
      <c r="C14" s="122" t="s">
        <v>154</v>
      </c>
      <c r="D14" s="121" t="s">
        <v>153</v>
      </c>
      <c r="E14" s="122" t="s">
        <v>154</v>
      </c>
      <c r="F14" s="121" t="s">
        <v>153</v>
      </c>
      <c r="G14" s="122" t="s">
        <v>154</v>
      </c>
      <c r="H14" s="121" t="s">
        <v>153</v>
      </c>
      <c r="I14" s="122" t="s">
        <v>154</v>
      </c>
      <c r="J14" s="121" t="s">
        <v>153</v>
      </c>
      <c r="K14" s="122" t="s">
        <v>154</v>
      </c>
      <c r="L14" s="121" t="s">
        <v>153</v>
      </c>
      <c r="M14" s="122" t="s">
        <v>154</v>
      </c>
      <c r="N14" s="121" t="s">
        <v>153</v>
      </c>
      <c r="O14" s="122" t="s">
        <v>154</v>
      </c>
      <c r="P14" s="121" t="s">
        <v>153</v>
      </c>
      <c r="Q14" s="122" t="s">
        <v>154</v>
      </c>
      <c r="R14" s="121" t="s">
        <v>153</v>
      </c>
      <c r="S14" s="122" t="s">
        <v>154</v>
      </c>
      <c r="T14" s="121" t="s">
        <v>153</v>
      </c>
      <c r="U14" s="122" t="s">
        <v>154</v>
      </c>
      <c r="V14" s="121" t="s">
        <v>153</v>
      </c>
      <c r="W14" s="122" t="s">
        <v>154</v>
      </c>
      <c r="X14" s="121" t="s">
        <v>153</v>
      </c>
      <c r="Y14" s="122" t="s">
        <v>154</v>
      </c>
      <c r="Z14" s="121" t="s">
        <v>153</v>
      </c>
      <c r="AA14" s="122" t="s">
        <v>154</v>
      </c>
      <c r="AB14" s="121" t="s">
        <v>153</v>
      </c>
      <c r="AC14" s="122" t="s">
        <v>154</v>
      </c>
      <c r="AD14" s="121" t="s">
        <v>153</v>
      </c>
      <c r="AE14" s="122" t="s">
        <v>154</v>
      </c>
      <c r="AF14" s="121" t="s">
        <v>153</v>
      </c>
      <c r="AG14" s="122" t="s">
        <v>154</v>
      </c>
      <c r="AH14" s="121" t="s">
        <v>153</v>
      </c>
      <c r="AI14" s="122" t="s">
        <v>154</v>
      </c>
      <c r="AJ14" s="121" t="s">
        <v>153</v>
      </c>
      <c r="AK14" s="122" t="s">
        <v>154</v>
      </c>
    </row>
    <row r="15" spans="1:256" s="90" customFormat="1" x14ac:dyDescent="0.2">
      <c r="A15" s="84" t="s">
        <v>67</v>
      </c>
      <c r="B15" s="123">
        <v>0</v>
      </c>
      <c r="C15" s="124">
        <v>0</v>
      </c>
      <c r="D15" s="125">
        <v>0</v>
      </c>
      <c r="E15" s="126">
        <v>0</v>
      </c>
      <c r="F15" s="123">
        <v>0</v>
      </c>
      <c r="G15" s="124">
        <v>0</v>
      </c>
      <c r="H15" s="123"/>
      <c r="I15" s="124"/>
      <c r="J15" s="123"/>
      <c r="K15" s="124"/>
      <c r="L15" s="123"/>
      <c r="M15" s="124"/>
      <c r="N15" s="123"/>
      <c r="O15" s="124"/>
      <c r="P15" s="123"/>
      <c r="Q15" s="124"/>
      <c r="R15" s="123">
        <v>0</v>
      </c>
      <c r="S15" s="124">
        <v>0</v>
      </c>
      <c r="T15" s="123">
        <v>0</v>
      </c>
      <c r="U15" s="124">
        <v>0</v>
      </c>
      <c r="V15" s="123"/>
      <c r="W15" s="124"/>
      <c r="X15" s="123"/>
      <c r="Y15" s="124"/>
      <c r="Z15" s="123"/>
      <c r="AA15" s="124"/>
      <c r="AB15" s="123"/>
      <c r="AC15" s="124"/>
      <c r="AD15" s="123"/>
      <c r="AE15" s="124"/>
      <c r="AF15" s="123"/>
      <c r="AG15" s="124"/>
      <c r="AH15" s="123"/>
      <c r="AI15" s="124"/>
      <c r="AJ15" s="123"/>
      <c r="AK15" s="124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</row>
    <row r="16" spans="1:256" s="90" customFormat="1" x14ac:dyDescent="0.2">
      <c r="A16" s="84" t="s">
        <v>68</v>
      </c>
      <c r="B16" s="123">
        <v>0</v>
      </c>
      <c r="C16" s="124">
        <v>0</v>
      </c>
      <c r="D16" s="125">
        <v>0</v>
      </c>
      <c r="E16" s="126">
        <v>0</v>
      </c>
      <c r="F16" s="123">
        <v>0</v>
      </c>
      <c r="G16" s="124">
        <v>0</v>
      </c>
      <c r="H16" s="123"/>
      <c r="I16" s="124"/>
      <c r="J16" s="123"/>
      <c r="K16" s="124"/>
      <c r="L16" s="123"/>
      <c r="M16" s="124"/>
      <c r="N16" s="123"/>
      <c r="O16" s="124"/>
      <c r="P16" s="123"/>
      <c r="Q16" s="124"/>
      <c r="R16" s="123">
        <v>0</v>
      </c>
      <c r="S16" s="124">
        <v>0</v>
      </c>
      <c r="T16" s="123">
        <v>0</v>
      </c>
      <c r="U16" s="124">
        <v>0</v>
      </c>
      <c r="V16" s="123"/>
      <c r="W16" s="124"/>
      <c r="X16" s="123"/>
      <c r="Y16" s="124"/>
      <c r="Z16" s="123"/>
      <c r="AA16" s="124"/>
      <c r="AB16" s="123"/>
      <c r="AC16" s="124"/>
      <c r="AD16" s="123"/>
      <c r="AE16" s="124"/>
      <c r="AF16" s="123"/>
      <c r="AG16" s="124"/>
      <c r="AH16" s="123"/>
      <c r="AI16" s="124"/>
      <c r="AJ16" s="123"/>
      <c r="AK16" s="124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</row>
    <row r="17" spans="1:256" s="90" customFormat="1" x14ac:dyDescent="0.2">
      <c r="A17" s="84" t="s">
        <v>69</v>
      </c>
      <c r="B17" s="123">
        <v>0</v>
      </c>
      <c r="C17" s="124">
        <v>0</v>
      </c>
      <c r="D17" s="125">
        <v>0</v>
      </c>
      <c r="E17" s="126">
        <v>0</v>
      </c>
      <c r="F17" s="123">
        <v>0</v>
      </c>
      <c r="G17" s="124">
        <v>0</v>
      </c>
      <c r="H17" s="123"/>
      <c r="I17" s="124"/>
      <c r="J17" s="123"/>
      <c r="K17" s="124"/>
      <c r="L17" s="123"/>
      <c r="M17" s="124"/>
      <c r="N17" s="123"/>
      <c r="O17" s="124"/>
      <c r="P17" s="123"/>
      <c r="Q17" s="124"/>
      <c r="R17" s="123">
        <v>0.1</v>
      </c>
      <c r="S17" s="124">
        <v>0</v>
      </c>
      <c r="T17" s="123">
        <v>0</v>
      </c>
      <c r="U17" s="124">
        <v>0</v>
      </c>
      <c r="V17" s="123"/>
      <c r="W17" s="124"/>
      <c r="X17" s="123"/>
      <c r="Y17" s="124"/>
      <c r="Z17" s="123"/>
      <c r="AA17" s="124"/>
      <c r="AB17" s="123"/>
      <c r="AC17" s="124"/>
      <c r="AD17" s="123"/>
      <c r="AE17" s="124"/>
      <c r="AF17" s="123"/>
      <c r="AG17" s="124"/>
      <c r="AH17" s="123"/>
      <c r="AI17" s="124"/>
      <c r="AJ17" s="123"/>
      <c r="AK17" s="124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</row>
    <row r="18" spans="1:256" s="90" customFormat="1" x14ac:dyDescent="0.2">
      <c r="A18" s="84" t="s">
        <v>70</v>
      </c>
      <c r="B18" s="123">
        <v>0</v>
      </c>
      <c r="C18" s="124">
        <v>0</v>
      </c>
      <c r="D18" s="125">
        <v>0</v>
      </c>
      <c r="E18" s="126">
        <v>0</v>
      </c>
      <c r="F18" s="123">
        <v>0</v>
      </c>
      <c r="G18" s="124">
        <v>0</v>
      </c>
      <c r="H18" s="123"/>
      <c r="I18" s="124"/>
      <c r="J18" s="123"/>
      <c r="K18" s="124"/>
      <c r="L18" s="123"/>
      <c r="M18" s="124"/>
      <c r="N18" s="123"/>
      <c r="O18" s="124"/>
      <c r="P18" s="123"/>
      <c r="Q18" s="124"/>
      <c r="R18" s="123">
        <v>0</v>
      </c>
      <c r="S18" s="124">
        <v>0</v>
      </c>
      <c r="T18" s="123">
        <v>1</v>
      </c>
      <c r="U18" s="124">
        <v>0</v>
      </c>
      <c r="V18" s="123"/>
      <c r="W18" s="124"/>
      <c r="X18" s="123"/>
      <c r="Y18" s="124"/>
      <c r="Z18" s="123"/>
      <c r="AA18" s="124"/>
      <c r="AB18" s="123"/>
      <c r="AC18" s="124"/>
      <c r="AD18" s="123"/>
      <c r="AE18" s="124"/>
      <c r="AF18" s="123"/>
      <c r="AG18" s="124"/>
      <c r="AH18" s="123"/>
      <c r="AI18" s="124"/>
      <c r="AJ18" s="123"/>
      <c r="AK18" s="124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  <c r="IV18" s="89"/>
    </row>
    <row r="19" spans="1:256" s="90" customFormat="1" x14ac:dyDescent="0.2">
      <c r="A19" s="84" t="s">
        <v>71</v>
      </c>
      <c r="B19" s="123">
        <v>0.62</v>
      </c>
      <c r="C19" s="124">
        <v>0.2</v>
      </c>
      <c r="D19" s="125">
        <v>0.05</v>
      </c>
      <c r="E19" s="126">
        <v>0.85</v>
      </c>
      <c r="F19" s="123">
        <v>2.3800000000000002E-2</v>
      </c>
      <c r="G19" s="124">
        <v>0.28070000000000001</v>
      </c>
      <c r="H19" s="123"/>
      <c r="I19" s="124"/>
      <c r="J19" s="123"/>
      <c r="K19" s="124"/>
      <c r="L19" s="123"/>
      <c r="M19" s="124"/>
      <c r="N19" s="123"/>
      <c r="O19" s="124"/>
      <c r="P19" s="123"/>
      <c r="Q19" s="124"/>
      <c r="R19" s="123">
        <v>0.25</v>
      </c>
      <c r="S19" s="124">
        <v>0.23</v>
      </c>
      <c r="T19" s="123">
        <v>0.92</v>
      </c>
      <c r="U19" s="124">
        <v>0</v>
      </c>
      <c r="V19" s="123"/>
      <c r="W19" s="124"/>
      <c r="X19" s="123"/>
      <c r="Y19" s="124"/>
      <c r="Z19" s="123"/>
      <c r="AA19" s="124"/>
      <c r="AB19" s="123"/>
      <c r="AC19" s="124"/>
      <c r="AD19" s="123"/>
      <c r="AE19" s="124"/>
      <c r="AF19" s="123"/>
      <c r="AG19" s="124"/>
      <c r="AH19" s="123"/>
      <c r="AI19" s="124"/>
      <c r="AJ19" s="123"/>
      <c r="AK19" s="124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  <c r="IV19" s="89"/>
    </row>
    <row r="20" spans="1:256" s="90" customFormat="1" x14ac:dyDescent="0.2">
      <c r="A20" s="84" t="s">
        <v>155</v>
      </c>
      <c r="B20" s="123">
        <v>1</v>
      </c>
      <c r="C20" s="124">
        <v>0</v>
      </c>
      <c r="D20" s="125">
        <v>1</v>
      </c>
      <c r="E20" s="126">
        <v>1</v>
      </c>
      <c r="F20" s="123">
        <v>0</v>
      </c>
      <c r="G20" s="124">
        <v>0.2019</v>
      </c>
      <c r="H20" s="123"/>
      <c r="I20" s="124"/>
      <c r="J20" s="123"/>
      <c r="K20" s="124"/>
      <c r="L20" s="123"/>
      <c r="M20" s="124"/>
      <c r="N20" s="123"/>
      <c r="O20" s="124"/>
      <c r="P20" s="123"/>
      <c r="Q20" s="124"/>
      <c r="R20" s="123">
        <v>1</v>
      </c>
      <c r="S20" s="124">
        <v>0</v>
      </c>
      <c r="T20" s="123">
        <v>1</v>
      </c>
      <c r="U20" s="124">
        <v>0</v>
      </c>
      <c r="V20" s="123"/>
      <c r="W20" s="124"/>
      <c r="X20" s="123"/>
      <c r="Y20" s="124"/>
      <c r="Z20" s="123"/>
      <c r="AA20" s="124"/>
      <c r="AB20" s="123"/>
      <c r="AC20" s="124"/>
      <c r="AD20" s="123"/>
      <c r="AE20" s="124"/>
      <c r="AF20" s="123"/>
      <c r="AG20" s="124"/>
      <c r="AH20" s="123"/>
      <c r="AI20" s="124"/>
      <c r="AJ20" s="123"/>
      <c r="AK20" s="124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  <c r="IV20" s="89"/>
    </row>
    <row r="21" spans="1:256" s="90" customFormat="1" x14ac:dyDescent="0.2">
      <c r="A21" s="84" t="s">
        <v>73</v>
      </c>
      <c r="B21" s="123">
        <v>0.63</v>
      </c>
      <c r="C21" s="124">
        <v>0</v>
      </c>
      <c r="D21" s="125">
        <v>0</v>
      </c>
      <c r="E21" s="126">
        <v>0.67</v>
      </c>
      <c r="F21" s="123">
        <v>6.6699999999999995E-2</v>
      </c>
      <c r="G21" s="124">
        <v>0</v>
      </c>
      <c r="H21" s="123"/>
      <c r="I21" s="124"/>
      <c r="J21" s="123"/>
      <c r="K21" s="124"/>
      <c r="L21" s="123"/>
      <c r="M21" s="124"/>
      <c r="N21" s="123"/>
      <c r="O21" s="124"/>
      <c r="P21" s="123"/>
      <c r="Q21" s="124"/>
      <c r="R21" s="123">
        <v>0</v>
      </c>
      <c r="S21" s="124">
        <v>0</v>
      </c>
      <c r="T21" s="123">
        <v>0.57999999999999996</v>
      </c>
      <c r="U21" s="124">
        <v>0</v>
      </c>
      <c r="V21" s="123"/>
      <c r="W21" s="124"/>
      <c r="X21" s="123"/>
      <c r="Y21" s="124"/>
      <c r="Z21" s="123"/>
      <c r="AA21" s="124"/>
      <c r="AB21" s="123"/>
      <c r="AC21" s="124"/>
      <c r="AD21" s="123"/>
      <c r="AE21" s="124"/>
      <c r="AF21" s="123"/>
      <c r="AG21" s="124"/>
      <c r="AH21" s="123"/>
      <c r="AI21" s="124"/>
      <c r="AJ21" s="123"/>
      <c r="AK21" s="124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  <c r="IV21" s="89"/>
    </row>
    <row r="22" spans="1:256" s="90" customFormat="1" x14ac:dyDescent="0.2">
      <c r="A22" s="84" t="s">
        <v>74</v>
      </c>
      <c r="B22" s="123">
        <v>0.88</v>
      </c>
      <c r="C22" s="124">
        <v>0</v>
      </c>
      <c r="D22" s="125">
        <v>1</v>
      </c>
      <c r="E22" s="126">
        <v>1</v>
      </c>
      <c r="F22" s="123">
        <v>0.95</v>
      </c>
      <c r="G22" s="124">
        <v>0</v>
      </c>
      <c r="H22" s="123"/>
      <c r="I22" s="124"/>
      <c r="J22" s="123"/>
      <c r="K22" s="124"/>
      <c r="L22" s="123"/>
      <c r="M22" s="124"/>
      <c r="N22" s="123"/>
      <c r="O22" s="124"/>
      <c r="P22" s="123"/>
      <c r="Q22" s="124"/>
      <c r="R22" s="123">
        <v>0.87</v>
      </c>
      <c r="S22" s="124">
        <v>0</v>
      </c>
      <c r="T22" s="123">
        <v>1</v>
      </c>
      <c r="U22" s="124">
        <v>0</v>
      </c>
      <c r="V22" s="123"/>
      <c r="W22" s="124"/>
      <c r="X22" s="123"/>
      <c r="Y22" s="124"/>
      <c r="Z22" s="123"/>
      <c r="AA22" s="124"/>
      <c r="AB22" s="123"/>
      <c r="AC22" s="124"/>
      <c r="AD22" s="123"/>
      <c r="AE22" s="124"/>
      <c r="AF22" s="123"/>
      <c r="AG22" s="124"/>
      <c r="AH22" s="123"/>
      <c r="AI22" s="124"/>
      <c r="AJ22" s="123"/>
      <c r="AK22" s="124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  <c r="IS22" s="89"/>
      <c r="IT22" s="89"/>
      <c r="IU22" s="89"/>
      <c r="IV22" s="89"/>
    </row>
    <row r="23" spans="1:256" s="90" customFormat="1" x14ac:dyDescent="0.2">
      <c r="A23" s="84" t="s">
        <v>75</v>
      </c>
      <c r="B23" s="123">
        <v>1</v>
      </c>
      <c r="C23" s="124">
        <v>0</v>
      </c>
      <c r="D23" s="125">
        <v>1</v>
      </c>
      <c r="E23" s="126">
        <v>1</v>
      </c>
      <c r="F23" s="123">
        <v>0</v>
      </c>
      <c r="G23" s="124">
        <v>0</v>
      </c>
      <c r="H23" s="123"/>
      <c r="I23" s="124"/>
      <c r="J23" s="123"/>
      <c r="K23" s="124"/>
      <c r="L23" s="123"/>
      <c r="M23" s="124"/>
      <c r="N23" s="123"/>
      <c r="O23" s="124"/>
      <c r="P23" s="123"/>
      <c r="Q23" s="124"/>
      <c r="R23" s="123">
        <v>0</v>
      </c>
      <c r="S23" s="124">
        <v>0</v>
      </c>
      <c r="T23" s="123">
        <v>0</v>
      </c>
      <c r="U23" s="124">
        <v>0</v>
      </c>
      <c r="V23" s="123"/>
      <c r="W23" s="124"/>
      <c r="X23" s="123"/>
      <c r="Y23" s="124"/>
      <c r="Z23" s="123"/>
      <c r="AA23" s="124"/>
      <c r="AB23" s="123"/>
      <c r="AC23" s="124"/>
      <c r="AD23" s="123"/>
      <c r="AE23" s="124"/>
      <c r="AF23" s="123"/>
      <c r="AG23" s="124"/>
      <c r="AH23" s="123"/>
      <c r="AI23" s="124"/>
      <c r="AJ23" s="123"/>
      <c r="AK23" s="124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  <c r="IS23" s="89"/>
      <c r="IT23" s="89"/>
      <c r="IU23" s="89"/>
      <c r="IV23" s="89"/>
    </row>
    <row r="24" spans="1:256" s="90" customFormat="1" x14ac:dyDescent="0.2">
      <c r="A24" s="84" t="s">
        <v>76</v>
      </c>
      <c r="B24" s="123">
        <v>1</v>
      </c>
      <c r="C24" s="124">
        <v>0</v>
      </c>
      <c r="D24" s="125">
        <v>0</v>
      </c>
      <c r="E24" s="126">
        <v>1</v>
      </c>
      <c r="F24" s="123">
        <v>0</v>
      </c>
      <c r="G24" s="124">
        <v>0</v>
      </c>
      <c r="H24" s="123"/>
      <c r="I24" s="124"/>
      <c r="J24" s="123"/>
      <c r="K24" s="124"/>
      <c r="L24" s="123"/>
      <c r="M24" s="124"/>
      <c r="N24" s="123"/>
      <c r="O24" s="124"/>
      <c r="P24" s="123"/>
      <c r="Q24" s="124"/>
      <c r="R24" s="123">
        <v>0</v>
      </c>
      <c r="S24" s="124">
        <v>0</v>
      </c>
      <c r="T24" s="123">
        <v>1</v>
      </c>
      <c r="U24" s="124">
        <v>0</v>
      </c>
      <c r="V24" s="123"/>
      <c r="W24" s="124"/>
      <c r="X24" s="123"/>
      <c r="Y24" s="124"/>
      <c r="Z24" s="123"/>
      <c r="AA24" s="124"/>
      <c r="AB24" s="123"/>
      <c r="AC24" s="124"/>
      <c r="AD24" s="123"/>
      <c r="AE24" s="124"/>
      <c r="AF24" s="123"/>
      <c r="AG24" s="124"/>
      <c r="AH24" s="123"/>
      <c r="AI24" s="124"/>
      <c r="AJ24" s="123"/>
      <c r="AK24" s="124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  <c r="IR24" s="89"/>
      <c r="IS24" s="89"/>
      <c r="IT24" s="89"/>
      <c r="IU24" s="89"/>
      <c r="IV24" s="89"/>
    </row>
    <row r="25" spans="1:256" s="90" customFormat="1" x14ac:dyDescent="0.2">
      <c r="A25" s="84" t="s">
        <v>156</v>
      </c>
      <c r="B25" s="123">
        <v>0</v>
      </c>
      <c r="C25" s="124">
        <v>0</v>
      </c>
      <c r="D25" s="125">
        <v>0</v>
      </c>
      <c r="E25" s="126">
        <v>0</v>
      </c>
      <c r="F25" s="123">
        <v>0</v>
      </c>
      <c r="G25" s="124">
        <v>0</v>
      </c>
      <c r="H25" s="123"/>
      <c r="I25" s="124"/>
      <c r="J25" s="123"/>
      <c r="K25" s="124"/>
      <c r="L25" s="123"/>
      <c r="M25" s="124"/>
      <c r="N25" s="123"/>
      <c r="O25" s="124"/>
      <c r="P25" s="123"/>
      <c r="Q25" s="124"/>
      <c r="R25" s="123">
        <v>0</v>
      </c>
      <c r="S25" s="124">
        <v>0</v>
      </c>
      <c r="T25" s="123">
        <v>0</v>
      </c>
      <c r="U25" s="124">
        <v>0</v>
      </c>
      <c r="V25" s="123"/>
      <c r="W25" s="124"/>
      <c r="X25" s="123"/>
      <c r="Y25" s="124"/>
      <c r="Z25" s="123"/>
      <c r="AA25" s="124"/>
      <c r="AB25" s="123"/>
      <c r="AC25" s="124"/>
      <c r="AD25" s="123"/>
      <c r="AE25" s="124"/>
      <c r="AF25" s="123"/>
      <c r="AG25" s="124"/>
      <c r="AH25" s="123"/>
      <c r="AI25" s="124"/>
      <c r="AJ25" s="123"/>
      <c r="AK25" s="124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89"/>
      <c r="DY25" s="89"/>
      <c r="DZ25" s="89"/>
      <c r="EA25" s="89"/>
      <c r="EB25" s="89"/>
      <c r="EC25" s="89"/>
      <c r="ED25" s="89"/>
      <c r="EE25" s="89"/>
      <c r="EF25" s="89"/>
      <c r="EG25" s="89"/>
      <c r="EH25" s="89"/>
      <c r="EI25" s="89"/>
      <c r="EJ25" s="89"/>
      <c r="EK25" s="89"/>
      <c r="EL25" s="89"/>
      <c r="EM25" s="89"/>
      <c r="EN25" s="89"/>
      <c r="EO25" s="89"/>
      <c r="EP25" s="89"/>
      <c r="EQ25" s="89"/>
      <c r="ER25" s="89"/>
      <c r="ES25" s="89"/>
      <c r="ET25" s="89"/>
      <c r="EU25" s="89"/>
      <c r="EV25" s="89"/>
      <c r="EW25" s="89"/>
      <c r="EX25" s="89"/>
      <c r="EY25" s="89"/>
      <c r="EZ25" s="89"/>
      <c r="FA25" s="89"/>
      <c r="FB25" s="89"/>
      <c r="FC25" s="89"/>
      <c r="FD25" s="89"/>
      <c r="FE25" s="89"/>
      <c r="FF25" s="89"/>
      <c r="FG25" s="89"/>
      <c r="FH25" s="89"/>
      <c r="FI25" s="89"/>
      <c r="FJ25" s="89"/>
      <c r="FK25" s="89"/>
      <c r="FL25" s="89"/>
      <c r="FM25" s="89"/>
      <c r="FN25" s="89"/>
      <c r="FO25" s="89"/>
      <c r="FP25" s="89"/>
      <c r="FQ25" s="89"/>
      <c r="FR25" s="89"/>
      <c r="FS25" s="89"/>
      <c r="FT25" s="89"/>
      <c r="FU25" s="89"/>
      <c r="FV25" s="89"/>
      <c r="FW25" s="89"/>
      <c r="FX25" s="89"/>
      <c r="FY25" s="89"/>
      <c r="FZ25" s="89"/>
      <c r="GA25" s="89"/>
      <c r="GB25" s="89"/>
      <c r="GC25" s="89"/>
      <c r="GD25" s="89"/>
      <c r="GE25" s="89"/>
      <c r="GF25" s="89"/>
      <c r="GG25" s="89"/>
      <c r="GH25" s="89"/>
      <c r="GI25" s="89"/>
      <c r="GJ25" s="89"/>
      <c r="GK25" s="89"/>
      <c r="GL25" s="89"/>
      <c r="GM25" s="89"/>
      <c r="GN25" s="89"/>
      <c r="GO25" s="89"/>
      <c r="GP25" s="89"/>
      <c r="GQ25" s="89"/>
      <c r="GR25" s="89"/>
      <c r="GS25" s="89"/>
      <c r="GT25" s="89"/>
      <c r="GU25" s="89"/>
      <c r="GV25" s="89"/>
      <c r="GW25" s="89"/>
      <c r="GX25" s="89"/>
      <c r="GY25" s="89"/>
      <c r="GZ25" s="89"/>
      <c r="HA25" s="89"/>
      <c r="HB25" s="89"/>
      <c r="HC25" s="89"/>
      <c r="HD25" s="89"/>
      <c r="HE25" s="89"/>
      <c r="HF25" s="89"/>
      <c r="HG25" s="89"/>
      <c r="HH25" s="89"/>
      <c r="HI25" s="89"/>
      <c r="HJ25" s="89"/>
      <c r="HK25" s="89"/>
      <c r="HL25" s="89"/>
      <c r="HM25" s="89"/>
      <c r="HN25" s="89"/>
      <c r="HO25" s="89"/>
      <c r="HP25" s="89"/>
      <c r="HQ25" s="89"/>
      <c r="HR25" s="89"/>
      <c r="HS25" s="89"/>
      <c r="HT25" s="89"/>
      <c r="HU25" s="89"/>
      <c r="HV25" s="89"/>
      <c r="HW25" s="89"/>
      <c r="HX25" s="89"/>
      <c r="HY25" s="89"/>
      <c r="HZ25" s="89"/>
      <c r="IA25" s="89"/>
      <c r="IB25" s="89"/>
      <c r="IC25" s="89"/>
      <c r="ID25" s="89"/>
      <c r="IE25" s="89"/>
      <c r="IF25" s="89"/>
      <c r="IG25" s="89"/>
      <c r="IH25" s="89"/>
      <c r="II25" s="89"/>
      <c r="IJ25" s="89"/>
      <c r="IK25" s="89"/>
      <c r="IL25" s="89"/>
      <c r="IM25" s="89"/>
      <c r="IN25" s="89"/>
      <c r="IO25" s="89"/>
      <c r="IP25" s="89"/>
      <c r="IQ25" s="89"/>
      <c r="IR25" s="89"/>
      <c r="IS25" s="89"/>
      <c r="IT25" s="89"/>
      <c r="IU25" s="89"/>
      <c r="IV25" s="89"/>
    </row>
    <row r="26" spans="1:256" s="90" customFormat="1" x14ac:dyDescent="0.2">
      <c r="A26" s="84" t="s">
        <v>77</v>
      </c>
      <c r="B26" s="123">
        <v>1</v>
      </c>
      <c r="C26" s="124">
        <v>0.27</v>
      </c>
      <c r="D26" s="125">
        <v>0.33</v>
      </c>
      <c r="E26" s="126">
        <v>0.5</v>
      </c>
      <c r="F26" s="123">
        <v>0.1429</v>
      </c>
      <c r="G26" s="124">
        <v>0.14580000000000001</v>
      </c>
      <c r="H26" s="123"/>
      <c r="I26" s="124"/>
      <c r="J26" s="123"/>
      <c r="K26" s="124"/>
      <c r="L26" s="123"/>
      <c r="M26" s="124"/>
      <c r="N26" s="123"/>
      <c r="O26" s="124"/>
      <c r="P26" s="123"/>
      <c r="Q26" s="124"/>
      <c r="R26" s="123">
        <v>0.13</v>
      </c>
      <c r="S26" s="124">
        <v>0.02</v>
      </c>
      <c r="T26" s="123">
        <v>1</v>
      </c>
      <c r="U26" s="124">
        <v>0</v>
      </c>
      <c r="V26" s="123"/>
      <c r="W26" s="124"/>
      <c r="X26" s="123"/>
      <c r="Y26" s="124"/>
      <c r="Z26" s="123"/>
      <c r="AA26" s="124"/>
      <c r="AB26" s="123"/>
      <c r="AC26" s="124"/>
      <c r="AD26" s="123"/>
      <c r="AE26" s="124"/>
      <c r="AF26" s="123"/>
      <c r="AG26" s="124"/>
      <c r="AH26" s="123"/>
      <c r="AI26" s="124"/>
      <c r="AJ26" s="123"/>
      <c r="AK26" s="124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89"/>
      <c r="ED26" s="89"/>
      <c r="EE26" s="89"/>
      <c r="EF26" s="89"/>
      <c r="EG26" s="89"/>
      <c r="EH26" s="89"/>
      <c r="EI26" s="89"/>
      <c r="EJ26" s="89"/>
      <c r="EK26" s="89"/>
      <c r="EL26" s="89"/>
      <c r="EM26" s="89"/>
      <c r="EN26" s="89"/>
      <c r="EO26" s="89"/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  <c r="HH26" s="89"/>
      <c r="HI26" s="89"/>
      <c r="HJ26" s="89"/>
      <c r="HK26" s="89"/>
      <c r="HL26" s="89"/>
      <c r="HM26" s="89"/>
      <c r="HN26" s="89"/>
      <c r="HO26" s="89"/>
      <c r="HP26" s="89"/>
      <c r="HQ26" s="89"/>
      <c r="HR26" s="89"/>
      <c r="HS26" s="89"/>
      <c r="HT26" s="89"/>
      <c r="HU26" s="89"/>
      <c r="HV26" s="89"/>
      <c r="HW26" s="89"/>
      <c r="HX26" s="89"/>
      <c r="HY26" s="89"/>
      <c r="HZ26" s="89"/>
      <c r="IA26" s="89"/>
      <c r="IB26" s="89"/>
      <c r="IC26" s="89"/>
      <c r="ID26" s="89"/>
      <c r="IE26" s="89"/>
      <c r="IF26" s="89"/>
      <c r="IG26" s="89"/>
      <c r="IH26" s="89"/>
      <c r="II26" s="89"/>
      <c r="IJ26" s="89"/>
      <c r="IK26" s="89"/>
      <c r="IL26" s="89"/>
      <c r="IM26" s="89"/>
      <c r="IN26" s="89"/>
      <c r="IO26" s="89"/>
      <c r="IP26" s="89"/>
      <c r="IQ26" s="89"/>
      <c r="IR26" s="89"/>
      <c r="IS26" s="89"/>
      <c r="IT26" s="89"/>
      <c r="IU26" s="89"/>
      <c r="IV26" s="89"/>
    </row>
    <row r="27" spans="1:256" s="90" customFormat="1" x14ac:dyDescent="0.2">
      <c r="A27" s="84" t="s">
        <v>79</v>
      </c>
      <c r="B27" s="123">
        <v>0</v>
      </c>
      <c r="C27" s="124">
        <v>0</v>
      </c>
      <c r="D27" s="125">
        <v>0</v>
      </c>
      <c r="E27" s="126">
        <v>0</v>
      </c>
      <c r="F27" s="123">
        <v>0</v>
      </c>
      <c r="G27" s="124">
        <v>0</v>
      </c>
      <c r="H27" s="123"/>
      <c r="I27" s="124"/>
      <c r="J27" s="123"/>
      <c r="K27" s="124"/>
      <c r="L27" s="123"/>
      <c r="M27" s="124"/>
      <c r="N27" s="123"/>
      <c r="O27" s="124"/>
      <c r="P27" s="123"/>
      <c r="Q27" s="124"/>
      <c r="R27" s="123">
        <v>0</v>
      </c>
      <c r="S27" s="124">
        <v>0</v>
      </c>
      <c r="T27" s="123">
        <v>0</v>
      </c>
      <c r="U27" s="124">
        <v>0</v>
      </c>
      <c r="V27" s="123"/>
      <c r="W27" s="124"/>
      <c r="X27" s="123"/>
      <c r="Y27" s="124"/>
      <c r="Z27" s="123"/>
      <c r="AA27" s="124"/>
      <c r="AB27" s="123"/>
      <c r="AC27" s="124"/>
      <c r="AD27" s="123"/>
      <c r="AE27" s="124"/>
      <c r="AF27" s="123"/>
      <c r="AG27" s="124"/>
      <c r="AH27" s="123"/>
      <c r="AI27" s="124"/>
      <c r="AJ27" s="123"/>
      <c r="AK27" s="124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89"/>
      <c r="IN27" s="89"/>
      <c r="IO27" s="89"/>
      <c r="IP27" s="89"/>
      <c r="IQ27" s="89"/>
      <c r="IR27" s="89"/>
      <c r="IS27" s="89"/>
      <c r="IT27" s="89"/>
      <c r="IU27" s="89"/>
      <c r="IV27" s="89"/>
    </row>
    <row r="28" spans="1:256" s="90" customFormat="1" x14ac:dyDescent="0.2">
      <c r="A28" s="84" t="s">
        <v>80</v>
      </c>
      <c r="B28" s="123">
        <v>0</v>
      </c>
      <c r="C28" s="124">
        <v>0.18</v>
      </c>
      <c r="D28" s="125">
        <v>0.17</v>
      </c>
      <c r="E28" s="126">
        <v>0.6</v>
      </c>
      <c r="F28" s="123">
        <v>0</v>
      </c>
      <c r="G28" s="124">
        <v>0</v>
      </c>
      <c r="H28" s="123"/>
      <c r="I28" s="124"/>
      <c r="J28" s="123"/>
      <c r="K28" s="124"/>
      <c r="L28" s="123"/>
      <c r="M28" s="124"/>
      <c r="N28" s="123"/>
      <c r="O28" s="124"/>
      <c r="P28" s="123"/>
      <c r="Q28" s="124"/>
      <c r="R28" s="123">
        <v>0.22</v>
      </c>
      <c r="S28" s="124">
        <v>0</v>
      </c>
      <c r="T28" s="123">
        <v>0.53</v>
      </c>
      <c r="U28" s="124">
        <v>0</v>
      </c>
      <c r="V28" s="123"/>
      <c r="W28" s="124"/>
      <c r="X28" s="123"/>
      <c r="Y28" s="124"/>
      <c r="Z28" s="123"/>
      <c r="AA28" s="124"/>
      <c r="AB28" s="123"/>
      <c r="AC28" s="124"/>
      <c r="AD28" s="123"/>
      <c r="AE28" s="124"/>
      <c r="AF28" s="123"/>
      <c r="AG28" s="124"/>
      <c r="AH28" s="123"/>
      <c r="AI28" s="124"/>
      <c r="AJ28" s="123"/>
      <c r="AK28" s="124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89"/>
      <c r="EC28" s="89"/>
      <c r="ED28" s="89"/>
      <c r="EE28" s="89"/>
      <c r="EF28" s="89"/>
      <c r="EG28" s="89"/>
      <c r="EH28" s="89"/>
      <c r="EI28" s="89"/>
      <c r="EJ28" s="89"/>
      <c r="EK28" s="89"/>
      <c r="EL28" s="89"/>
      <c r="EM28" s="89"/>
      <c r="EN28" s="89"/>
      <c r="EO28" s="89"/>
      <c r="EP28" s="89"/>
      <c r="EQ28" s="89"/>
      <c r="ER28" s="89"/>
      <c r="ES28" s="89"/>
      <c r="ET28" s="89"/>
      <c r="EU28" s="89"/>
      <c r="EV28" s="89"/>
      <c r="EW28" s="89"/>
      <c r="EX28" s="89"/>
      <c r="EY28" s="89"/>
      <c r="EZ28" s="89"/>
      <c r="FA28" s="89"/>
      <c r="FB28" s="89"/>
      <c r="FC28" s="89"/>
      <c r="FD28" s="89"/>
      <c r="FE28" s="89"/>
      <c r="FF28" s="89"/>
      <c r="FG28" s="89"/>
      <c r="FH28" s="89"/>
      <c r="FI28" s="89"/>
      <c r="FJ28" s="89"/>
      <c r="FK28" s="89"/>
      <c r="FL28" s="89"/>
      <c r="FM28" s="89"/>
      <c r="FN28" s="89"/>
      <c r="FO28" s="89"/>
      <c r="FP28" s="89"/>
      <c r="FQ28" s="89"/>
      <c r="FR28" s="89"/>
      <c r="FS28" s="89"/>
      <c r="FT28" s="89"/>
      <c r="FU28" s="89"/>
      <c r="FV28" s="89"/>
      <c r="FW28" s="89"/>
      <c r="FX28" s="89"/>
      <c r="FY28" s="89"/>
      <c r="FZ28" s="89"/>
      <c r="GA28" s="89"/>
      <c r="GB28" s="89"/>
      <c r="GC28" s="89"/>
      <c r="GD28" s="89"/>
      <c r="GE28" s="89"/>
      <c r="GF28" s="89"/>
      <c r="GG28" s="89"/>
      <c r="GH28" s="89"/>
      <c r="GI28" s="89"/>
      <c r="GJ28" s="89"/>
      <c r="GK28" s="89"/>
      <c r="GL28" s="89"/>
      <c r="GM28" s="89"/>
      <c r="GN28" s="89"/>
      <c r="GO28" s="89"/>
      <c r="GP28" s="89"/>
      <c r="GQ28" s="89"/>
      <c r="GR28" s="89"/>
      <c r="GS28" s="89"/>
      <c r="GT28" s="89"/>
      <c r="GU28" s="89"/>
      <c r="GV28" s="89"/>
      <c r="GW28" s="89"/>
      <c r="GX28" s="89"/>
      <c r="GY28" s="89"/>
      <c r="GZ28" s="89"/>
      <c r="HA28" s="89"/>
      <c r="HB28" s="89"/>
      <c r="HC28" s="89"/>
      <c r="HD28" s="89"/>
      <c r="HE28" s="89"/>
      <c r="HF28" s="89"/>
      <c r="HG28" s="89"/>
      <c r="HH28" s="89"/>
      <c r="HI28" s="89"/>
      <c r="HJ28" s="89"/>
      <c r="HK28" s="89"/>
      <c r="HL28" s="89"/>
      <c r="HM28" s="89"/>
      <c r="HN28" s="89"/>
      <c r="HO28" s="89"/>
      <c r="HP28" s="89"/>
      <c r="HQ28" s="89"/>
      <c r="HR28" s="89"/>
      <c r="HS28" s="89"/>
      <c r="HT28" s="89"/>
      <c r="HU28" s="89"/>
      <c r="HV28" s="89"/>
      <c r="HW28" s="89"/>
      <c r="HX28" s="89"/>
      <c r="HY28" s="89"/>
      <c r="HZ28" s="89"/>
      <c r="IA28" s="89"/>
      <c r="IB28" s="89"/>
      <c r="IC28" s="89"/>
      <c r="ID28" s="89"/>
      <c r="IE28" s="89"/>
      <c r="IF28" s="89"/>
      <c r="IG28" s="89"/>
      <c r="IH28" s="89"/>
      <c r="II28" s="89"/>
      <c r="IJ28" s="89"/>
      <c r="IK28" s="89"/>
      <c r="IL28" s="89"/>
      <c r="IM28" s="89"/>
      <c r="IN28" s="89"/>
      <c r="IO28" s="89"/>
      <c r="IP28" s="89"/>
      <c r="IQ28" s="89"/>
      <c r="IR28" s="89"/>
      <c r="IS28" s="89"/>
      <c r="IT28" s="89"/>
      <c r="IU28" s="89"/>
      <c r="IV28" s="89"/>
    </row>
    <row r="29" spans="1:256" s="90" customFormat="1" x14ac:dyDescent="0.2">
      <c r="A29" s="84" t="s">
        <v>157</v>
      </c>
      <c r="B29" s="123">
        <v>1</v>
      </c>
      <c r="C29" s="124">
        <v>0</v>
      </c>
      <c r="D29" s="125">
        <v>0</v>
      </c>
      <c r="E29" s="126">
        <v>0</v>
      </c>
      <c r="F29" s="123">
        <v>0</v>
      </c>
      <c r="G29" s="124">
        <v>0</v>
      </c>
      <c r="H29" s="123"/>
      <c r="I29" s="124"/>
      <c r="J29" s="123"/>
      <c r="K29" s="124"/>
      <c r="L29" s="123"/>
      <c r="M29" s="124"/>
      <c r="N29" s="123"/>
      <c r="O29" s="124"/>
      <c r="P29" s="123"/>
      <c r="Q29" s="124"/>
      <c r="R29" s="123">
        <v>0</v>
      </c>
      <c r="S29" s="124">
        <v>0</v>
      </c>
      <c r="T29" s="123">
        <v>0.78</v>
      </c>
      <c r="U29" s="124">
        <v>0</v>
      </c>
      <c r="V29" s="123"/>
      <c r="W29" s="124"/>
      <c r="X29" s="123"/>
      <c r="Y29" s="124"/>
      <c r="Z29" s="123"/>
      <c r="AA29" s="124"/>
      <c r="AB29" s="123"/>
      <c r="AC29" s="124"/>
      <c r="AD29" s="123"/>
      <c r="AE29" s="124"/>
      <c r="AF29" s="123"/>
      <c r="AG29" s="124"/>
      <c r="AH29" s="123"/>
      <c r="AI29" s="124"/>
      <c r="AJ29" s="123"/>
      <c r="AK29" s="124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  <c r="IR29" s="89"/>
      <c r="IS29" s="89"/>
      <c r="IT29" s="89"/>
      <c r="IU29" s="89"/>
      <c r="IV29" s="89"/>
    </row>
    <row r="30" spans="1:256" s="90" customFormat="1" x14ac:dyDescent="0.2">
      <c r="A30" s="84" t="s">
        <v>158</v>
      </c>
      <c r="B30" s="123">
        <v>0</v>
      </c>
      <c r="C30" s="124">
        <v>0</v>
      </c>
      <c r="D30" s="125">
        <v>0.5</v>
      </c>
      <c r="E30" s="126">
        <v>0.43</v>
      </c>
      <c r="F30" s="123">
        <v>0</v>
      </c>
      <c r="G30" s="124">
        <v>0</v>
      </c>
      <c r="H30" s="123"/>
      <c r="I30" s="124"/>
      <c r="J30" s="123"/>
      <c r="K30" s="124"/>
      <c r="L30" s="123"/>
      <c r="M30" s="124"/>
      <c r="N30" s="123"/>
      <c r="O30" s="124"/>
      <c r="P30" s="123"/>
      <c r="Q30" s="124"/>
      <c r="R30" s="123">
        <v>0.17</v>
      </c>
      <c r="S30" s="124">
        <v>0</v>
      </c>
      <c r="T30" s="123">
        <v>0.71</v>
      </c>
      <c r="U30" s="124">
        <v>0</v>
      </c>
      <c r="V30" s="123"/>
      <c r="W30" s="124"/>
      <c r="X30" s="123"/>
      <c r="Y30" s="124"/>
      <c r="Z30" s="123"/>
      <c r="AA30" s="124"/>
      <c r="AB30" s="123"/>
      <c r="AC30" s="124"/>
      <c r="AD30" s="123"/>
      <c r="AE30" s="124"/>
      <c r="AF30" s="123"/>
      <c r="AG30" s="124"/>
      <c r="AH30" s="123"/>
      <c r="AI30" s="124"/>
      <c r="AJ30" s="123"/>
      <c r="AK30" s="124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89"/>
      <c r="EE30" s="89"/>
      <c r="EF30" s="89"/>
      <c r="EG30" s="89"/>
      <c r="EH30" s="89"/>
      <c r="EI30" s="89"/>
      <c r="EJ30" s="89"/>
      <c r="EK30" s="89"/>
      <c r="EL30" s="89"/>
      <c r="EM30" s="89"/>
      <c r="EN30" s="89"/>
      <c r="EO30" s="89"/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  <c r="HH30" s="89"/>
      <c r="HI30" s="89"/>
      <c r="HJ30" s="89"/>
      <c r="HK30" s="89"/>
      <c r="HL30" s="89"/>
      <c r="HM30" s="89"/>
      <c r="HN30" s="89"/>
      <c r="HO30" s="89"/>
      <c r="HP30" s="89"/>
      <c r="HQ30" s="89"/>
      <c r="HR30" s="89"/>
      <c r="HS30" s="89"/>
      <c r="HT30" s="89"/>
      <c r="HU30" s="89"/>
      <c r="HV30" s="89"/>
      <c r="HW30" s="89"/>
      <c r="HX30" s="89"/>
      <c r="HY30" s="89"/>
      <c r="HZ30" s="89"/>
      <c r="IA30" s="89"/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  <c r="IR30" s="89"/>
      <c r="IS30" s="89"/>
      <c r="IT30" s="89"/>
      <c r="IU30" s="89"/>
      <c r="IV30" s="89"/>
    </row>
    <row r="31" spans="1:256" s="90" customFormat="1" x14ac:dyDescent="0.2">
      <c r="A31" s="84" t="s">
        <v>83</v>
      </c>
      <c r="B31" s="123">
        <v>0</v>
      </c>
      <c r="C31" s="124">
        <v>0</v>
      </c>
      <c r="D31" s="125">
        <v>0</v>
      </c>
      <c r="E31" s="126">
        <v>0</v>
      </c>
      <c r="F31" s="123">
        <v>0</v>
      </c>
      <c r="G31" s="124">
        <v>0</v>
      </c>
      <c r="H31" s="123"/>
      <c r="I31" s="124"/>
      <c r="J31" s="123"/>
      <c r="K31" s="124"/>
      <c r="L31" s="123"/>
      <c r="M31" s="124"/>
      <c r="N31" s="123"/>
      <c r="O31" s="124"/>
      <c r="P31" s="123"/>
      <c r="Q31" s="124"/>
      <c r="R31" s="123">
        <v>0</v>
      </c>
      <c r="S31" s="124">
        <v>0</v>
      </c>
      <c r="T31" s="123">
        <v>0</v>
      </c>
      <c r="U31" s="124">
        <v>0</v>
      </c>
      <c r="V31" s="123"/>
      <c r="W31" s="124"/>
      <c r="X31" s="123"/>
      <c r="Y31" s="124"/>
      <c r="Z31" s="123"/>
      <c r="AA31" s="124"/>
      <c r="AB31" s="123"/>
      <c r="AC31" s="124"/>
      <c r="AD31" s="123"/>
      <c r="AE31" s="124"/>
      <c r="AF31" s="123"/>
      <c r="AG31" s="124"/>
      <c r="AH31" s="123"/>
      <c r="AI31" s="124"/>
      <c r="AJ31" s="123"/>
      <c r="AK31" s="124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  <c r="FQ31" s="89"/>
      <c r="FR31" s="89"/>
      <c r="FS31" s="89"/>
      <c r="FT31" s="89"/>
      <c r="FU31" s="89"/>
      <c r="FV31" s="89"/>
      <c r="FW31" s="89"/>
      <c r="FX31" s="89"/>
      <c r="FY31" s="89"/>
      <c r="FZ31" s="89"/>
      <c r="GA31" s="89"/>
      <c r="GB31" s="89"/>
      <c r="GC31" s="89"/>
      <c r="GD31" s="89"/>
      <c r="GE31" s="89"/>
      <c r="GF31" s="89"/>
      <c r="GG31" s="89"/>
      <c r="GH31" s="89"/>
      <c r="GI31" s="89"/>
      <c r="GJ31" s="89"/>
      <c r="GK31" s="89"/>
      <c r="GL31" s="89"/>
      <c r="GM31" s="89"/>
      <c r="GN31" s="89"/>
      <c r="GO31" s="89"/>
      <c r="GP31" s="89"/>
      <c r="GQ31" s="89"/>
      <c r="GR31" s="89"/>
      <c r="GS31" s="89"/>
      <c r="GT31" s="89"/>
      <c r="GU31" s="89"/>
      <c r="GV31" s="89"/>
      <c r="GW31" s="89"/>
      <c r="GX31" s="89"/>
      <c r="GY31" s="89"/>
      <c r="GZ31" s="89"/>
      <c r="HA31" s="89"/>
      <c r="HB31" s="89"/>
      <c r="HC31" s="89"/>
      <c r="HD31" s="89"/>
      <c r="HE31" s="89"/>
      <c r="HF31" s="89"/>
      <c r="HG31" s="89"/>
      <c r="HH31" s="89"/>
      <c r="HI31" s="89"/>
      <c r="HJ31" s="89"/>
      <c r="HK31" s="89"/>
      <c r="HL31" s="89"/>
      <c r="HM31" s="89"/>
      <c r="HN31" s="89"/>
      <c r="HO31" s="89"/>
      <c r="HP31" s="89"/>
      <c r="HQ31" s="89"/>
      <c r="HR31" s="89"/>
      <c r="HS31" s="89"/>
      <c r="HT31" s="89"/>
      <c r="HU31" s="89"/>
      <c r="HV31" s="89"/>
      <c r="HW31" s="89"/>
      <c r="HX31" s="89"/>
      <c r="HY31" s="89"/>
      <c r="HZ31" s="89"/>
      <c r="IA31" s="89"/>
      <c r="IB31" s="89"/>
      <c r="IC31" s="89"/>
      <c r="ID31" s="89"/>
      <c r="IE31" s="89"/>
      <c r="IF31" s="89"/>
      <c r="IG31" s="89"/>
      <c r="IH31" s="89"/>
      <c r="II31" s="89"/>
      <c r="IJ31" s="89"/>
      <c r="IK31" s="89"/>
      <c r="IL31" s="89"/>
      <c r="IM31" s="89"/>
      <c r="IN31" s="89"/>
      <c r="IO31" s="89"/>
      <c r="IP31" s="89"/>
      <c r="IQ31" s="89"/>
      <c r="IR31" s="89"/>
      <c r="IS31" s="89"/>
      <c r="IT31" s="89"/>
      <c r="IU31" s="89"/>
      <c r="IV31" s="89"/>
    </row>
    <row r="32" spans="1:256" s="90" customFormat="1" x14ac:dyDescent="0.2">
      <c r="A32" s="84" t="s">
        <v>159</v>
      </c>
      <c r="B32" s="123">
        <v>0</v>
      </c>
      <c r="C32" s="124">
        <v>0</v>
      </c>
      <c r="D32" s="125">
        <v>0</v>
      </c>
      <c r="E32" s="126">
        <v>0</v>
      </c>
      <c r="F32" s="123">
        <v>0</v>
      </c>
      <c r="G32" s="124">
        <v>0</v>
      </c>
      <c r="H32" s="123"/>
      <c r="I32" s="124"/>
      <c r="J32" s="123"/>
      <c r="K32" s="124"/>
      <c r="L32" s="123"/>
      <c r="M32" s="124"/>
      <c r="N32" s="123"/>
      <c r="O32" s="124"/>
      <c r="P32" s="123"/>
      <c r="Q32" s="124"/>
      <c r="R32" s="123">
        <v>0</v>
      </c>
      <c r="S32" s="124">
        <v>0</v>
      </c>
      <c r="T32" s="123">
        <v>0</v>
      </c>
      <c r="U32" s="124">
        <v>0</v>
      </c>
      <c r="V32" s="123"/>
      <c r="W32" s="124"/>
      <c r="X32" s="123"/>
      <c r="Y32" s="124"/>
      <c r="Z32" s="123"/>
      <c r="AA32" s="124"/>
      <c r="AB32" s="123"/>
      <c r="AC32" s="124"/>
      <c r="AD32" s="123"/>
      <c r="AE32" s="124"/>
      <c r="AF32" s="123"/>
      <c r="AG32" s="124"/>
      <c r="AH32" s="123"/>
      <c r="AI32" s="124"/>
      <c r="AJ32" s="123"/>
      <c r="AK32" s="124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9"/>
      <c r="HI32" s="89"/>
      <c r="HJ32" s="89"/>
      <c r="HK32" s="89"/>
      <c r="HL32" s="89"/>
      <c r="HM32" s="89"/>
      <c r="HN32" s="89"/>
      <c r="HO32" s="89"/>
      <c r="HP32" s="89"/>
      <c r="HQ32" s="89"/>
      <c r="HR32" s="89"/>
      <c r="HS32" s="89"/>
      <c r="HT32" s="89"/>
      <c r="HU32" s="89"/>
      <c r="HV32" s="89"/>
      <c r="HW32" s="89"/>
      <c r="HX32" s="89"/>
      <c r="HY32" s="89"/>
      <c r="HZ32" s="89"/>
      <c r="IA32" s="89"/>
      <c r="IB32" s="89"/>
      <c r="IC32" s="89"/>
      <c r="ID32" s="89"/>
      <c r="IE32" s="89"/>
      <c r="IF32" s="89"/>
      <c r="IG32" s="89"/>
      <c r="IH32" s="89"/>
      <c r="II32" s="89"/>
      <c r="IJ32" s="89"/>
      <c r="IK32" s="89"/>
      <c r="IL32" s="89"/>
      <c r="IM32" s="89"/>
      <c r="IN32" s="89"/>
      <c r="IO32" s="89"/>
      <c r="IP32" s="89"/>
      <c r="IQ32" s="89"/>
      <c r="IR32" s="89"/>
      <c r="IS32" s="89"/>
      <c r="IT32" s="89"/>
      <c r="IU32" s="89"/>
      <c r="IV32" s="89"/>
    </row>
    <row r="33" spans="1:256" s="90" customFormat="1" x14ac:dyDescent="0.2">
      <c r="A33" s="84" t="s">
        <v>160</v>
      </c>
      <c r="B33" s="123">
        <v>0</v>
      </c>
      <c r="C33" s="124">
        <v>0</v>
      </c>
      <c r="D33" s="125">
        <v>0</v>
      </c>
      <c r="E33" s="126">
        <v>0</v>
      </c>
      <c r="F33" s="123">
        <v>0</v>
      </c>
      <c r="G33" s="124">
        <v>0</v>
      </c>
      <c r="H33" s="123"/>
      <c r="I33" s="124"/>
      <c r="J33" s="123"/>
      <c r="K33" s="124"/>
      <c r="L33" s="123"/>
      <c r="M33" s="124"/>
      <c r="N33" s="123"/>
      <c r="O33" s="124"/>
      <c r="P33" s="123"/>
      <c r="Q33" s="124"/>
      <c r="R33" s="123">
        <v>0</v>
      </c>
      <c r="S33" s="124">
        <v>0</v>
      </c>
      <c r="T33" s="123">
        <v>0</v>
      </c>
      <c r="U33" s="124">
        <v>0</v>
      </c>
      <c r="V33" s="123"/>
      <c r="W33" s="124"/>
      <c r="X33" s="123"/>
      <c r="Y33" s="124"/>
      <c r="Z33" s="123"/>
      <c r="AA33" s="124"/>
      <c r="AB33" s="123"/>
      <c r="AC33" s="124"/>
      <c r="AD33" s="123"/>
      <c r="AE33" s="124"/>
      <c r="AF33" s="123"/>
      <c r="AG33" s="124"/>
      <c r="AH33" s="123"/>
      <c r="AI33" s="124"/>
      <c r="AJ33" s="123"/>
      <c r="AK33" s="124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89"/>
      <c r="EA33" s="89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89"/>
      <c r="FK33" s="89"/>
      <c r="FL33" s="89"/>
      <c r="FM33" s="89"/>
      <c r="FN33" s="89"/>
      <c r="FO33" s="89"/>
      <c r="FP33" s="89"/>
      <c r="FQ33" s="89"/>
      <c r="FR33" s="89"/>
      <c r="FS33" s="89"/>
      <c r="FT33" s="89"/>
      <c r="FU33" s="89"/>
      <c r="FV33" s="89"/>
      <c r="FW33" s="89"/>
      <c r="FX33" s="89"/>
      <c r="FY33" s="89"/>
      <c r="FZ33" s="89"/>
      <c r="GA33" s="89"/>
      <c r="GB33" s="89"/>
      <c r="GC33" s="89"/>
      <c r="GD33" s="89"/>
      <c r="GE33" s="89"/>
      <c r="GF33" s="89"/>
      <c r="GG33" s="89"/>
      <c r="GH33" s="89"/>
      <c r="GI33" s="89"/>
      <c r="GJ33" s="89"/>
      <c r="GK33" s="89"/>
      <c r="GL33" s="89"/>
      <c r="GM33" s="89"/>
      <c r="GN33" s="89"/>
      <c r="GO33" s="89"/>
      <c r="GP33" s="89"/>
      <c r="GQ33" s="89"/>
      <c r="GR33" s="89"/>
      <c r="GS33" s="89"/>
      <c r="GT33" s="89"/>
      <c r="GU33" s="89"/>
      <c r="GV33" s="89"/>
      <c r="GW33" s="89"/>
      <c r="GX33" s="89"/>
      <c r="GY33" s="89"/>
      <c r="GZ33" s="89"/>
      <c r="HA33" s="89"/>
      <c r="HB33" s="89"/>
      <c r="HC33" s="89"/>
      <c r="HD33" s="89"/>
      <c r="HE33" s="89"/>
      <c r="HF33" s="89"/>
      <c r="HG33" s="89"/>
      <c r="HH33" s="89"/>
      <c r="HI33" s="89"/>
      <c r="HJ33" s="89"/>
      <c r="HK33" s="89"/>
      <c r="HL33" s="89"/>
      <c r="HM33" s="89"/>
      <c r="HN33" s="89"/>
      <c r="HO33" s="89"/>
      <c r="HP33" s="89"/>
      <c r="HQ33" s="89"/>
      <c r="HR33" s="89"/>
      <c r="HS33" s="89"/>
      <c r="HT33" s="89"/>
      <c r="HU33" s="89"/>
      <c r="HV33" s="89"/>
      <c r="HW33" s="89"/>
      <c r="HX33" s="89"/>
      <c r="HY33" s="89"/>
      <c r="HZ33" s="89"/>
      <c r="IA33" s="89"/>
      <c r="IB33" s="89"/>
      <c r="IC33" s="89"/>
      <c r="ID33" s="89"/>
      <c r="IE33" s="89"/>
      <c r="IF33" s="89"/>
      <c r="IG33" s="89"/>
      <c r="IH33" s="89"/>
      <c r="II33" s="89"/>
      <c r="IJ33" s="89"/>
      <c r="IK33" s="89"/>
      <c r="IL33" s="89"/>
      <c r="IM33" s="89"/>
      <c r="IN33" s="89"/>
      <c r="IO33" s="89"/>
      <c r="IP33" s="89"/>
      <c r="IQ33" s="89"/>
      <c r="IR33" s="89"/>
      <c r="IS33" s="89"/>
      <c r="IT33" s="89"/>
      <c r="IU33" s="89"/>
      <c r="IV33" s="89"/>
    </row>
    <row r="34" spans="1:256" s="90" customFormat="1" x14ac:dyDescent="0.2">
      <c r="A34" s="84" t="s">
        <v>86</v>
      </c>
      <c r="B34" s="123">
        <v>0.86</v>
      </c>
      <c r="C34" s="124">
        <v>0</v>
      </c>
      <c r="D34" s="125">
        <v>0.9</v>
      </c>
      <c r="E34" s="126">
        <v>0.14000000000000001</v>
      </c>
      <c r="F34" s="123">
        <v>0.71430000000000005</v>
      </c>
      <c r="G34" s="124">
        <v>0</v>
      </c>
      <c r="H34" s="123"/>
      <c r="I34" s="124"/>
      <c r="J34" s="123"/>
      <c r="K34" s="124"/>
      <c r="L34" s="123"/>
      <c r="M34" s="124"/>
      <c r="N34" s="123"/>
      <c r="O34" s="124"/>
      <c r="P34" s="123"/>
      <c r="Q34" s="124"/>
      <c r="R34" s="123">
        <v>0.84</v>
      </c>
      <c r="S34" s="124">
        <v>0</v>
      </c>
      <c r="T34" s="123">
        <v>1</v>
      </c>
      <c r="U34" s="124">
        <v>0</v>
      </c>
      <c r="V34" s="123"/>
      <c r="W34" s="124"/>
      <c r="X34" s="123"/>
      <c r="Y34" s="124"/>
      <c r="Z34" s="123"/>
      <c r="AA34" s="124"/>
      <c r="AB34" s="123"/>
      <c r="AC34" s="124"/>
      <c r="AD34" s="123"/>
      <c r="AE34" s="124"/>
      <c r="AF34" s="123"/>
      <c r="AG34" s="124"/>
      <c r="AH34" s="123"/>
      <c r="AI34" s="124"/>
      <c r="AJ34" s="123"/>
      <c r="AK34" s="124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  <c r="IV34" s="89"/>
    </row>
    <row r="35" spans="1:256" s="90" customFormat="1" x14ac:dyDescent="0.2">
      <c r="A35" s="84" t="s">
        <v>161</v>
      </c>
      <c r="B35" s="123">
        <v>0</v>
      </c>
      <c r="C35" s="124">
        <v>0</v>
      </c>
      <c r="D35" s="125">
        <v>0</v>
      </c>
      <c r="E35" s="126">
        <v>0</v>
      </c>
      <c r="F35" s="123">
        <v>0</v>
      </c>
      <c r="G35" s="124">
        <v>0</v>
      </c>
      <c r="H35" s="123"/>
      <c r="I35" s="124"/>
      <c r="J35" s="123"/>
      <c r="K35" s="124"/>
      <c r="L35" s="123"/>
      <c r="M35" s="124"/>
      <c r="N35" s="123"/>
      <c r="O35" s="124"/>
      <c r="P35" s="123"/>
      <c r="Q35" s="124"/>
      <c r="R35" s="123">
        <v>0</v>
      </c>
      <c r="S35" s="124">
        <v>0</v>
      </c>
      <c r="T35" s="123">
        <v>0</v>
      </c>
      <c r="U35" s="124">
        <v>0</v>
      </c>
      <c r="V35" s="123"/>
      <c r="W35" s="124"/>
      <c r="X35" s="123"/>
      <c r="Y35" s="124"/>
      <c r="Z35" s="123"/>
      <c r="AA35" s="124"/>
      <c r="AB35" s="123"/>
      <c r="AC35" s="124"/>
      <c r="AD35" s="123"/>
      <c r="AE35" s="124"/>
      <c r="AF35" s="123"/>
      <c r="AG35" s="124"/>
      <c r="AH35" s="123"/>
      <c r="AI35" s="124"/>
      <c r="AJ35" s="123"/>
      <c r="AK35" s="124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  <c r="IS35" s="89"/>
      <c r="IT35" s="89"/>
      <c r="IU35" s="89"/>
      <c r="IV35" s="89"/>
    </row>
    <row r="36" spans="1:256" s="90" customFormat="1" x14ac:dyDescent="0.2">
      <c r="A36" s="84" t="s">
        <v>87</v>
      </c>
      <c r="B36" s="123">
        <v>1</v>
      </c>
      <c r="C36" s="124">
        <v>0</v>
      </c>
      <c r="D36" s="125">
        <v>0.15</v>
      </c>
      <c r="E36" s="126">
        <v>0.12</v>
      </c>
      <c r="F36" s="123">
        <v>6.25E-2</v>
      </c>
      <c r="G36" s="124">
        <v>0</v>
      </c>
      <c r="H36" s="123"/>
      <c r="I36" s="124"/>
      <c r="J36" s="123"/>
      <c r="K36" s="124"/>
      <c r="L36" s="123"/>
      <c r="M36" s="124"/>
      <c r="N36" s="123"/>
      <c r="O36" s="124"/>
      <c r="P36" s="123"/>
      <c r="Q36" s="124"/>
      <c r="R36" s="123">
        <v>0.36</v>
      </c>
      <c r="S36" s="124">
        <v>0</v>
      </c>
      <c r="T36" s="123">
        <v>0.75</v>
      </c>
      <c r="U36" s="124">
        <v>0</v>
      </c>
      <c r="V36" s="123"/>
      <c r="W36" s="124"/>
      <c r="X36" s="123"/>
      <c r="Y36" s="124"/>
      <c r="Z36" s="123"/>
      <c r="AA36" s="124"/>
      <c r="AB36" s="123"/>
      <c r="AC36" s="124"/>
      <c r="AD36" s="123"/>
      <c r="AE36" s="124"/>
      <c r="AF36" s="123"/>
      <c r="AG36" s="124"/>
      <c r="AH36" s="123"/>
      <c r="AI36" s="124"/>
      <c r="AJ36" s="123"/>
      <c r="AK36" s="124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  <c r="IS36" s="89"/>
      <c r="IT36" s="89"/>
      <c r="IU36" s="89"/>
      <c r="IV36" s="89"/>
    </row>
    <row r="37" spans="1:256" s="90" customFormat="1" x14ac:dyDescent="0.2">
      <c r="A37" s="84" t="s">
        <v>162</v>
      </c>
      <c r="B37" s="123">
        <v>0.25</v>
      </c>
      <c r="C37" s="124">
        <v>0</v>
      </c>
      <c r="D37" s="125">
        <v>0.18</v>
      </c>
      <c r="E37" s="126">
        <v>0.55000000000000004</v>
      </c>
      <c r="F37" s="123">
        <v>0.1111</v>
      </c>
      <c r="G37" s="124">
        <v>0</v>
      </c>
      <c r="H37" s="123"/>
      <c r="I37" s="124"/>
      <c r="J37" s="123"/>
      <c r="K37" s="124"/>
      <c r="L37" s="123"/>
      <c r="M37" s="124"/>
      <c r="N37" s="123"/>
      <c r="O37" s="124"/>
      <c r="P37" s="123"/>
      <c r="Q37" s="124"/>
      <c r="R37" s="123">
        <v>0.2</v>
      </c>
      <c r="S37" s="124">
        <v>0</v>
      </c>
      <c r="T37" s="123">
        <v>1</v>
      </c>
      <c r="U37" s="124">
        <v>0</v>
      </c>
      <c r="V37" s="123"/>
      <c r="W37" s="124"/>
      <c r="X37" s="123"/>
      <c r="Y37" s="124"/>
      <c r="Z37" s="123"/>
      <c r="AA37" s="124"/>
      <c r="AB37" s="123"/>
      <c r="AC37" s="124"/>
      <c r="AD37" s="123"/>
      <c r="AE37" s="124"/>
      <c r="AF37" s="123"/>
      <c r="AG37" s="124"/>
      <c r="AH37" s="123"/>
      <c r="AI37" s="124"/>
      <c r="AJ37" s="123"/>
      <c r="AK37" s="124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  <c r="IV37" s="89"/>
    </row>
    <row r="38" spans="1:256" s="90" customFormat="1" x14ac:dyDescent="0.2">
      <c r="A38" s="84" t="s">
        <v>163</v>
      </c>
      <c r="B38" s="123">
        <v>0.15</v>
      </c>
      <c r="C38" s="124">
        <v>0</v>
      </c>
      <c r="D38" s="125">
        <v>0.1</v>
      </c>
      <c r="E38" s="126">
        <v>0.39</v>
      </c>
      <c r="F38" s="123">
        <v>0.55620000000000003</v>
      </c>
      <c r="G38" s="124">
        <v>0</v>
      </c>
      <c r="H38" s="123"/>
      <c r="I38" s="124"/>
      <c r="J38" s="123"/>
      <c r="K38" s="124"/>
      <c r="L38" s="123"/>
      <c r="M38" s="124"/>
      <c r="N38" s="123"/>
      <c r="O38" s="124"/>
      <c r="P38" s="123"/>
      <c r="Q38" s="124"/>
      <c r="R38" s="123">
        <v>0.34</v>
      </c>
      <c r="S38" s="124">
        <v>0</v>
      </c>
      <c r="T38" s="123">
        <v>0.97</v>
      </c>
      <c r="U38" s="124">
        <v>0</v>
      </c>
      <c r="V38" s="123"/>
      <c r="W38" s="124"/>
      <c r="X38" s="123"/>
      <c r="Y38" s="124"/>
      <c r="Z38" s="123"/>
      <c r="AA38" s="124"/>
      <c r="AB38" s="123"/>
      <c r="AC38" s="124"/>
      <c r="AD38" s="123"/>
      <c r="AE38" s="124"/>
      <c r="AF38" s="123"/>
      <c r="AG38" s="124"/>
      <c r="AH38" s="123"/>
      <c r="AI38" s="124"/>
      <c r="AJ38" s="123"/>
      <c r="AK38" s="124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89"/>
      <c r="DY38" s="89"/>
      <c r="DZ38" s="89"/>
      <c r="EA38" s="89"/>
      <c r="EB38" s="89"/>
      <c r="EC38" s="89"/>
      <c r="ED38" s="89"/>
      <c r="EE38" s="89"/>
      <c r="EF38" s="89"/>
      <c r="EG38" s="89"/>
      <c r="EH38" s="89"/>
      <c r="EI38" s="89"/>
      <c r="EJ38" s="89"/>
      <c r="EK38" s="89"/>
      <c r="EL38" s="89"/>
      <c r="EM38" s="89"/>
      <c r="EN38" s="89"/>
      <c r="EO38" s="89"/>
      <c r="EP38" s="89"/>
      <c r="EQ38" s="89"/>
      <c r="ER38" s="89"/>
      <c r="ES38" s="89"/>
      <c r="ET38" s="89"/>
      <c r="EU38" s="89"/>
      <c r="EV38" s="89"/>
      <c r="EW38" s="89"/>
      <c r="EX38" s="89"/>
      <c r="EY38" s="89"/>
      <c r="EZ38" s="89"/>
      <c r="FA38" s="89"/>
      <c r="FB38" s="89"/>
      <c r="FC38" s="89"/>
      <c r="FD38" s="89"/>
      <c r="FE38" s="89"/>
      <c r="FF38" s="89"/>
      <c r="FG38" s="89"/>
      <c r="FH38" s="89"/>
      <c r="FI38" s="89"/>
      <c r="FJ38" s="89"/>
      <c r="FK38" s="89"/>
      <c r="FL38" s="89"/>
      <c r="FM38" s="89"/>
      <c r="FN38" s="89"/>
      <c r="FO38" s="89"/>
      <c r="FP38" s="89"/>
      <c r="FQ38" s="89"/>
      <c r="FR38" s="89"/>
      <c r="FS38" s="89"/>
      <c r="FT38" s="89"/>
      <c r="FU38" s="89"/>
      <c r="FV38" s="89"/>
      <c r="FW38" s="89"/>
      <c r="FX38" s="89"/>
      <c r="FY38" s="89"/>
      <c r="FZ38" s="89"/>
      <c r="GA38" s="89"/>
      <c r="GB38" s="89"/>
      <c r="GC38" s="89"/>
      <c r="GD38" s="89"/>
      <c r="GE38" s="89"/>
      <c r="GF38" s="89"/>
      <c r="GG38" s="89"/>
      <c r="GH38" s="89"/>
      <c r="GI38" s="89"/>
      <c r="GJ38" s="89"/>
      <c r="GK38" s="89"/>
      <c r="GL38" s="89"/>
      <c r="GM38" s="89"/>
      <c r="GN38" s="89"/>
      <c r="GO38" s="89"/>
      <c r="GP38" s="89"/>
      <c r="GQ38" s="89"/>
      <c r="GR38" s="89"/>
      <c r="GS38" s="89"/>
      <c r="GT38" s="89"/>
      <c r="GU38" s="89"/>
      <c r="GV38" s="89"/>
      <c r="GW38" s="89"/>
      <c r="GX38" s="89"/>
      <c r="GY38" s="89"/>
      <c r="GZ38" s="89"/>
      <c r="HA38" s="89"/>
      <c r="HB38" s="89"/>
      <c r="HC38" s="89"/>
      <c r="HD38" s="89"/>
      <c r="HE38" s="89"/>
      <c r="HF38" s="89"/>
      <c r="HG38" s="89"/>
      <c r="HH38" s="89"/>
      <c r="HI38" s="89"/>
      <c r="HJ38" s="89"/>
      <c r="HK38" s="89"/>
      <c r="HL38" s="89"/>
      <c r="HM38" s="89"/>
      <c r="HN38" s="89"/>
      <c r="HO38" s="89"/>
      <c r="HP38" s="89"/>
      <c r="HQ38" s="89"/>
      <c r="HR38" s="89"/>
      <c r="HS38" s="89"/>
      <c r="HT38" s="89"/>
      <c r="HU38" s="89"/>
      <c r="HV38" s="89"/>
      <c r="HW38" s="89"/>
      <c r="HX38" s="89"/>
      <c r="HY38" s="89"/>
      <c r="HZ38" s="89"/>
      <c r="IA38" s="89"/>
      <c r="IB38" s="89"/>
      <c r="IC38" s="89"/>
      <c r="ID38" s="89"/>
      <c r="IE38" s="89"/>
      <c r="IF38" s="89"/>
      <c r="IG38" s="89"/>
      <c r="IH38" s="89"/>
      <c r="II38" s="89"/>
      <c r="IJ38" s="89"/>
      <c r="IK38" s="89"/>
      <c r="IL38" s="89"/>
      <c r="IM38" s="89"/>
      <c r="IN38" s="89"/>
      <c r="IO38" s="89"/>
      <c r="IP38" s="89"/>
      <c r="IQ38" s="89"/>
      <c r="IR38" s="89"/>
      <c r="IS38" s="89"/>
      <c r="IT38" s="89"/>
      <c r="IU38" s="89"/>
      <c r="IV38" s="89"/>
    </row>
    <row r="39" spans="1:256" s="90" customFormat="1" x14ac:dyDescent="0.2">
      <c r="A39" s="84" t="s">
        <v>90</v>
      </c>
      <c r="B39" s="123">
        <v>0</v>
      </c>
      <c r="C39" s="124">
        <v>0</v>
      </c>
      <c r="D39" s="125">
        <v>0</v>
      </c>
      <c r="E39" s="126">
        <v>0</v>
      </c>
      <c r="F39" s="123">
        <v>0</v>
      </c>
      <c r="G39" s="124">
        <v>0</v>
      </c>
      <c r="H39" s="123"/>
      <c r="I39" s="124"/>
      <c r="J39" s="123"/>
      <c r="K39" s="124"/>
      <c r="L39" s="123"/>
      <c r="M39" s="124"/>
      <c r="N39" s="123"/>
      <c r="O39" s="124"/>
      <c r="P39" s="123"/>
      <c r="Q39" s="124"/>
      <c r="R39" s="123">
        <v>0</v>
      </c>
      <c r="S39" s="124">
        <v>0</v>
      </c>
      <c r="T39" s="123">
        <v>0</v>
      </c>
      <c r="U39" s="124">
        <v>0</v>
      </c>
      <c r="V39" s="123"/>
      <c r="W39" s="124"/>
      <c r="X39" s="123"/>
      <c r="Y39" s="124"/>
      <c r="Z39" s="123"/>
      <c r="AA39" s="124"/>
      <c r="AB39" s="123"/>
      <c r="AC39" s="124"/>
      <c r="AD39" s="123"/>
      <c r="AE39" s="124"/>
      <c r="AF39" s="123"/>
      <c r="AG39" s="124"/>
      <c r="AH39" s="123"/>
      <c r="AI39" s="124"/>
      <c r="AJ39" s="123"/>
      <c r="AK39" s="124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89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89"/>
      <c r="DE39" s="89"/>
      <c r="DF39" s="89"/>
      <c r="DG39" s="89"/>
      <c r="DH39" s="89"/>
      <c r="DI39" s="89"/>
      <c r="DJ39" s="89"/>
      <c r="DK39" s="89"/>
      <c r="DL39" s="89"/>
      <c r="DM39" s="89"/>
      <c r="DN39" s="89"/>
      <c r="DO39" s="89"/>
      <c r="DP39" s="89"/>
      <c r="DQ39" s="89"/>
      <c r="DR39" s="89"/>
      <c r="DS39" s="89"/>
      <c r="DT39" s="89"/>
      <c r="DU39" s="89"/>
      <c r="DV39" s="89"/>
      <c r="DW39" s="89"/>
      <c r="DX39" s="89"/>
      <c r="DY39" s="89"/>
      <c r="DZ39" s="89"/>
      <c r="EA39" s="89"/>
      <c r="EB39" s="89"/>
      <c r="EC39" s="89"/>
      <c r="ED39" s="89"/>
      <c r="EE39" s="89"/>
      <c r="EF39" s="89"/>
      <c r="EG39" s="89"/>
      <c r="EH39" s="89"/>
      <c r="EI39" s="89"/>
      <c r="EJ39" s="89"/>
      <c r="EK39" s="89"/>
      <c r="EL39" s="89"/>
      <c r="EM39" s="89"/>
      <c r="EN39" s="89"/>
      <c r="EO39" s="89"/>
      <c r="EP39" s="89"/>
      <c r="EQ39" s="89"/>
      <c r="ER39" s="89"/>
      <c r="ES39" s="89"/>
      <c r="ET39" s="89"/>
      <c r="EU39" s="89"/>
      <c r="EV39" s="89"/>
      <c r="EW39" s="89"/>
      <c r="EX39" s="89"/>
      <c r="EY39" s="89"/>
      <c r="EZ39" s="89"/>
      <c r="FA39" s="89"/>
      <c r="FB39" s="89"/>
      <c r="FC39" s="89"/>
      <c r="FD39" s="89"/>
      <c r="FE39" s="89"/>
      <c r="FF39" s="89"/>
      <c r="FG39" s="89"/>
      <c r="FH39" s="89"/>
      <c r="FI39" s="89"/>
      <c r="FJ39" s="89"/>
      <c r="FK39" s="89"/>
      <c r="FL39" s="89"/>
      <c r="FM39" s="89"/>
      <c r="FN39" s="89"/>
      <c r="FO39" s="89"/>
      <c r="FP39" s="89"/>
      <c r="FQ39" s="89"/>
      <c r="FR39" s="89"/>
      <c r="FS39" s="89"/>
      <c r="FT39" s="89"/>
      <c r="FU39" s="89"/>
      <c r="FV39" s="89"/>
      <c r="FW39" s="89"/>
      <c r="FX39" s="89"/>
      <c r="FY39" s="89"/>
      <c r="FZ39" s="89"/>
      <c r="GA39" s="89"/>
      <c r="GB39" s="89"/>
      <c r="GC39" s="89"/>
      <c r="GD39" s="89"/>
      <c r="GE39" s="89"/>
      <c r="GF39" s="89"/>
      <c r="GG39" s="89"/>
      <c r="GH39" s="89"/>
      <c r="GI39" s="89"/>
      <c r="GJ39" s="89"/>
      <c r="GK39" s="89"/>
      <c r="GL39" s="89"/>
      <c r="GM39" s="89"/>
      <c r="GN39" s="89"/>
      <c r="GO39" s="89"/>
      <c r="GP39" s="89"/>
      <c r="GQ39" s="89"/>
      <c r="GR39" s="89"/>
      <c r="GS39" s="89"/>
      <c r="GT39" s="89"/>
      <c r="GU39" s="89"/>
      <c r="GV39" s="89"/>
      <c r="GW39" s="89"/>
      <c r="GX39" s="89"/>
      <c r="GY39" s="89"/>
      <c r="GZ39" s="89"/>
      <c r="HA39" s="89"/>
      <c r="HB39" s="89"/>
      <c r="HC39" s="89"/>
      <c r="HD39" s="89"/>
      <c r="HE39" s="89"/>
      <c r="HF39" s="89"/>
      <c r="HG39" s="89"/>
      <c r="HH39" s="89"/>
      <c r="HI39" s="89"/>
      <c r="HJ39" s="89"/>
      <c r="HK39" s="89"/>
      <c r="HL39" s="89"/>
      <c r="HM39" s="89"/>
      <c r="HN39" s="89"/>
      <c r="HO39" s="89"/>
      <c r="HP39" s="89"/>
      <c r="HQ39" s="89"/>
      <c r="HR39" s="89"/>
      <c r="HS39" s="89"/>
      <c r="HT39" s="89"/>
      <c r="HU39" s="89"/>
      <c r="HV39" s="89"/>
      <c r="HW39" s="89"/>
      <c r="HX39" s="89"/>
      <c r="HY39" s="89"/>
      <c r="HZ39" s="89"/>
      <c r="IA39" s="89"/>
      <c r="IB39" s="89"/>
      <c r="IC39" s="89"/>
      <c r="ID39" s="89"/>
      <c r="IE39" s="89"/>
      <c r="IF39" s="89"/>
      <c r="IG39" s="89"/>
      <c r="IH39" s="89"/>
      <c r="II39" s="89"/>
      <c r="IJ39" s="89"/>
      <c r="IK39" s="89"/>
      <c r="IL39" s="89"/>
      <c r="IM39" s="89"/>
      <c r="IN39" s="89"/>
      <c r="IO39" s="89"/>
      <c r="IP39" s="89"/>
      <c r="IQ39" s="89"/>
      <c r="IR39" s="89"/>
      <c r="IS39" s="89"/>
      <c r="IT39" s="89"/>
      <c r="IU39" s="89"/>
      <c r="IV39" s="89"/>
    </row>
    <row r="40" spans="1:256" s="90" customFormat="1" x14ac:dyDescent="0.2">
      <c r="A40" s="84" t="s">
        <v>91</v>
      </c>
      <c r="B40" s="123">
        <v>0</v>
      </c>
      <c r="C40" s="124">
        <v>0</v>
      </c>
      <c r="D40" s="125">
        <v>0</v>
      </c>
      <c r="E40" s="126">
        <v>0</v>
      </c>
      <c r="F40" s="123">
        <v>0</v>
      </c>
      <c r="G40" s="124">
        <v>0</v>
      </c>
      <c r="H40" s="123"/>
      <c r="I40" s="124"/>
      <c r="J40" s="123"/>
      <c r="K40" s="124"/>
      <c r="L40" s="123"/>
      <c r="M40" s="124"/>
      <c r="N40" s="123"/>
      <c r="O40" s="124"/>
      <c r="P40" s="123"/>
      <c r="Q40" s="124"/>
      <c r="R40" s="123">
        <v>0</v>
      </c>
      <c r="S40" s="124">
        <v>0</v>
      </c>
      <c r="T40" s="123">
        <v>0</v>
      </c>
      <c r="U40" s="124">
        <v>0</v>
      </c>
      <c r="V40" s="123"/>
      <c r="W40" s="124"/>
      <c r="X40" s="123"/>
      <c r="Y40" s="124"/>
      <c r="Z40" s="123"/>
      <c r="AA40" s="124"/>
      <c r="AB40" s="123"/>
      <c r="AC40" s="124"/>
      <c r="AD40" s="123"/>
      <c r="AE40" s="124"/>
      <c r="AF40" s="123"/>
      <c r="AG40" s="124"/>
      <c r="AH40" s="123"/>
      <c r="AI40" s="124"/>
      <c r="AJ40" s="123"/>
      <c r="AK40" s="124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9"/>
      <c r="CX40" s="89"/>
      <c r="CY40" s="89"/>
      <c r="CZ40" s="89"/>
      <c r="DA40" s="89"/>
      <c r="DB40" s="89"/>
      <c r="DC40" s="89"/>
      <c r="DD40" s="89"/>
      <c r="DE40" s="89"/>
      <c r="DF40" s="89"/>
      <c r="DG40" s="89"/>
      <c r="DH40" s="89"/>
      <c r="DI40" s="89"/>
      <c r="DJ40" s="89"/>
      <c r="DK40" s="89"/>
      <c r="DL40" s="89"/>
      <c r="DM40" s="89"/>
      <c r="DN40" s="89"/>
      <c r="DO40" s="89"/>
      <c r="DP40" s="89"/>
      <c r="DQ40" s="89"/>
      <c r="DR40" s="89"/>
      <c r="DS40" s="89"/>
      <c r="DT40" s="89"/>
      <c r="DU40" s="89"/>
      <c r="DV40" s="89"/>
      <c r="DW40" s="89"/>
      <c r="DX40" s="89"/>
      <c r="DY40" s="89"/>
      <c r="DZ40" s="89"/>
      <c r="EA40" s="89"/>
      <c r="EB40" s="89"/>
      <c r="EC40" s="89"/>
      <c r="ED40" s="89"/>
      <c r="EE40" s="89"/>
      <c r="EF40" s="89"/>
      <c r="EG40" s="89"/>
      <c r="EH40" s="89"/>
      <c r="EI40" s="89"/>
      <c r="EJ40" s="89"/>
      <c r="EK40" s="89"/>
      <c r="EL40" s="89"/>
      <c r="EM40" s="89"/>
      <c r="EN40" s="89"/>
      <c r="EO40" s="89"/>
      <c r="EP40" s="89"/>
      <c r="EQ40" s="89"/>
      <c r="ER40" s="89"/>
      <c r="ES40" s="89"/>
      <c r="ET40" s="89"/>
      <c r="EU40" s="89"/>
      <c r="EV40" s="89"/>
      <c r="EW40" s="89"/>
      <c r="EX40" s="89"/>
      <c r="EY40" s="89"/>
      <c r="EZ40" s="89"/>
      <c r="FA40" s="89"/>
      <c r="FB40" s="89"/>
      <c r="FC40" s="89"/>
      <c r="FD40" s="89"/>
      <c r="FE40" s="89"/>
      <c r="FF40" s="89"/>
      <c r="FG40" s="89"/>
      <c r="FH40" s="89"/>
      <c r="FI40" s="89"/>
      <c r="FJ40" s="89"/>
      <c r="FK40" s="89"/>
      <c r="FL40" s="89"/>
      <c r="FM40" s="89"/>
      <c r="FN40" s="89"/>
      <c r="FO40" s="89"/>
      <c r="FP40" s="89"/>
      <c r="FQ40" s="89"/>
      <c r="FR40" s="89"/>
      <c r="FS40" s="89"/>
      <c r="FT40" s="89"/>
      <c r="FU40" s="89"/>
      <c r="FV40" s="89"/>
      <c r="FW40" s="89"/>
      <c r="FX40" s="89"/>
      <c r="FY40" s="89"/>
      <c r="FZ40" s="89"/>
      <c r="GA40" s="89"/>
      <c r="GB40" s="89"/>
      <c r="GC40" s="89"/>
      <c r="GD40" s="89"/>
      <c r="GE40" s="89"/>
      <c r="GF40" s="89"/>
      <c r="GG40" s="89"/>
      <c r="GH40" s="89"/>
      <c r="GI40" s="89"/>
      <c r="GJ40" s="89"/>
      <c r="GK40" s="89"/>
      <c r="GL40" s="89"/>
      <c r="GM40" s="89"/>
      <c r="GN40" s="89"/>
      <c r="GO40" s="89"/>
      <c r="GP40" s="89"/>
      <c r="GQ40" s="89"/>
      <c r="GR40" s="89"/>
      <c r="GS40" s="89"/>
      <c r="GT40" s="89"/>
      <c r="GU40" s="89"/>
      <c r="GV40" s="89"/>
      <c r="GW40" s="89"/>
      <c r="GX40" s="89"/>
      <c r="GY40" s="89"/>
      <c r="GZ40" s="89"/>
      <c r="HA40" s="89"/>
      <c r="HB40" s="89"/>
      <c r="HC40" s="89"/>
      <c r="HD40" s="89"/>
      <c r="HE40" s="89"/>
      <c r="HF40" s="89"/>
      <c r="HG40" s="89"/>
      <c r="HH40" s="89"/>
      <c r="HI40" s="89"/>
      <c r="HJ40" s="89"/>
      <c r="HK40" s="89"/>
      <c r="HL40" s="89"/>
      <c r="HM40" s="89"/>
      <c r="HN40" s="89"/>
      <c r="HO40" s="89"/>
      <c r="HP40" s="89"/>
      <c r="HQ40" s="89"/>
      <c r="HR40" s="89"/>
      <c r="HS40" s="89"/>
      <c r="HT40" s="89"/>
      <c r="HU40" s="89"/>
      <c r="HV40" s="89"/>
      <c r="HW40" s="89"/>
      <c r="HX40" s="89"/>
      <c r="HY40" s="89"/>
      <c r="HZ40" s="89"/>
      <c r="IA40" s="89"/>
      <c r="IB40" s="89"/>
      <c r="IC40" s="89"/>
      <c r="ID40" s="89"/>
      <c r="IE40" s="89"/>
      <c r="IF40" s="89"/>
      <c r="IG40" s="89"/>
      <c r="IH40" s="89"/>
      <c r="II40" s="89"/>
      <c r="IJ40" s="89"/>
      <c r="IK40" s="89"/>
      <c r="IL40" s="89"/>
      <c r="IM40" s="89"/>
      <c r="IN40" s="89"/>
      <c r="IO40" s="89"/>
      <c r="IP40" s="89"/>
      <c r="IQ40" s="89"/>
      <c r="IR40" s="89"/>
      <c r="IS40" s="89"/>
      <c r="IT40" s="89"/>
      <c r="IU40" s="89"/>
      <c r="IV40" s="89"/>
    </row>
    <row r="41" spans="1:256" s="134" customFormat="1" x14ac:dyDescent="0.2">
      <c r="A41" s="127" t="s">
        <v>10</v>
      </c>
      <c r="B41" s="128">
        <v>0.57999999999999996</v>
      </c>
      <c r="C41" s="129">
        <v>0.01</v>
      </c>
      <c r="D41" s="130">
        <v>0.41</v>
      </c>
      <c r="E41" s="131">
        <v>0.28999999999999998</v>
      </c>
      <c r="F41" s="128">
        <v>0.41110000000000002</v>
      </c>
      <c r="G41" s="132">
        <v>3.2500000000000001E-2</v>
      </c>
      <c r="H41" s="128"/>
      <c r="I41" s="132"/>
      <c r="J41" s="128"/>
      <c r="K41" s="132"/>
      <c r="L41" s="128"/>
      <c r="M41" s="132"/>
      <c r="N41" s="128"/>
      <c r="O41" s="132"/>
      <c r="P41" s="128"/>
      <c r="Q41" s="132"/>
      <c r="R41" s="128">
        <v>0.51</v>
      </c>
      <c r="S41" s="132">
        <v>0.01</v>
      </c>
      <c r="T41" s="128">
        <v>0.94</v>
      </c>
      <c r="U41" s="132">
        <v>0</v>
      </c>
      <c r="V41" s="128"/>
      <c r="W41" s="132"/>
      <c r="X41" s="128"/>
      <c r="Y41" s="132"/>
      <c r="Z41" s="128"/>
      <c r="AA41" s="132"/>
      <c r="AB41" s="128"/>
      <c r="AC41" s="132"/>
      <c r="AD41" s="128"/>
      <c r="AE41" s="132"/>
      <c r="AF41" s="128"/>
      <c r="AG41" s="132"/>
      <c r="AH41" s="128"/>
      <c r="AI41" s="132"/>
      <c r="AJ41" s="128"/>
      <c r="AK41" s="132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33"/>
      <c r="ET41" s="133"/>
      <c r="EU41" s="133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133"/>
      <c r="FG41" s="133"/>
      <c r="FH41" s="133"/>
      <c r="FI41" s="133"/>
      <c r="FJ41" s="133"/>
      <c r="FK41" s="133"/>
      <c r="FL41" s="133"/>
      <c r="FM41" s="133"/>
      <c r="FN41" s="133"/>
      <c r="FO41" s="133"/>
      <c r="FP41" s="133"/>
      <c r="FQ41" s="133"/>
      <c r="FR41" s="133"/>
      <c r="FS41" s="133"/>
      <c r="FT41" s="133"/>
      <c r="FU41" s="133"/>
      <c r="FV41" s="133"/>
      <c r="FW41" s="133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133"/>
      <c r="GI41" s="133"/>
      <c r="GJ41" s="133"/>
      <c r="GK41" s="133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133"/>
      <c r="GW41" s="133"/>
      <c r="GX41" s="133"/>
      <c r="GY41" s="133"/>
      <c r="GZ41" s="133"/>
      <c r="HA41" s="133"/>
      <c r="HB41" s="133"/>
      <c r="HC41" s="133"/>
      <c r="HD41" s="133"/>
      <c r="HE41" s="133"/>
      <c r="HF41" s="133"/>
      <c r="HG41" s="133"/>
      <c r="HH41" s="133"/>
      <c r="HI41" s="133"/>
      <c r="HJ41" s="133"/>
      <c r="HK41" s="133"/>
      <c r="HL41" s="133"/>
      <c r="HM41" s="133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133"/>
      <c r="HY41" s="133"/>
      <c r="HZ41" s="133"/>
      <c r="IA41" s="133"/>
      <c r="IB41" s="133"/>
      <c r="IC41" s="133"/>
      <c r="ID41" s="133"/>
      <c r="IE41" s="133"/>
      <c r="IF41" s="133"/>
      <c r="IG41" s="133"/>
      <c r="IH41" s="133"/>
      <c r="II41" s="133"/>
      <c r="IJ41" s="133"/>
      <c r="IK41" s="133"/>
      <c r="IL41" s="133"/>
      <c r="IM41" s="133"/>
      <c r="IN41" s="133"/>
      <c r="IO41" s="133"/>
      <c r="IP41" s="133"/>
      <c r="IQ41" s="133"/>
      <c r="IR41" s="133"/>
      <c r="IS41" s="133"/>
      <c r="IT41" s="133"/>
      <c r="IU41" s="133"/>
      <c r="IV41" s="133"/>
    </row>
    <row r="42" spans="1:256" s="90" customFormat="1" ht="5.0999999999999996" customHeight="1" x14ac:dyDescent="0.2">
      <c r="A42" s="110"/>
      <c r="B42" s="135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  <c r="DL42" s="89"/>
      <c r="DM42" s="89"/>
      <c r="DN42" s="89"/>
      <c r="DO42" s="89"/>
      <c r="DP42" s="89"/>
      <c r="DQ42" s="89"/>
      <c r="DR42" s="89"/>
      <c r="DS42" s="89"/>
      <c r="DT42" s="89"/>
      <c r="DU42" s="89"/>
      <c r="DV42" s="89"/>
      <c r="DW42" s="89"/>
      <c r="DX42" s="89"/>
      <c r="DY42" s="89"/>
      <c r="DZ42" s="89"/>
      <c r="EA42" s="89"/>
      <c r="EB42" s="89"/>
      <c r="EC42" s="89"/>
      <c r="ED42" s="89"/>
      <c r="EE42" s="89"/>
      <c r="EF42" s="89"/>
      <c r="EG42" s="89"/>
      <c r="EH42" s="89"/>
      <c r="EI42" s="89"/>
      <c r="EJ42" s="89"/>
      <c r="EK42" s="89"/>
      <c r="EL42" s="89"/>
      <c r="EM42" s="89"/>
      <c r="EN42" s="89"/>
      <c r="EO42" s="89"/>
      <c r="EP42" s="89"/>
      <c r="EQ42" s="89"/>
      <c r="ER42" s="89"/>
      <c r="ES42" s="89"/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  <c r="FE42" s="89"/>
      <c r="FF42" s="89"/>
      <c r="FG42" s="89"/>
      <c r="FH42" s="89"/>
      <c r="FI42" s="89"/>
      <c r="FJ42" s="89"/>
      <c r="FK42" s="89"/>
      <c r="FL42" s="89"/>
      <c r="FM42" s="89"/>
      <c r="FN42" s="89"/>
      <c r="FO42" s="89"/>
      <c r="FP42" s="89"/>
      <c r="FQ42" s="89"/>
      <c r="FR42" s="89"/>
      <c r="FS42" s="89"/>
      <c r="FT42" s="89"/>
      <c r="FU42" s="89"/>
      <c r="FV42" s="89"/>
      <c r="FW42" s="89"/>
      <c r="FX42" s="89"/>
      <c r="FY42" s="89"/>
      <c r="FZ42" s="89"/>
      <c r="GA42" s="89"/>
      <c r="GB42" s="89"/>
      <c r="GC42" s="89"/>
      <c r="GD42" s="89"/>
      <c r="GE42" s="89"/>
      <c r="GF42" s="89"/>
      <c r="GG42" s="89"/>
      <c r="GH42" s="89"/>
      <c r="GI42" s="89"/>
      <c r="GJ42" s="89"/>
      <c r="GK42" s="89"/>
      <c r="GL42" s="89"/>
      <c r="GM42" s="89"/>
      <c r="GN42" s="89"/>
      <c r="GO42" s="89"/>
      <c r="GP42" s="89"/>
      <c r="GQ42" s="89"/>
      <c r="GR42" s="89"/>
      <c r="GS42" s="89"/>
      <c r="GT42" s="89"/>
      <c r="GU42" s="89"/>
      <c r="GV42" s="89"/>
      <c r="GW42" s="89"/>
      <c r="GX42" s="89"/>
      <c r="GY42" s="89"/>
      <c r="GZ42" s="89"/>
      <c r="HA42" s="89"/>
      <c r="HB42" s="89"/>
      <c r="HC42" s="89"/>
      <c r="HD42" s="89"/>
      <c r="HE42" s="89"/>
      <c r="HF42" s="89"/>
      <c r="HG42" s="89"/>
      <c r="HH42" s="89"/>
      <c r="HI42" s="89"/>
      <c r="HJ42" s="89"/>
      <c r="HK42" s="89"/>
      <c r="HL42" s="89"/>
      <c r="HM42" s="89"/>
      <c r="HN42" s="89"/>
      <c r="HO42" s="89"/>
      <c r="HP42" s="89"/>
      <c r="HQ42" s="89"/>
      <c r="HR42" s="89"/>
      <c r="HS42" s="89"/>
      <c r="HT42" s="89"/>
      <c r="HU42" s="89"/>
      <c r="HV42" s="89"/>
      <c r="HW42" s="89"/>
      <c r="HX42" s="89"/>
      <c r="HY42" s="89"/>
      <c r="HZ42" s="89"/>
      <c r="IA42" s="89"/>
      <c r="IB42" s="89"/>
      <c r="IC42" s="89"/>
      <c r="ID42" s="89"/>
      <c r="IE42" s="89"/>
      <c r="IF42" s="89"/>
      <c r="IG42" s="89"/>
      <c r="IH42" s="89"/>
      <c r="II42" s="89"/>
      <c r="IJ42" s="89"/>
      <c r="IK42" s="89"/>
      <c r="IL42" s="89"/>
      <c r="IM42" s="89"/>
      <c r="IN42" s="89"/>
      <c r="IO42" s="89"/>
      <c r="IP42" s="89"/>
      <c r="IQ42" s="89"/>
      <c r="IR42" s="89"/>
      <c r="IS42" s="89"/>
      <c r="IT42" s="89"/>
      <c r="IU42" s="89"/>
      <c r="IV42" s="89"/>
    </row>
    <row r="43" spans="1:256" s="90" customFormat="1" x14ac:dyDescent="0.2">
      <c r="A43" s="108" t="s">
        <v>164</v>
      </c>
      <c r="B43" s="114">
        <f>B$4</f>
        <v>0</v>
      </c>
      <c r="C43" s="115"/>
      <c r="D43" s="116">
        <f ca="1">D$4</f>
        <v>45505</v>
      </c>
      <c r="E43" s="117"/>
      <c r="F43" s="116">
        <f ca="1">F$4</f>
        <v>45536</v>
      </c>
      <c r="G43" s="117"/>
      <c r="H43" s="116" t="str">
        <f ca="1">H$4</f>
        <v>Meta Parcial</v>
      </c>
      <c r="I43" s="117"/>
      <c r="J43" s="116" t="str">
        <f ca="1">J$4</f>
        <v>01-09-Out-24</v>
      </c>
      <c r="K43" s="117"/>
      <c r="L43" s="116" t="str">
        <f ca="1">L$4</f>
        <v>Meta Parcial</v>
      </c>
      <c r="M43" s="117"/>
      <c r="N43" s="116" t="str">
        <f ca="1">N$4</f>
        <v>10-31-Out-24</v>
      </c>
      <c r="O43" s="117"/>
      <c r="P43" s="116" t="str">
        <f ca="1">P$4</f>
        <v>Meta Mensal</v>
      </c>
      <c r="Q43" s="117"/>
      <c r="R43" s="116">
        <f ca="1">R$4</f>
        <v>45566</v>
      </c>
      <c r="S43" s="117"/>
      <c r="T43" s="116">
        <f ca="1">T$4</f>
        <v>45597</v>
      </c>
      <c r="U43" s="117"/>
      <c r="V43" s="116">
        <f ca="1">V$4</f>
        <v>45627</v>
      </c>
      <c r="W43" s="117"/>
      <c r="X43" s="116">
        <f ca="1">X$4</f>
        <v>45658</v>
      </c>
      <c r="Y43" s="117"/>
      <c r="Z43" s="116">
        <f ca="1">Z$4</f>
        <v>45689</v>
      </c>
      <c r="AA43" s="117"/>
      <c r="AB43" s="116">
        <f ca="1">AB$4</f>
        <v>45717</v>
      </c>
      <c r="AC43" s="117"/>
      <c r="AD43" s="116">
        <f ca="1">AD$4</f>
        <v>45748</v>
      </c>
      <c r="AE43" s="117"/>
      <c r="AF43" s="116">
        <f ca="1">AF$4</f>
        <v>45778</v>
      </c>
      <c r="AG43" s="117"/>
      <c r="AH43" s="116">
        <f ca="1">AH$4</f>
        <v>45809</v>
      </c>
      <c r="AI43" s="117"/>
      <c r="AJ43" s="116">
        <f ca="1">AJ$4</f>
        <v>45839</v>
      </c>
      <c r="AK43" s="117"/>
      <c r="AL43" s="10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  <c r="IV43" s="89"/>
    </row>
    <row r="44" spans="1:256" s="90" customFormat="1" x14ac:dyDescent="0.2">
      <c r="A44" s="120" t="s">
        <v>165</v>
      </c>
      <c r="B44" s="121" t="s">
        <v>166</v>
      </c>
      <c r="C44" s="122" t="s">
        <v>167</v>
      </c>
      <c r="D44" s="121" t="s">
        <v>166</v>
      </c>
      <c r="E44" s="122" t="s">
        <v>167</v>
      </c>
      <c r="F44" s="121" t="s">
        <v>166</v>
      </c>
      <c r="G44" s="122" t="s">
        <v>167</v>
      </c>
      <c r="H44" s="121" t="s">
        <v>166</v>
      </c>
      <c r="I44" s="122" t="s">
        <v>167</v>
      </c>
      <c r="J44" s="121" t="s">
        <v>166</v>
      </c>
      <c r="K44" s="122" t="s">
        <v>167</v>
      </c>
      <c r="L44" s="121" t="s">
        <v>166</v>
      </c>
      <c r="M44" s="122" t="s">
        <v>167</v>
      </c>
      <c r="N44" s="121" t="s">
        <v>166</v>
      </c>
      <c r="O44" s="122" t="s">
        <v>167</v>
      </c>
      <c r="P44" s="121" t="s">
        <v>166</v>
      </c>
      <c r="Q44" s="122" t="s">
        <v>167</v>
      </c>
      <c r="R44" s="121" t="s">
        <v>166</v>
      </c>
      <c r="S44" s="122" t="s">
        <v>167</v>
      </c>
      <c r="T44" s="121" t="s">
        <v>166</v>
      </c>
      <c r="U44" s="122" t="s">
        <v>167</v>
      </c>
      <c r="V44" s="121" t="s">
        <v>166</v>
      </c>
      <c r="W44" s="122" t="s">
        <v>167</v>
      </c>
      <c r="X44" s="121" t="s">
        <v>166</v>
      </c>
      <c r="Y44" s="122" t="s">
        <v>167</v>
      </c>
      <c r="Z44" s="121" t="s">
        <v>166</v>
      </c>
      <c r="AA44" s="122" t="s">
        <v>167</v>
      </c>
      <c r="AB44" s="121" t="s">
        <v>166</v>
      </c>
      <c r="AC44" s="122" t="s">
        <v>167</v>
      </c>
      <c r="AD44" s="121" t="s">
        <v>166</v>
      </c>
      <c r="AE44" s="122" t="s">
        <v>167</v>
      </c>
      <c r="AF44" s="121" t="s">
        <v>166</v>
      </c>
      <c r="AG44" s="122" t="s">
        <v>167</v>
      </c>
      <c r="AH44" s="121" t="s">
        <v>166</v>
      </c>
      <c r="AI44" s="122" t="s">
        <v>167</v>
      </c>
      <c r="AJ44" s="121" t="s">
        <v>166</v>
      </c>
      <c r="AK44" s="122" t="s">
        <v>167</v>
      </c>
      <c r="AL44" s="10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  <c r="IF44" s="89"/>
      <c r="IG44" s="89"/>
      <c r="IH44" s="89"/>
      <c r="II44" s="89"/>
      <c r="IJ44" s="89"/>
      <c r="IK44" s="89"/>
      <c r="IL44" s="89"/>
      <c r="IM44" s="89"/>
      <c r="IN44" s="89"/>
      <c r="IO44" s="89"/>
      <c r="IP44" s="89"/>
      <c r="IQ44" s="89"/>
      <c r="IR44" s="89"/>
      <c r="IS44" s="89"/>
      <c r="IT44" s="89"/>
      <c r="IU44" s="89"/>
      <c r="IV44" s="89"/>
    </row>
    <row r="45" spans="1:256" s="90" customFormat="1" x14ac:dyDescent="0.2">
      <c r="A45" s="84" t="s">
        <v>36</v>
      </c>
      <c r="B45" s="123">
        <v>2.2700000000000001E-2</v>
      </c>
      <c r="C45" s="123" t="s">
        <v>147</v>
      </c>
      <c r="D45" s="125">
        <v>5.0900000000000001E-2</v>
      </c>
      <c r="E45" s="126" t="s">
        <v>147</v>
      </c>
      <c r="F45" s="124">
        <v>0</v>
      </c>
      <c r="G45" s="124" t="s">
        <v>147</v>
      </c>
      <c r="H45" s="123"/>
      <c r="I45" s="124"/>
      <c r="J45" s="123">
        <v>1.1599999999999999E-2</v>
      </c>
      <c r="K45" s="124" t="s">
        <v>147</v>
      </c>
      <c r="L45" s="123"/>
      <c r="M45" s="124"/>
      <c r="N45" s="123"/>
      <c r="O45" s="124"/>
      <c r="P45" s="123"/>
      <c r="Q45" s="124"/>
      <c r="R45" s="123">
        <v>1.1599999999999999E-2</v>
      </c>
      <c r="S45" s="124" t="s">
        <v>147</v>
      </c>
      <c r="T45" s="123">
        <v>3.8999999999999998E-3</v>
      </c>
      <c r="U45" s="124" t="s">
        <v>168</v>
      </c>
      <c r="V45" s="123"/>
      <c r="W45" s="124"/>
      <c r="X45" s="123"/>
      <c r="Y45" s="124"/>
      <c r="Z45" s="123"/>
      <c r="AA45" s="124"/>
      <c r="AB45" s="123"/>
      <c r="AC45" s="124"/>
      <c r="AD45" s="123"/>
      <c r="AE45" s="124"/>
      <c r="AF45" s="123"/>
      <c r="AG45" s="124"/>
      <c r="AH45" s="123"/>
      <c r="AI45" s="124"/>
      <c r="AJ45" s="123"/>
      <c r="AK45" s="124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89"/>
      <c r="CX45" s="89"/>
      <c r="CY45" s="89"/>
      <c r="CZ45" s="89"/>
      <c r="DA45" s="89"/>
      <c r="DB45" s="89"/>
      <c r="DC45" s="89"/>
      <c r="DD45" s="89"/>
      <c r="DE45" s="89"/>
      <c r="DF45" s="89"/>
      <c r="DG45" s="89"/>
      <c r="DH45" s="89"/>
      <c r="DI45" s="89"/>
      <c r="DJ45" s="89"/>
      <c r="DK45" s="89"/>
      <c r="DL45" s="89"/>
      <c r="DM45" s="89"/>
      <c r="DN45" s="89"/>
      <c r="DO45" s="89"/>
      <c r="DP45" s="89"/>
      <c r="DQ45" s="89"/>
      <c r="DR45" s="89"/>
      <c r="DS45" s="89"/>
      <c r="DT45" s="89"/>
      <c r="DU45" s="89"/>
      <c r="DV45" s="89"/>
      <c r="DW45" s="89"/>
      <c r="DX45" s="89"/>
      <c r="DY45" s="89"/>
      <c r="DZ45" s="89"/>
      <c r="EA45" s="89"/>
      <c r="EB45" s="89"/>
      <c r="EC45" s="89"/>
      <c r="ED45" s="89"/>
      <c r="EE45" s="89"/>
      <c r="EF45" s="89"/>
      <c r="EG45" s="89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  <c r="FE45" s="89"/>
      <c r="FF45" s="89"/>
      <c r="FG45" s="89"/>
      <c r="FH45" s="89"/>
      <c r="FI45" s="89"/>
      <c r="FJ45" s="89"/>
      <c r="FK45" s="89"/>
      <c r="FL45" s="89"/>
      <c r="FM45" s="89"/>
      <c r="FN45" s="89"/>
      <c r="FO45" s="89"/>
      <c r="FP45" s="89"/>
      <c r="FQ45" s="89"/>
      <c r="FR45" s="89"/>
      <c r="FS45" s="89"/>
      <c r="FT45" s="89"/>
      <c r="FU45" s="89"/>
      <c r="FV45" s="89"/>
      <c r="FW45" s="89"/>
      <c r="FX45" s="89"/>
      <c r="FY45" s="89"/>
      <c r="FZ45" s="89"/>
      <c r="GA45" s="89"/>
      <c r="GB45" s="89"/>
      <c r="GC45" s="89"/>
      <c r="GD45" s="89"/>
      <c r="GE45" s="89"/>
      <c r="GF45" s="89"/>
      <c r="GG45" s="89"/>
      <c r="GH45" s="89"/>
      <c r="GI45" s="89"/>
      <c r="GJ45" s="89"/>
      <c r="GK45" s="89"/>
      <c r="GL45" s="89"/>
      <c r="GM45" s="89"/>
      <c r="GN45" s="89"/>
      <c r="GO45" s="89"/>
      <c r="GP45" s="89"/>
      <c r="GQ45" s="89"/>
      <c r="GR45" s="89"/>
      <c r="GS45" s="89"/>
      <c r="GT45" s="89"/>
      <c r="GU45" s="89"/>
      <c r="GV45" s="89"/>
      <c r="GW45" s="89"/>
      <c r="GX45" s="89"/>
      <c r="GY45" s="89"/>
      <c r="GZ45" s="89"/>
      <c r="HA45" s="89"/>
      <c r="HB45" s="89"/>
      <c r="HC45" s="89"/>
      <c r="HD45" s="89"/>
      <c r="HE45" s="89"/>
      <c r="HF45" s="89"/>
      <c r="HG45" s="89"/>
      <c r="HH45" s="89"/>
      <c r="HI45" s="89"/>
      <c r="HJ45" s="89"/>
      <c r="HK45" s="89"/>
      <c r="HL45" s="89"/>
      <c r="HM45" s="89"/>
      <c r="HN45" s="89"/>
      <c r="HO45" s="89"/>
      <c r="HP45" s="89"/>
      <c r="HQ45" s="89"/>
      <c r="HR45" s="89"/>
      <c r="HS45" s="89"/>
      <c r="HT45" s="89"/>
      <c r="HU45" s="89"/>
      <c r="HV45" s="89"/>
      <c r="HW45" s="89"/>
      <c r="HX45" s="89"/>
      <c r="HY45" s="89"/>
      <c r="HZ45" s="89"/>
      <c r="IA45" s="89"/>
      <c r="IB45" s="89"/>
      <c r="IC45" s="89"/>
      <c r="ID45" s="89"/>
      <c r="IE45" s="89"/>
      <c r="IF45" s="89"/>
      <c r="IG45" s="89"/>
      <c r="IH45" s="89"/>
      <c r="II45" s="89"/>
      <c r="IJ45" s="89"/>
      <c r="IK45" s="89"/>
      <c r="IL45" s="89"/>
      <c r="IM45" s="89"/>
      <c r="IN45" s="89"/>
      <c r="IO45" s="89"/>
      <c r="IP45" s="89"/>
      <c r="IQ45" s="89"/>
      <c r="IR45" s="89"/>
      <c r="IS45" s="89"/>
      <c r="IT45" s="89"/>
      <c r="IU45" s="89"/>
      <c r="IV45" s="89"/>
    </row>
    <row r="46" spans="1:256" s="90" customFormat="1" x14ac:dyDescent="0.2">
      <c r="A46" s="84" t="s">
        <v>169</v>
      </c>
      <c r="B46" s="123">
        <v>3.2000000000000002E-3</v>
      </c>
      <c r="C46" s="123" t="s">
        <v>147</v>
      </c>
      <c r="D46" s="125">
        <v>3.6900000000000002E-2</v>
      </c>
      <c r="E46" s="126" t="s">
        <v>147</v>
      </c>
      <c r="F46" s="124">
        <v>0.14019999999999999</v>
      </c>
      <c r="G46" s="124" t="s">
        <v>147</v>
      </c>
      <c r="H46" s="123"/>
      <c r="I46" s="124"/>
      <c r="J46" s="123">
        <v>2.46E-2</v>
      </c>
      <c r="K46" s="124" t="s">
        <v>147</v>
      </c>
      <c r="L46" s="123"/>
      <c r="M46" s="124"/>
      <c r="N46" s="123"/>
      <c r="O46" s="124"/>
      <c r="P46" s="123"/>
      <c r="Q46" s="124"/>
      <c r="R46" s="123">
        <v>2.46E-2</v>
      </c>
      <c r="S46" s="124" t="s">
        <v>147</v>
      </c>
      <c r="T46" s="123">
        <v>8.2000000000000007E-3</v>
      </c>
      <c r="U46" s="124" t="s">
        <v>168</v>
      </c>
      <c r="V46" s="123"/>
      <c r="W46" s="124"/>
      <c r="X46" s="123"/>
      <c r="Y46" s="124"/>
      <c r="Z46" s="123"/>
      <c r="AA46" s="124"/>
      <c r="AB46" s="123"/>
      <c r="AC46" s="124"/>
      <c r="AD46" s="123"/>
      <c r="AE46" s="124"/>
      <c r="AF46" s="123"/>
      <c r="AG46" s="124"/>
      <c r="AH46" s="123"/>
      <c r="AI46" s="124"/>
      <c r="AJ46" s="123"/>
      <c r="AK46" s="124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89"/>
      <c r="EE46" s="89"/>
      <c r="EF46" s="89"/>
      <c r="EG46" s="89"/>
      <c r="EH46" s="89"/>
      <c r="EI46" s="89"/>
      <c r="EJ46" s="89"/>
      <c r="EK46" s="89"/>
      <c r="EL46" s="89"/>
      <c r="EM46" s="89"/>
      <c r="EN46" s="89"/>
      <c r="EO46" s="89"/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  <c r="FF46" s="89"/>
      <c r="FG46" s="89"/>
      <c r="FH46" s="89"/>
      <c r="FI46" s="89"/>
      <c r="FJ46" s="89"/>
      <c r="FK46" s="89"/>
      <c r="FL46" s="89"/>
      <c r="FM46" s="89"/>
      <c r="FN46" s="89"/>
      <c r="FO46" s="89"/>
      <c r="FP46" s="89"/>
      <c r="FQ46" s="89"/>
      <c r="FR46" s="89"/>
      <c r="FS46" s="89"/>
      <c r="FT46" s="89"/>
      <c r="FU46" s="89"/>
      <c r="FV46" s="89"/>
      <c r="FW46" s="89"/>
      <c r="FX46" s="89"/>
      <c r="FY46" s="89"/>
      <c r="FZ46" s="89"/>
      <c r="GA46" s="89"/>
      <c r="GB46" s="89"/>
      <c r="GC46" s="89"/>
      <c r="GD46" s="89"/>
      <c r="GE46" s="89"/>
      <c r="GF46" s="89"/>
      <c r="GG46" s="89"/>
      <c r="GH46" s="89"/>
      <c r="GI46" s="89"/>
      <c r="GJ46" s="89"/>
      <c r="GK46" s="89"/>
      <c r="GL46" s="89"/>
      <c r="GM46" s="89"/>
      <c r="GN46" s="89"/>
      <c r="GO46" s="89"/>
      <c r="GP46" s="89"/>
      <c r="GQ46" s="89"/>
      <c r="GR46" s="89"/>
      <c r="GS46" s="89"/>
      <c r="GT46" s="89"/>
      <c r="GU46" s="89"/>
      <c r="GV46" s="89"/>
      <c r="GW46" s="89"/>
      <c r="GX46" s="89"/>
      <c r="GY46" s="89"/>
      <c r="GZ46" s="89"/>
      <c r="HA46" s="89"/>
      <c r="HB46" s="89"/>
      <c r="HC46" s="89"/>
      <c r="HD46" s="89"/>
      <c r="HE46" s="89"/>
      <c r="HF46" s="89"/>
      <c r="HG46" s="89"/>
      <c r="HH46" s="89"/>
      <c r="HI46" s="89"/>
      <c r="HJ46" s="89"/>
      <c r="HK46" s="89"/>
      <c r="HL46" s="89"/>
      <c r="HM46" s="89"/>
      <c r="HN46" s="89"/>
      <c r="HO46" s="89"/>
      <c r="HP46" s="89"/>
      <c r="HQ46" s="89"/>
      <c r="HR46" s="89"/>
      <c r="HS46" s="89"/>
      <c r="HT46" s="89"/>
      <c r="HU46" s="89"/>
      <c r="HV46" s="89"/>
      <c r="HW46" s="89"/>
      <c r="HX46" s="89"/>
      <c r="HY46" s="89"/>
      <c r="HZ46" s="89"/>
      <c r="IA46" s="89"/>
      <c r="IB46" s="89"/>
      <c r="IC46" s="89"/>
      <c r="ID46" s="89"/>
      <c r="IE46" s="89"/>
      <c r="IF46" s="89"/>
      <c r="IG46" s="89"/>
      <c r="IH46" s="89"/>
      <c r="II46" s="89"/>
      <c r="IJ46" s="89"/>
      <c r="IK46" s="89"/>
      <c r="IL46" s="89"/>
      <c r="IM46" s="89"/>
      <c r="IN46" s="89"/>
      <c r="IO46" s="89"/>
      <c r="IP46" s="89"/>
      <c r="IQ46" s="89"/>
      <c r="IR46" s="89"/>
      <c r="IS46" s="89"/>
      <c r="IT46" s="89"/>
      <c r="IU46" s="89"/>
      <c r="IV46" s="89"/>
    </row>
    <row r="47" spans="1:256" s="90" customFormat="1" x14ac:dyDescent="0.2">
      <c r="A47" s="84" t="s">
        <v>170</v>
      </c>
      <c r="B47" s="123">
        <v>0</v>
      </c>
      <c r="C47" s="123" t="s">
        <v>147</v>
      </c>
      <c r="D47" s="125" t="s">
        <v>147</v>
      </c>
      <c r="E47" s="126" t="s">
        <v>147</v>
      </c>
      <c r="F47" s="124">
        <v>0</v>
      </c>
      <c r="G47" s="124" t="s">
        <v>147</v>
      </c>
      <c r="H47" s="123"/>
      <c r="I47" s="124"/>
      <c r="J47" s="123">
        <v>0</v>
      </c>
      <c r="K47" s="124" t="s">
        <v>147</v>
      </c>
      <c r="L47" s="123"/>
      <c r="M47" s="124"/>
      <c r="N47" s="123"/>
      <c r="O47" s="124"/>
      <c r="P47" s="123"/>
      <c r="Q47" s="124"/>
      <c r="R47" s="123">
        <v>0</v>
      </c>
      <c r="S47" s="124" t="s">
        <v>147</v>
      </c>
      <c r="T47" s="123">
        <v>0</v>
      </c>
      <c r="U47" s="124" t="s">
        <v>168</v>
      </c>
      <c r="V47" s="123"/>
      <c r="W47" s="124"/>
      <c r="X47" s="123"/>
      <c r="Y47" s="124"/>
      <c r="Z47" s="123"/>
      <c r="AA47" s="124"/>
      <c r="AB47" s="123"/>
      <c r="AC47" s="124"/>
      <c r="AD47" s="123"/>
      <c r="AE47" s="124"/>
      <c r="AF47" s="123"/>
      <c r="AG47" s="124"/>
      <c r="AH47" s="123"/>
      <c r="AI47" s="124"/>
      <c r="AJ47" s="123"/>
      <c r="AK47" s="124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  <c r="CO47" s="89"/>
      <c r="CP47" s="89"/>
      <c r="CQ47" s="89"/>
      <c r="CR47" s="89"/>
      <c r="CS47" s="89"/>
      <c r="CT47" s="89"/>
      <c r="CU47" s="89"/>
      <c r="CV47" s="89"/>
      <c r="CW47" s="89"/>
      <c r="CX47" s="89"/>
      <c r="CY47" s="89"/>
      <c r="CZ47" s="89"/>
      <c r="DA47" s="89"/>
      <c r="DB47" s="89"/>
      <c r="DC47" s="89"/>
      <c r="DD47" s="89"/>
      <c r="DE47" s="89"/>
      <c r="DF47" s="89"/>
      <c r="DG47" s="89"/>
      <c r="DH47" s="89"/>
      <c r="DI47" s="89"/>
      <c r="DJ47" s="89"/>
      <c r="DK47" s="89"/>
      <c r="DL47" s="89"/>
      <c r="DM47" s="89"/>
      <c r="DN47" s="89"/>
      <c r="DO47" s="89"/>
      <c r="DP47" s="89"/>
      <c r="DQ47" s="89"/>
      <c r="DR47" s="89"/>
      <c r="DS47" s="89"/>
      <c r="DT47" s="89"/>
      <c r="DU47" s="89"/>
      <c r="DV47" s="89"/>
      <c r="DW47" s="89"/>
      <c r="DX47" s="89"/>
      <c r="DY47" s="89"/>
      <c r="DZ47" s="89"/>
      <c r="EA47" s="89"/>
      <c r="EB47" s="89"/>
      <c r="EC47" s="89"/>
      <c r="ED47" s="89"/>
      <c r="EE47" s="89"/>
      <c r="EF47" s="89"/>
      <c r="EG47" s="89"/>
      <c r="EH47" s="89"/>
      <c r="EI47" s="89"/>
      <c r="EJ47" s="89"/>
      <c r="EK47" s="89"/>
      <c r="EL47" s="89"/>
      <c r="EM47" s="89"/>
      <c r="EN47" s="89"/>
      <c r="EO47" s="89"/>
      <c r="EP47" s="89"/>
      <c r="EQ47" s="89"/>
      <c r="ER47" s="89"/>
      <c r="ES47" s="89"/>
      <c r="ET47" s="89"/>
      <c r="EU47" s="89"/>
      <c r="EV47" s="89"/>
      <c r="EW47" s="89"/>
      <c r="EX47" s="89"/>
      <c r="EY47" s="89"/>
      <c r="EZ47" s="89"/>
      <c r="FA47" s="89"/>
      <c r="FB47" s="89"/>
      <c r="FC47" s="89"/>
      <c r="FD47" s="89"/>
      <c r="FE47" s="89"/>
      <c r="FF47" s="89"/>
      <c r="FG47" s="89"/>
      <c r="FH47" s="89"/>
      <c r="FI47" s="89"/>
      <c r="FJ47" s="89"/>
      <c r="FK47" s="89"/>
      <c r="FL47" s="89"/>
      <c r="FM47" s="89"/>
      <c r="FN47" s="89"/>
      <c r="FO47" s="89"/>
      <c r="FP47" s="89"/>
      <c r="FQ47" s="89"/>
      <c r="FR47" s="89"/>
      <c r="FS47" s="89"/>
      <c r="FT47" s="89"/>
      <c r="FU47" s="89"/>
      <c r="FV47" s="89"/>
      <c r="FW47" s="89"/>
      <c r="FX47" s="89"/>
      <c r="FY47" s="89"/>
      <c r="FZ47" s="89"/>
      <c r="GA47" s="89"/>
      <c r="GB47" s="89"/>
      <c r="GC47" s="89"/>
      <c r="GD47" s="89"/>
      <c r="GE47" s="89"/>
      <c r="GF47" s="89"/>
      <c r="GG47" s="89"/>
      <c r="GH47" s="89"/>
      <c r="GI47" s="89"/>
      <c r="GJ47" s="89"/>
      <c r="GK47" s="89"/>
      <c r="GL47" s="89"/>
      <c r="GM47" s="89"/>
      <c r="GN47" s="89"/>
      <c r="GO47" s="89"/>
      <c r="GP47" s="89"/>
      <c r="GQ47" s="89"/>
      <c r="GR47" s="89"/>
      <c r="GS47" s="89"/>
      <c r="GT47" s="89"/>
      <c r="GU47" s="89"/>
      <c r="GV47" s="89"/>
      <c r="GW47" s="89"/>
      <c r="GX47" s="89"/>
      <c r="GY47" s="89"/>
      <c r="GZ47" s="89"/>
      <c r="HA47" s="89"/>
      <c r="HB47" s="89"/>
      <c r="HC47" s="89"/>
      <c r="HD47" s="89"/>
      <c r="HE47" s="89"/>
      <c r="HF47" s="89"/>
      <c r="HG47" s="89"/>
      <c r="HH47" s="89"/>
      <c r="HI47" s="89"/>
      <c r="HJ47" s="89"/>
      <c r="HK47" s="89"/>
      <c r="HL47" s="89"/>
      <c r="HM47" s="89"/>
      <c r="HN47" s="89"/>
      <c r="HO47" s="89"/>
      <c r="HP47" s="89"/>
      <c r="HQ47" s="89"/>
      <c r="HR47" s="89"/>
      <c r="HS47" s="89"/>
      <c r="HT47" s="89"/>
      <c r="HU47" s="89"/>
      <c r="HV47" s="89"/>
      <c r="HW47" s="89"/>
      <c r="HX47" s="89"/>
      <c r="HY47" s="89"/>
      <c r="HZ47" s="89"/>
      <c r="IA47" s="89"/>
      <c r="IB47" s="89"/>
      <c r="IC47" s="89"/>
      <c r="ID47" s="89"/>
      <c r="IE47" s="89"/>
      <c r="IF47" s="89"/>
      <c r="IG47" s="89"/>
      <c r="IH47" s="89"/>
      <c r="II47" s="89"/>
      <c r="IJ47" s="89"/>
      <c r="IK47" s="89"/>
      <c r="IL47" s="89"/>
      <c r="IM47" s="89"/>
      <c r="IN47" s="89"/>
      <c r="IO47" s="89"/>
      <c r="IP47" s="89"/>
      <c r="IQ47" s="89"/>
      <c r="IR47" s="89"/>
      <c r="IS47" s="89"/>
      <c r="IT47" s="89"/>
      <c r="IU47" s="89"/>
      <c r="IV47" s="89"/>
    </row>
    <row r="48" spans="1:256" s="90" customFormat="1" x14ac:dyDescent="0.2">
      <c r="A48" s="84" t="s">
        <v>40</v>
      </c>
      <c r="B48" s="123">
        <v>0</v>
      </c>
      <c r="C48" s="123" t="s">
        <v>147</v>
      </c>
      <c r="D48" s="125">
        <v>0.11310000000000001</v>
      </c>
      <c r="E48" s="126" t="s">
        <v>147</v>
      </c>
      <c r="F48" s="124">
        <v>0</v>
      </c>
      <c r="G48" s="124" t="s">
        <v>147</v>
      </c>
      <c r="H48" s="123"/>
      <c r="I48" s="124"/>
      <c r="J48" s="123">
        <v>0</v>
      </c>
      <c r="K48" s="124" t="s">
        <v>147</v>
      </c>
      <c r="L48" s="123"/>
      <c r="M48" s="124"/>
      <c r="N48" s="123"/>
      <c r="O48" s="124"/>
      <c r="P48" s="123"/>
      <c r="Q48" s="124"/>
      <c r="R48" s="123">
        <v>0</v>
      </c>
      <c r="S48" s="124" t="s">
        <v>147</v>
      </c>
      <c r="T48" s="123">
        <v>0</v>
      </c>
      <c r="U48" s="124" t="s">
        <v>168</v>
      </c>
      <c r="V48" s="123"/>
      <c r="W48" s="124"/>
      <c r="X48" s="123"/>
      <c r="Y48" s="124"/>
      <c r="Z48" s="123"/>
      <c r="AA48" s="124"/>
      <c r="AB48" s="123"/>
      <c r="AC48" s="124"/>
      <c r="AD48" s="123"/>
      <c r="AE48" s="124"/>
      <c r="AF48" s="123"/>
      <c r="AG48" s="124"/>
      <c r="AH48" s="123"/>
      <c r="AI48" s="124"/>
      <c r="AJ48" s="123"/>
      <c r="AK48" s="124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  <c r="CO48" s="89"/>
      <c r="CP48" s="89"/>
      <c r="CQ48" s="89"/>
      <c r="CR48" s="89"/>
      <c r="CS48" s="89"/>
      <c r="CT48" s="89"/>
      <c r="CU48" s="89"/>
      <c r="CV48" s="89"/>
      <c r="CW48" s="89"/>
      <c r="CX48" s="89"/>
      <c r="CY48" s="89"/>
      <c r="CZ48" s="89"/>
      <c r="DA48" s="89"/>
      <c r="DB48" s="89"/>
      <c r="DC48" s="89"/>
      <c r="DD48" s="89"/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/>
      <c r="DS48" s="89"/>
      <c r="DT48" s="89"/>
      <c r="DU48" s="89"/>
      <c r="DV48" s="89"/>
      <c r="DW48" s="89"/>
      <c r="DX48" s="89"/>
      <c r="DY48" s="89"/>
      <c r="DZ48" s="89"/>
      <c r="EA48" s="89"/>
      <c r="EB48" s="89"/>
      <c r="EC48" s="89"/>
      <c r="ED48" s="89"/>
      <c r="EE48" s="89"/>
      <c r="EF48" s="89"/>
      <c r="EG48" s="89"/>
      <c r="EH48" s="89"/>
      <c r="EI48" s="89"/>
      <c r="EJ48" s="89"/>
      <c r="EK48" s="89"/>
      <c r="EL48" s="89"/>
      <c r="EM48" s="89"/>
      <c r="EN48" s="89"/>
      <c r="EO48" s="89"/>
      <c r="EP48" s="89"/>
      <c r="EQ48" s="89"/>
      <c r="ER48" s="89"/>
      <c r="ES48" s="89"/>
      <c r="ET48" s="89"/>
      <c r="EU48" s="89"/>
      <c r="EV48" s="89"/>
      <c r="EW48" s="89"/>
      <c r="EX48" s="89"/>
      <c r="EY48" s="89"/>
      <c r="EZ48" s="89"/>
      <c r="FA48" s="89"/>
      <c r="FB48" s="89"/>
      <c r="FC48" s="89"/>
      <c r="FD48" s="89"/>
      <c r="FE48" s="89"/>
      <c r="FF48" s="89"/>
      <c r="FG48" s="89"/>
      <c r="FH48" s="89"/>
      <c r="FI48" s="89"/>
      <c r="FJ48" s="89"/>
      <c r="FK48" s="89"/>
      <c r="FL48" s="89"/>
      <c r="FM48" s="89"/>
      <c r="FN48" s="89"/>
      <c r="FO48" s="89"/>
      <c r="FP48" s="89"/>
      <c r="FQ48" s="89"/>
      <c r="FR48" s="89"/>
      <c r="FS48" s="89"/>
      <c r="FT48" s="89"/>
      <c r="FU48" s="89"/>
      <c r="FV48" s="89"/>
      <c r="FW48" s="89"/>
      <c r="FX48" s="89"/>
      <c r="FY48" s="89"/>
      <c r="FZ48" s="89"/>
      <c r="GA48" s="89"/>
      <c r="GB48" s="89"/>
      <c r="GC48" s="89"/>
      <c r="GD48" s="89"/>
      <c r="GE48" s="89"/>
      <c r="GF48" s="89"/>
      <c r="GG48" s="89"/>
      <c r="GH48" s="89"/>
      <c r="GI48" s="89"/>
      <c r="GJ48" s="89"/>
      <c r="GK48" s="89"/>
      <c r="GL48" s="89"/>
      <c r="GM48" s="89"/>
      <c r="GN48" s="89"/>
      <c r="GO48" s="89"/>
      <c r="GP48" s="89"/>
      <c r="GQ48" s="89"/>
      <c r="GR48" s="89"/>
      <c r="GS48" s="89"/>
      <c r="GT48" s="89"/>
      <c r="GU48" s="89"/>
      <c r="GV48" s="89"/>
      <c r="GW48" s="89"/>
      <c r="GX48" s="89"/>
      <c r="GY48" s="89"/>
      <c r="GZ48" s="89"/>
      <c r="HA48" s="89"/>
      <c r="HB48" s="89"/>
      <c r="HC48" s="89"/>
      <c r="HD48" s="89"/>
      <c r="HE48" s="89"/>
      <c r="HF48" s="89"/>
      <c r="HG48" s="89"/>
      <c r="HH48" s="89"/>
      <c r="HI48" s="89"/>
      <c r="HJ48" s="89"/>
      <c r="HK48" s="89"/>
      <c r="HL48" s="89"/>
      <c r="HM48" s="89"/>
      <c r="HN48" s="89"/>
      <c r="HO48" s="89"/>
      <c r="HP48" s="89"/>
      <c r="HQ48" s="89"/>
      <c r="HR48" s="89"/>
      <c r="HS48" s="89"/>
      <c r="HT48" s="89"/>
      <c r="HU48" s="89"/>
      <c r="HV48" s="89"/>
      <c r="HW48" s="89"/>
      <c r="HX48" s="89"/>
      <c r="HY48" s="89"/>
      <c r="HZ48" s="89"/>
      <c r="IA48" s="89"/>
      <c r="IB48" s="89"/>
      <c r="IC48" s="89"/>
      <c r="ID48" s="89"/>
      <c r="IE48" s="89"/>
      <c r="IF48" s="89"/>
      <c r="IG48" s="89"/>
      <c r="IH48" s="89"/>
      <c r="II48" s="89"/>
      <c r="IJ48" s="89"/>
      <c r="IK48" s="89"/>
      <c r="IL48" s="89"/>
      <c r="IM48" s="89"/>
      <c r="IN48" s="89"/>
      <c r="IO48" s="89"/>
      <c r="IP48" s="89"/>
      <c r="IQ48" s="89"/>
      <c r="IR48" s="89"/>
      <c r="IS48" s="89"/>
      <c r="IT48" s="89"/>
      <c r="IU48" s="89"/>
      <c r="IV48" s="89"/>
    </row>
    <row r="49" spans="1:256" x14ac:dyDescent="0.25">
      <c r="A49" s="84" t="s">
        <v>38</v>
      </c>
      <c r="B49" s="123">
        <v>0.1</v>
      </c>
      <c r="C49" s="123" t="s">
        <v>147</v>
      </c>
      <c r="D49" s="125" t="s">
        <v>147</v>
      </c>
      <c r="E49" s="126" t="s">
        <v>147</v>
      </c>
      <c r="F49" s="124">
        <v>1.55E-2</v>
      </c>
      <c r="G49" s="124" t="s">
        <v>147</v>
      </c>
      <c r="H49" s="123"/>
      <c r="I49" s="124"/>
      <c r="J49" s="123">
        <v>0</v>
      </c>
      <c r="K49" s="124" t="s">
        <v>147</v>
      </c>
      <c r="L49" s="123"/>
      <c r="M49" s="124"/>
      <c r="N49" s="123"/>
      <c r="O49" s="124"/>
      <c r="P49" s="123"/>
      <c r="Q49" s="124"/>
      <c r="R49" s="123">
        <v>0</v>
      </c>
      <c r="S49" s="124" t="s">
        <v>147</v>
      </c>
      <c r="T49" s="123">
        <v>0</v>
      </c>
      <c r="U49" s="124" t="s">
        <v>168</v>
      </c>
      <c r="V49" s="123"/>
      <c r="W49" s="124"/>
      <c r="X49" s="123"/>
      <c r="Y49" s="124"/>
      <c r="Z49" s="123"/>
      <c r="AA49" s="124"/>
      <c r="AB49" s="123"/>
      <c r="AC49" s="124"/>
      <c r="AD49" s="123"/>
      <c r="AE49" s="124"/>
      <c r="AF49" s="123"/>
      <c r="AG49" s="124"/>
      <c r="AH49" s="123"/>
      <c r="AI49" s="124"/>
      <c r="AJ49" s="123"/>
      <c r="AK49" s="124"/>
      <c r="AL49" s="89"/>
    </row>
    <row r="50" spans="1:256" s="90" customFormat="1" x14ac:dyDescent="0.2">
      <c r="A50" s="84" t="s">
        <v>41</v>
      </c>
      <c r="B50" s="123">
        <v>3.3300000000000003E-2</v>
      </c>
      <c r="C50" s="123" t="s">
        <v>147</v>
      </c>
      <c r="D50" s="125" t="s">
        <v>147</v>
      </c>
      <c r="E50" s="126" t="s">
        <v>147</v>
      </c>
      <c r="F50" s="124">
        <v>0</v>
      </c>
      <c r="G50" s="124" t="s">
        <v>147</v>
      </c>
      <c r="H50" s="123"/>
      <c r="I50" s="124"/>
      <c r="J50" s="123">
        <v>0</v>
      </c>
      <c r="K50" s="124" t="s">
        <v>147</v>
      </c>
      <c r="L50" s="123"/>
      <c r="M50" s="124"/>
      <c r="N50" s="123"/>
      <c r="O50" s="124"/>
      <c r="P50" s="123"/>
      <c r="Q50" s="124"/>
      <c r="R50" s="123">
        <v>0</v>
      </c>
      <c r="S50" s="124" t="s">
        <v>147</v>
      </c>
      <c r="T50" s="123">
        <v>0</v>
      </c>
      <c r="U50" s="124" t="s">
        <v>168</v>
      </c>
      <c r="V50" s="123"/>
      <c r="W50" s="124"/>
      <c r="X50" s="123"/>
      <c r="Y50" s="124"/>
      <c r="Z50" s="123"/>
      <c r="AA50" s="124"/>
      <c r="AB50" s="123"/>
      <c r="AC50" s="124"/>
      <c r="AD50" s="123"/>
      <c r="AE50" s="124"/>
      <c r="AF50" s="123"/>
      <c r="AG50" s="124"/>
      <c r="AH50" s="123"/>
      <c r="AI50" s="124"/>
      <c r="AJ50" s="123"/>
      <c r="AK50" s="124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  <c r="CO50" s="89"/>
      <c r="CP50" s="89"/>
      <c r="CQ50" s="89"/>
      <c r="CR50" s="89"/>
      <c r="CS50" s="89"/>
      <c r="CT50" s="89"/>
      <c r="CU50" s="89"/>
      <c r="CV50" s="89"/>
      <c r="CW50" s="89"/>
      <c r="CX50" s="89"/>
      <c r="CY50" s="89"/>
      <c r="CZ50" s="89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89"/>
      <c r="EL50" s="89"/>
      <c r="EM50" s="89"/>
      <c r="EN50" s="89"/>
      <c r="EO50" s="89"/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  <c r="FE50" s="89"/>
      <c r="FF50" s="89"/>
      <c r="FG50" s="89"/>
      <c r="FH50" s="89"/>
      <c r="FI50" s="89"/>
      <c r="FJ50" s="89"/>
      <c r="FK50" s="89"/>
      <c r="FL50" s="89"/>
      <c r="FM50" s="89"/>
      <c r="FN50" s="89"/>
      <c r="FO50" s="89"/>
      <c r="FP50" s="89"/>
      <c r="FQ50" s="89"/>
      <c r="FR50" s="89"/>
      <c r="FS50" s="89"/>
      <c r="FT50" s="89"/>
      <c r="FU50" s="89"/>
      <c r="FV50" s="89"/>
      <c r="FW50" s="89"/>
      <c r="FX50" s="89"/>
      <c r="FY50" s="89"/>
      <c r="FZ50" s="89"/>
      <c r="GA50" s="89"/>
      <c r="GB50" s="89"/>
      <c r="GC50" s="89"/>
      <c r="GD50" s="89"/>
      <c r="GE50" s="89"/>
      <c r="GF50" s="89"/>
      <c r="GG50" s="89"/>
      <c r="GH50" s="89"/>
      <c r="GI50" s="89"/>
      <c r="GJ50" s="89"/>
      <c r="GK50" s="89"/>
      <c r="GL50" s="89"/>
      <c r="GM50" s="89"/>
      <c r="GN50" s="89"/>
      <c r="GO50" s="89"/>
      <c r="GP50" s="89"/>
      <c r="GQ50" s="89"/>
      <c r="GR50" s="89"/>
      <c r="GS50" s="89"/>
      <c r="GT50" s="89"/>
      <c r="GU50" s="89"/>
      <c r="GV50" s="89"/>
      <c r="GW50" s="89"/>
      <c r="GX50" s="89"/>
      <c r="GY50" s="89"/>
      <c r="GZ50" s="89"/>
      <c r="HA50" s="89"/>
      <c r="HB50" s="89"/>
      <c r="HC50" s="89"/>
      <c r="HD50" s="89"/>
      <c r="HE50" s="89"/>
      <c r="HF50" s="89"/>
      <c r="HG50" s="89"/>
      <c r="HH50" s="89"/>
      <c r="HI50" s="89"/>
      <c r="HJ50" s="89"/>
      <c r="HK50" s="89"/>
      <c r="HL50" s="89"/>
      <c r="HM50" s="89"/>
      <c r="HN50" s="89"/>
      <c r="HO50" s="89"/>
      <c r="HP50" s="89"/>
      <c r="HQ50" s="89"/>
      <c r="HR50" s="89"/>
      <c r="HS50" s="89"/>
      <c r="HT50" s="89"/>
      <c r="HU50" s="89"/>
      <c r="HV50" s="89"/>
      <c r="HW50" s="89"/>
      <c r="HX50" s="89"/>
      <c r="HY50" s="89"/>
      <c r="HZ50" s="89"/>
      <c r="IA50" s="89"/>
      <c r="IB50" s="89"/>
      <c r="IC50" s="89"/>
      <c r="ID50" s="89"/>
      <c r="IE50" s="89"/>
      <c r="IF50" s="89"/>
      <c r="IG50" s="89"/>
      <c r="IH50" s="89"/>
      <c r="II50" s="89"/>
      <c r="IJ50" s="89"/>
      <c r="IK50" s="89"/>
      <c r="IL50" s="89"/>
      <c r="IM50" s="89"/>
      <c r="IN50" s="89"/>
      <c r="IO50" s="89"/>
      <c r="IP50" s="89"/>
      <c r="IQ50" s="89"/>
      <c r="IR50" s="89"/>
      <c r="IS50" s="89"/>
      <c r="IT50" s="89"/>
      <c r="IU50" s="89"/>
      <c r="IV50" s="89"/>
    </row>
    <row r="51" spans="1:256" s="90" customFormat="1" x14ac:dyDescent="0.2">
      <c r="A51" s="84" t="s">
        <v>37</v>
      </c>
      <c r="B51" s="123">
        <v>0</v>
      </c>
      <c r="C51" s="123" t="s">
        <v>147</v>
      </c>
      <c r="D51" s="125" t="s">
        <v>147</v>
      </c>
      <c r="E51" s="126" t="s">
        <v>147</v>
      </c>
      <c r="F51" s="124">
        <v>1.55E-2</v>
      </c>
      <c r="G51" s="124" t="s">
        <v>147</v>
      </c>
      <c r="H51" s="123"/>
      <c r="I51" s="124"/>
      <c r="J51" s="123">
        <v>2.0999999999999999E-3</v>
      </c>
      <c r="K51" s="124" t="s">
        <v>147</v>
      </c>
      <c r="L51" s="123"/>
      <c r="M51" s="124"/>
      <c r="N51" s="123"/>
      <c r="O51" s="124"/>
      <c r="P51" s="123"/>
      <c r="Q51" s="124"/>
      <c r="R51" s="123">
        <v>2.0999999999999999E-3</v>
      </c>
      <c r="S51" s="124" t="s">
        <v>147</v>
      </c>
      <c r="T51" s="123">
        <v>0</v>
      </c>
      <c r="U51" s="124" t="s">
        <v>168</v>
      </c>
      <c r="V51" s="123"/>
      <c r="W51" s="124"/>
      <c r="X51" s="123"/>
      <c r="Y51" s="124"/>
      <c r="Z51" s="123"/>
      <c r="AA51" s="124"/>
      <c r="AB51" s="123"/>
      <c r="AC51" s="124"/>
      <c r="AD51" s="123"/>
      <c r="AE51" s="124"/>
      <c r="AF51" s="123"/>
      <c r="AG51" s="124"/>
      <c r="AH51" s="123"/>
      <c r="AI51" s="124"/>
      <c r="AJ51" s="123"/>
      <c r="AK51" s="124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  <c r="CO51" s="89"/>
      <c r="CP51" s="89"/>
      <c r="CQ51" s="89"/>
      <c r="CR51" s="89"/>
      <c r="CS51" s="89"/>
      <c r="CT51" s="89"/>
      <c r="CU51" s="89"/>
      <c r="CV51" s="89"/>
      <c r="CW51" s="89"/>
      <c r="CX51" s="89"/>
      <c r="CY51" s="89"/>
      <c r="CZ51" s="89"/>
      <c r="DA51" s="89"/>
      <c r="DB51" s="89"/>
      <c r="DC51" s="89"/>
      <c r="DD51" s="89"/>
      <c r="DE51" s="89"/>
      <c r="DF51" s="89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89"/>
      <c r="DR51" s="89"/>
      <c r="DS51" s="89"/>
      <c r="DT51" s="89"/>
      <c r="DU51" s="89"/>
      <c r="DV51" s="89"/>
      <c r="DW51" s="89"/>
      <c r="DX51" s="89"/>
      <c r="DY51" s="89"/>
      <c r="DZ51" s="89"/>
      <c r="EA51" s="89"/>
      <c r="EB51" s="89"/>
      <c r="EC51" s="89"/>
      <c r="ED51" s="89"/>
      <c r="EE51" s="89"/>
      <c r="EF51" s="89"/>
      <c r="EG51" s="89"/>
      <c r="EH51" s="89"/>
      <c r="EI51" s="89"/>
      <c r="EJ51" s="89"/>
      <c r="EK51" s="89"/>
      <c r="EL51" s="89"/>
      <c r="EM51" s="89"/>
      <c r="EN51" s="89"/>
      <c r="EO51" s="89"/>
      <c r="EP51" s="89"/>
      <c r="EQ51" s="89"/>
      <c r="ER51" s="89"/>
      <c r="ES51" s="89"/>
      <c r="ET51" s="89"/>
      <c r="EU51" s="89"/>
      <c r="EV51" s="89"/>
      <c r="EW51" s="89"/>
      <c r="EX51" s="89"/>
      <c r="EY51" s="89"/>
      <c r="EZ51" s="89"/>
      <c r="FA51" s="89"/>
      <c r="FB51" s="89"/>
      <c r="FC51" s="89"/>
      <c r="FD51" s="89"/>
      <c r="FE51" s="89"/>
      <c r="FF51" s="89"/>
      <c r="FG51" s="89"/>
      <c r="FH51" s="89"/>
      <c r="FI51" s="89"/>
      <c r="FJ51" s="89"/>
      <c r="FK51" s="89"/>
      <c r="FL51" s="89"/>
      <c r="FM51" s="89"/>
      <c r="FN51" s="89"/>
      <c r="FO51" s="89"/>
      <c r="FP51" s="89"/>
      <c r="FQ51" s="89"/>
      <c r="FR51" s="89"/>
      <c r="FS51" s="89"/>
      <c r="FT51" s="89"/>
      <c r="FU51" s="89"/>
      <c r="FV51" s="89"/>
      <c r="FW51" s="89"/>
      <c r="FX51" s="89"/>
      <c r="FY51" s="89"/>
      <c r="FZ51" s="89"/>
      <c r="GA51" s="89"/>
      <c r="GB51" s="89"/>
      <c r="GC51" s="89"/>
      <c r="GD51" s="89"/>
      <c r="GE51" s="89"/>
      <c r="GF51" s="89"/>
      <c r="GG51" s="89"/>
      <c r="GH51" s="89"/>
      <c r="GI51" s="89"/>
      <c r="GJ51" s="89"/>
      <c r="GK51" s="89"/>
      <c r="GL51" s="89"/>
      <c r="GM51" s="89"/>
      <c r="GN51" s="89"/>
      <c r="GO51" s="89"/>
      <c r="GP51" s="89"/>
      <c r="GQ51" s="89"/>
      <c r="GR51" s="89"/>
      <c r="GS51" s="89"/>
      <c r="GT51" s="89"/>
      <c r="GU51" s="89"/>
      <c r="GV51" s="89"/>
      <c r="GW51" s="89"/>
      <c r="GX51" s="89"/>
      <c r="GY51" s="89"/>
      <c r="GZ51" s="89"/>
      <c r="HA51" s="89"/>
      <c r="HB51" s="89"/>
      <c r="HC51" s="89"/>
      <c r="HD51" s="89"/>
      <c r="HE51" s="89"/>
      <c r="HF51" s="89"/>
      <c r="HG51" s="89"/>
      <c r="HH51" s="89"/>
      <c r="HI51" s="89"/>
      <c r="HJ51" s="89"/>
      <c r="HK51" s="89"/>
      <c r="HL51" s="89"/>
      <c r="HM51" s="89"/>
      <c r="HN51" s="89"/>
      <c r="HO51" s="89"/>
      <c r="HP51" s="89"/>
      <c r="HQ51" s="89"/>
      <c r="HR51" s="89"/>
      <c r="HS51" s="89"/>
      <c r="HT51" s="89"/>
      <c r="HU51" s="89"/>
      <c r="HV51" s="89"/>
      <c r="HW51" s="89"/>
      <c r="HX51" s="89"/>
      <c r="HY51" s="89"/>
      <c r="HZ51" s="89"/>
      <c r="IA51" s="89"/>
      <c r="IB51" s="89"/>
      <c r="IC51" s="89"/>
      <c r="ID51" s="89"/>
      <c r="IE51" s="89"/>
      <c r="IF51" s="89"/>
      <c r="IG51" s="89"/>
      <c r="IH51" s="89"/>
      <c r="II51" s="89"/>
      <c r="IJ51" s="89"/>
      <c r="IK51" s="89"/>
      <c r="IL51" s="89"/>
      <c r="IM51" s="89"/>
      <c r="IN51" s="89"/>
      <c r="IO51" s="89"/>
      <c r="IP51" s="89"/>
      <c r="IQ51" s="89"/>
      <c r="IR51" s="89"/>
      <c r="IS51" s="89"/>
      <c r="IT51" s="89"/>
      <c r="IU51" s="89"/>
      <c r="IV51" s="89"/>
    </row>
    <row r="52" spans="1:256" s="90" customFormat="1" x14ac:dyDescent="0.2">
      <c r="A52" s="84" t="s">
        <v>171</v>
      </c>
      <c r="B52" s="123" t="s">
        <v>147</v>
      </c>
      <c r="C52" s="123" t="s">
        <v>147</v>
      </c>
      <c r="D52" s="125" t="s">
        <v>147</v>
      </c>
      <c r="E52" s="126" t="s">
        <v>147</v>
      </c>
      <c r="F52" s="124">
        <v>0</v>
      </c>
      <c r="G52" s="124" t="s">
        <v>147</v>
      </c>
      <c r="H52" s="123"/>
      <c r="I52" s="124"/>
      <c r="J52" s="123">
        <v>0</v>
      </c>
      <c r="K52" s="124" t="s">
        <v>147</v>
      </c>
      <c r="L52" s="123"/>
      <c r="M52" s="124"/>
      <c r="N52" s="123"/>
      <c r="O52" s="124"/>
      <c r="P52" s="123"/>
      <c r="Q52" s="124"/>
      <c r="R52" s="123">
        <v>0</v>
      </c>
      <c r="S52" s="124" t="s">
        <v>147</v>
      </c>
      <c r="T52" s="123">
        <v>0</v>
      </c>
      <c r="U52" s="124" t="s">
        <v>168</v>
      </c>
      <c r="V52" s="123"/>
      <c r="W52" s="124"/>
      <c r="X52" s="123"/>
      <c r="Y52" s="124"/>
      <c r="Z52" s="123"/>
      <c r="AA52" s="124"/>
      <c r="AB52" s="123"/>
      <c r="AC52" s="124"/>
      <c r="AD52" s="123"/>
      <c r="AE52" s="124"/>
      <c r="AF52" s="123"/>
      <c r="AG52" s="124"/>
      <c r="AH52" s="123"/>
      <c r="AI52" s="124"/>
      <c r="AJ52" s="123"/>
      <c r="AK52" s="124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  <c r="CO52" s="89"/>
      <c r="CP52" s="89"/>
      <c r="CQ52" s="89"/>
      <c r="CR52" s="89"/>
      <c r="CS52" s="89"/>
      <c r="CT52" s="89"/>
      <c r="CU52" s="89"/>
      <c r="CV52" s="89"/>
      <c r="CW52" s="89"/>
      <c r="CX52" s="89"/>
      <c r="CY52" s="89"/>
      <c r="CZ52" s="89"/>
      <c r="DA52" s="89"/>
      <c r="DB52" s="89"/>
      <c r="DC52" s="89"/>
      <c r="DD52" s="89"/>
      <c r="DE52" s="89"/>
      <c r="DF52" s="89"/>
      <c r="DG52" s="89"/>
      <c r="DH52" s="89"/>
      <c r="DI52" s="89"/>
      <c r="DJ52" s="89"/>
      <c r="DK52" s="89"/>
      <c r="DL52" s="89"/>
      <c r="DM52" s="89"/>
      <c r="DN52" s="89"/>
      <c r="DO52" s="89"/>
      <c r="DP52" s="89"/>
      <c r="DQ52" s="89"/>
      <c r="DR52" s="89"/>
      <c r="DS52" s="89"/>
      <c r="DT52" s="89"/>
      <c r="DU52" s="89"/>
      <c r="DV52" s="89"/>
      <c r="DW52" s="89"/>
      <c r="DX52" s="89"/>
      <c r="DY52" s="89"/>
      <c r="DZ52" s="89"/>
      <c r="EA52" s="89"/>
      <c r="EB52" s="89"/>
      <c r="EC52" s="89"/>
      <c r="ED52" s="89"/>
      <c r="EE52" s="89"/>
      <c r="EF52" s="89"/>
      <c r="EG52" s="89"/>
      <c r="EH52" s="89"/>
      <c r="EI52" s="89"/>
      <c r="EJ52" s="89"/>
      <c r="EK52" s="89"/>
      <c r="EL52" s="89"/>
      <c r="EM52" s="89"/>
      <c r="EN52" s="89"/>
      <c r="EO52" s="89"/>
      <c r="EP52" s="89"/>
      <c r="EQ52" s="89"/>
      <c r="ER52" s="89"/>
      <c r="ES52" s="89"/>
      <c r="ET52" s="89"/>
      <c r="EU52" s="89"/>
      <c r="EV52" s="89"/>
      <c r="EW52" s="89"/>
      <c r="EX52" s="89"/>
      <c r="EY52" s="89"/>
      <c r="EZ52" s="89"/>
      <c r="FA52" s="89"/>
      <c r="FB52" s="89"/>
      <c r="FC52" s="89"/>
      <c r="FD52" s="89"/>
      <c r="FE52" s="89"/>
      <c r="FF52" s="89"/>
      <c r="FG52" s="89"/>
      <c r="FH52" s="89"/>
      <c r="FI52" s="89"/>
      <c r="FJ52" s="89"/>
      <c r="FK52" s="89"/>
      <c r="FL52" s="89"/>
      <c r="FM52" s="89"/>
      <c r="FN52" s="89"/>
      <c r="FO52" s="89"/>
      <c r="FP52" s="89"/>
      <c r="FQ52" s="89"/>
      <c r="FR52" s="89"/>
      <c r="FS52" s="89"/>
      <c r="FT52" s="89"/>
      <c r="FU52" s="89"/>
      <c r="FV52" s="89"/>
      <c r="FW52" s="89"/>
      <c r="FX52" s="89"/>
      <c r="FY52" s="89"/>
      <c r="FZ52" s="89"/>
      <c r="GA52" s="89"/>
      <c r="GB52" s="89"/>
      <c r="GC52" s="89"/>
      <c r="GD52" s="89"/>
      <c r="GE52" s="89"/>
      <c r="GF52" s="89"/>
      <c r="GG52" s="89"/>
      <c r="GH52" s="89"/>
      <c r="GI52" s="89"/>
      <c r="GJ52" s="89"/>
      <c r="GK52" s="89"/>
      <c r="GL52" s="89"/>
      <c r="GM52" s="89"/>
      <c r="GN52" s="89"/>
      <c r="GO52" s="89"/>
      <c r="GP52" s="89"/>
      <c r="GQ52" s="89"/>
      <c r="GR52" s="89"/>
      <c r="GS52" s="89"/>
      <c r="GT52" s="89"/>
      <c r="GU52" s="89"/>
      <c r="GV52" s="89"/>
      <c r="GW52" s="89"/>
      <c r="GX52" s="89"/>
      <c r="GY52" s="89"/>
      <c r="GZ52" s="89"/>
      <c r="HA52" s="89"/>
      <c r="HB52" s="89"/>
      <c r="HC52" s="89"/>
      <c r="HD52" s="89"/>
      <c r="HE52" s="89"/>
      <c r="HF52" s="89"/>
      <c r="HG52" s="89"/>
      <c r="HH52" s="89"/>
      <c r="HI52" s="89"/>
      <c r="HJ52" s="89"/>
      <c r="HK52" s="89"/>
      <c r="HL52" s="89"/>
      <c r="HM52" s="89"/>
      <c r="HN52" s="89"/>
      <c r="HO52" s="89"/>
      <c r="HP52" s="89"/>
      <c r="HQ52" s="89"/>
      <c r="HR52" s="89"/>
      <c r="HS52" s="89"/>
      <c r="HT52" s="89"/>
      <c r="HU52" s="89"/>
      <c r="HV52" s="89"/>
      <c r="HW52" s="89"/>
      <c r="HX52" s="89"/>
      <c r="HY52" s="89"/>
      <c r="HZ52" s="89"/>
      <c r="IA52" s="89"/>
      <c r="IB52" s="89"/>
      <c r="IC52" s="89"/>
      <c r="ID52" s="89"/>
      <c r="IE52" s="89"/>
      <c r="IF52" s="89"/>
      <c r="IG52" s="89"/>
      <c r="IH52" s="89"/>
      <c r="II52" s="89"/>
      <c r="IJ52" s="89"/>
      <c r="IK52" s="89"/>
      <c r="IL52" s="89"/>
      <c r="IM52" s="89"/>
      <c r="IN52" s="89"/>
      <c r="IO52" s="89"/>
      <c r="IP52" s="89"/>
      <c r="IQ52" s="89"/>
      <c r="IR52" s="89"/>
      <c r="IS52" s="89"/>
      <c r="IT52" s="89"/>
      <c r="IU52" s="89"/>
      <c r="IV52" s="89"/>
    </row>
    <row r="53" spans="1:256" x14ac:dyDescent="0.25">
      <c r="A53" s="84" t="s">
        <v>172</v>
      </c>
      <c r="B53" s="123">
        <v>0</v>
      </c>
      <c r="C53" s="123" t="s">
        <v>147</v>
      </c>
      <c r="D53" s="125">
        <v>0.17560000000000001</v>
      </c>
      <c r="E53" s="126" t="s">
        <v>147</v>
      </c>
      <c r="F53" s="124">
        <v>0</v>
      </c>
      <c r="G53" s="124" t="s">
        <v>147</v>
      </c>
      <c r="H53" s="123"/>
      <c r="I53" s="124"/>
      <c r="J53" s="123">
        <v>0</v>
      </c>
      <c r="K53" s="124" t="s">
        <v>147</v>
      </c>
      <c r="L53" s="123"/>
      <c r="M53" s="124"/>
      <c r="N53" s="123"/>
      <c r="O53" s="124"/>
      <c r="P53" s="123"/>
      <c r="Q53" s="124"/>
      <c r="R53" s="123">
        <v>0</v>
      </c>
      <c r="S53" s="124" t="s">
        <v>147</v>
      </c>
      <c r="T53" s="123">
        <v>0</v>
      </c>
      <c r="U53" s="124" t="s">
        <v>168</v>
      </c>
      <c r="V53" s="123"/>
      <c r="W53" s="124"/>
      <c r="X53" s="123"/>
      <c r="Y53" s="124"/>
      <c r="Z53" s="123"/>
      <c r="AA53" s="124"/>
      <c r="AB53" s="123"/>
      <c r="AC53" s="124"/>
      <c r="AD53" s="123"/>
      <c r="AE53" s="124"/>
      <c r="AF53" s="123"/>
      <c r="AG53" s="124"/>
      <c r="AH53" s="123"/>
      <c r="AI53" s="124"/>
      <c r="AJ53" s="123"/>
      <c r="AK53" s="124"/>
      <c r="AL53" s="89"/>
    </row>
    <row r="54" spans="1:256" s="90" customFormat="1" x14ac:dyDescent="0.2">
      <c r="A54" s="84" t="s">
        <v>173</v>
      </c>
      <c r="B54" s="123">
        <v>5.7000000000000002E-3</v>
      </c>
      <c r="C54" s="123" t="s">
        <v>147</v>
      </c>
      <c r="D54" s="125">
        <v>8.0000000000000002E-3</v>
      </c>
      <c r="E54" s="126" t="s">
        <v>147</v>
      </c>
      <c r="F54" s="124">
        <v>0.44080000000000003</v>
      </c>
      <c r="G54" s="124" t="s">
        <v>147</v>
      </c>
      <c r="H54" s="123"/>
      <c r="I54" s="124"/>
      <c r="J54" s="123">
        <v>4.7800000000000002E-2</v>
      </c>
      <c r="K54" s="124" t="s">
        <v>147</v>
      </c>
      <c r="L54" s="123"/>
      <c r="M54" s="124"/>
      <c r="N54" s="123"/>
      <c r="O54" s="124"/>
      <c r="P54" s="123"/>
      <c r="Q54" s="124"/>
      <c r="R54" s="123">
        <v>4.7800000000000002E-2</v>
      </c>
      <c r="S54" s="124" t="s">
        <v>147</v>
      </c>
      <c r="T54" s="123">
        <v>5.8999999999999999E-3</v>
      </c>
      <c r="U54" s="124" t="s">
        <v>168</v>
      </c>
      <c r="V54" s="123"/>
      <c r="W54" s="124"/>
      <c r="X54" s="123"/>
      <c r="Y54" s="124"/>
      <c r="Z54" s="123"/>
      <c r="AA54" s="124"/>
      <c r="AB54" s="123"/>
      <c r="AC54" s="124"/>
      <c r="AD54" s="123"/>
      <c r="AE54" s="124"/>
      <c r="AF54" s="123"/>
      <c r="AG54" s="124"/>
      <c r="AH54" s="123"/>
      <c r="AI54" s="124"/>
      <c r="AJ54" s="123"/>
      <c r="AK54" s="124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  <c r="CO54" s="89"/>
      <c r="CP54" s="89"/>
      <c r="CQ54" s="89"/>
      <c r="CR54" s="89"/>
      <c r="CS54" s="89"/>
      <c r="CT54" s="89"/>
      <c r="CU54" s="89"/>
      <c r="CV54" s="89"/>
      <c r="CW54" s="89"/>
      <c r="CX54" s="89"/>
      <c r="CY54" s="89"/>
      <c r="CZ54" s="89"/>
      <c r="DA54" s="89"/>
      <c r="DB54" s="89"/>
      <c r="DC54" s="89"/>
      <c r="DD54" s="89"/>
      <c r="DE54" s="89"/>
      <c r="DF54" s="89"/>
      <c r="DG54" s="89"/>
      <c r="DH54" s="89"/>
      <c r="DI54" s="89"/>
      <c r="DJ54" s="89"/>
      <c r="DK54" s="89"/>
      <c r="DL54" s="89"/>
      <c r="DM54" s="89"/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89"/>
      <c r="DY54" s="89"/>
      <c r="DZ54" s="89"/>
      <c r="EA54" s="89"/>
      <c r="EB54" s="89"/>
      <c r="EC54" s="89"/>
      <c r="ED54" s="89"/>
      <c r="EE54" s="89"/>
      <c r="EF54" s="89"/>
      <c r="EG54" s="89"/>
      <c r="EH54" s="89"/>
      <c r="EI54" s="89"/>
      <c r="EJ54" s="89"/>
      <c r="EK54" s="89"/>
      <c r="EL54" s="89"/>
      <c r="EM54" s="89"/>
      <c r="EN54" s="89"/>
      <c r="EO54" s="89"/>
      <c r="EP54" s="89"/>
      <c r="EQ54" s="89"/>
      <c r="ER54" s="89"/>
      <c r="ES54" s="89"/>
      <c r="ET54" s="89"/>
      <c r="EU54" s="89"/>
      <c r="EV54" s="89"/>
      <c r="EW54" s="89"/>
      <c r="EX54" s="89"/>
      <c r="EY54" s="89"/>
      <c r="EZ54" s="89"/>
      <c r="FA54" s="89"/>
      <c r="FB54" s="89"/>
      <c r="FC54" s="89"/>
      <c r="FD54" s="89"/>
      <c r="FE54" s="89"/>
      <c r="FF54" s="89"/>
      <c r="FG54" s="89"/>
      <c r="FH54" s="89"/>
      <c r="FI54" s="89"/>
      <c r="FJ54" s="89"/>
      <c r="FK54" s="89"/>
      <c r="FL54" s="89"/>
      <c r="FM54" s="89"/>
      <c r="FN54" s="89"/>
      <c r="FO54" s="89"/>
      <c r="FP54" s="89"/>
      <c r="FQ54" s="89"/>
      <c r="FR54" s="89"/>
      <c r="FS54" s="89"/>
      <c r="FT54" s="89"/>
      <c r="FU54" s="89"/>
      <c r="FV54" s="89"/>
      <c r="FW54" s="89"/>
      <c r="FX54" s="89"/>
      <c r="FY54" s="89"/>
      <c r="FZ54" s="89"/>
      <c r="GA54" s="89"/>
      <c r="GB54" s="89"/>
      <c r="GC54" s="89"/>
      <c r="GD54" s="89"/>
      <c r="GE54" s="89"/>
      <c r="GF54" s="89"/>
      <c r="GG54" s="89"/>
      <c r="GH54" s="89"/>
      <c r="GI54" s="89"/>
      <c r="GJ54" s="89"/>
      <c r="GK54" s="89"/>
      <c r="GL54" s="89"/>
      <c r="GM54" s="89"/>
      <c r="GN54" s="89"/>
      <c r="GO54" s="89"/>
      <c r="GP54" s="89"/>
      <c r="GQ54" s="89"/>
      <c r="GR54" s="89"/>
      <c r="GS54" s="89"/>
      <c r="GT54" s="89"/>
      <c r="GU54" s="89"/>
      <c r="GV54" s="89"/>
      <c r="GW54" s="89"/>
      <c r="GX54" s="89"/>
      <c r="GY54" s="89"/>
      <c r="GZ54" s="89"/>
      <c r="HA54" s="89"/>
      <c r="HB54" s="89"/>
      <c r="HC54" s="89"/>
      <c r="HD54" s="89"/>
      <c r="HE54" s="89"/>
      <c r="HF54" s="89"/>
      <c r="HG54" s="89"/>
      <c r="HH54" s="89"/>
      <c r="HI54" s="89"/>
      <c r="HJ54" s="89"/>
      <c r="HK54" s="89"/>
      <c r="HL54" s="89"/>
      <c r="HM54" s="89"/>
      <c r="HN54" s="89"/>
      <c r="HO54" s="89"/>
      <c r="HP54" s="89"/>
      <c r="HQ54" s="89"/>
      <c r="HR54" s="89"/>
      <c r="HS54" s="89"/>
      <c r="HT54" s="89"/>
      <c r="HU54" s="89"/>
      <c r="HV54" s="89"/>
      <c r="HW54" s="89"/>
      <c r="HX54" s="89"/>
      <c r="HY54" s="89"/>
      <c r="HZ54" s="89"/>
      <c r="IA54" s="89"/>
      <c r="IB54" s="89"/>
      <c r="IC54" s="89"/>
      <c r="ID54" s="89"/>
      <c r="IE54" s="89"/>
      <c r="IF54" s="89"/>
      <c r="IG54" s="89"/>
      <c r="IH54" s="89"/>
      <c r="II54" s="89"/>
      <c r="IJ54" s="89"/>
      <c r="IK54" s="89"/>
      <c r="IL54" s="89"/>
      <c r="IM54" s="89"/>
      <c r="IN54" s="89"/>
      <c r="IO54" s="89"/>
      <c r="IP54" s="89"/>
      <c r="IQ54" s="89"/>
      <c r="IR54" s="89"/>
      <c r="IS54" s="89"/>
      <c r="IT54" s="89"/>
      <c r="IU54" s="89"/>
      <c r="IV54" s="89"/>
    </row>
    <row r="55" spans="1:256" s="134" customFormat="1" ht="12.75" customHeight="1" x14ac:dyDescent="0.2">
      <c r="A55" s="127" t="s">
        <v>174</v>
      </c>
      <c r="B55" s="136">
        <v>0.16489999999999999</v>
      </c>
      <c r="C55" s="137"/>
      <c r="D55" s="130">
        <v>0.38450000000000001</v>
      </c>
      <c r="E55" s="126" t="s">
        <v>147</v>
      </c>
      <c r="F55" s="148">
        <v>2.1999999999999999E-2</v>
      </c>
      <c r="G55" s="149"/>
      <c r="H55" s="128"/>
      <c r="I55" s="132"/>
      <c r="J55" s="150">
        <v>2.5100000000000001E-2</v>
      </c>
      <c r="K55" s="151"/>
      <c r="L55" s="128"/>
      <c r="M55" s="132"/>
      <c r="N55" s="128"/>
      <c r="O55" s="132"/>
      <c r="P55" s="128"/>
      <c r="Q55" s="132"/>
      <c r="R55" s="150">
        <v>2.5100000000000001E-2</v>
      </c>
      <c r="S55" s="151"/>
      <c r="T55" s="128">
        <v>1.7999999999999999E-2</v>
      </c>
      <c r="U55" s="132" t="s">
        <v>168</v>
      </c>
      <c r="V55" s="128"/>
      <c r="W55" s="132"/>
      <c r="X55" s="128"/>
      <c r="Y55" s="132"/>
      <c r="Z55" s="128"/>
      <c r="AA55" s="132"/>
      <c r="AB55" s="128"/>
      <c r="AC55" s="132"/>
      <c r="AD55" s="128"/>
      <c r="AE55" s="132"/>
      <c r="AF55" s="128"/>
      <c r="AG55" s="132"/>
      <c r="AH55" s="128"/>
      <c r="AI55" s="132"/>
      <c r="AJ55" s="128"/>
      <c r="AK55" s="132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3"/>
      <c r="GA55" s="133"/>
      <c r="GB55" s="133"/>
      <c r="GC55" s="133"/>
      <c r="GD55" s="133"/>
      <c r="GE55" s="133"/>
      <c r="GF55" s="133"/>
      <c r="GG55" s="133"/>
      <c r="GH55" s="133"/>
      <c r="GI55" s="133"/>
      <c r="GJ55" s="133"/>
      <c r="GK55" s="133"/>
      <c r="GL55" s="133"/>
      <c r="GM55" s="133"/>
      <c r="GN55" s="133"/>
      <c r="GO55" s="133"/>
      <c r="GP55" s="133"/>
      <c r="GQ55" s="133"/>
      <c r="GR55" s="133"/>
      <c r="GS55" s="133"/>
      <c r="GT55" s="133"/>
      <c r="GU55" s="133"/>
      <c r="GV55" s="133"/>
      <c r="GW55" s="133"/>
      <c r="GX55" s="133"/>
      <c r="GY55" s="133"/>
      <c r="GZ55" s="133"/>
      <c r="HA55" s="133"/>
      <c r="HB55" s="133"/>
      <c r="HC55" s="133"/>
      <c r="HD55" s="133"/>
      <c r="HE55" s="133"/>
      <c r="HF55" s="133"/>
      <c r="HG55" s="133"/>
      <c r="HH55" s="133"/>
      <c r="HI55" s="133"/>
      <c r="HJ55" s="133"/>
      <c r="HK55" s="133"/>
      <c r="HL55" s="133"/>
      <c r="HM55" s="133"/>
      <c r="HN55" s="133"/>
      <c r="HO55" s="133"/>
      <c r="HP55" s="133"/>
      <c r="HQ55" s="133"/>
      <c r="HR55" s="133"/>
      <c r="HS55" s="133"/>
      <c r="HT55" s="133"/>
      <c r="HU55" s="133"/>
      <c r="HV55" s="133"/>
      <c r="HW55" s="133"/>
      <c r="HX55" s="133"/>
      <c r="HY55" s="133"/>
      <c r="HZ55" s="133"/>
      <c r="IA55" s="133"/>
      <c r="IB55" s="133"/>
      <c r="IC55" s="133"/>
      <c r="ID55" s="133"/>
      <c r="IE55" s="133"/>
      <c r="IF55" s="133"/>
      <c r="IG55" s="133"/>
      <c r="IH55" s="133"/>
      <c r="II55" s="133"/>
      <c r="IJ55" s="133"/>
      <c r="IK55" s="133"/>
      <c r="IL55" s="133"/>
      <c r="IM55" s="133"/>
      <c r="IN55" s="133"/>
      <c r="IO55" s="133"/>
      <c r="IP55" s="133"/>
      <c r="IQ55" s="133"/>
      <c r="IR55" s="133"/>
      <c r="IS55" s="133"/>
      <c r="IT55" s="133"/>
      <c r="IU55" s="133"/>
      <c r="IV55" s="133"/>
    </row>
    <row r="56" spans="1:256" ht="5.0999999999999996" customHeight="1" x14ac:dyDescent="0.25"/>
    <row r="57" spans="1:256" s="109" customFormat="1" x14ac:dyDescent="0.25">
      <c r="A57" s="108" t="s">
        <v>175</v>
      </c>
      <c r="B57" s="121">
        <f>B$4</f>
        <v>0</v>
      </c>
      <c r="C57" s="122"/>
      <c r="D57" s="116">
        <f ca="1">D$4</f>
        <v>45505</v>
      </c>
      <c r="E57" s="117"/>
      <c r="F57" s="116">
        <f ca="1">F$4</f>
        <v>45536</v>
      </c>
      <c r="G57" s="117"/>
      <c r="H57" s="116" t="str">
        <f ca="1">H$4</f>
        <v>Meta Parcial</v>
      </c>
      <c r="I57" s="117"/>
      <c r="J57" s="116" t="str">
        <f ca="1">J$4</f>
        <v>01-09-Out-24</v>
      </c>
      <c r="K57" s="117"/>
      <c r="L57" s="116" t="str">
        <f ca="1">L$4</f>
        <v>Meta Parcial</v>
      </c>
      <c r="M57" s="117"/>
      <c r="N57" s="116" t="str">
        <f ca="1">N$4</f>
        <v>10-31-Out-24</v>
      </c>
      <c r="O57" s="117"/>
      <c r="P57" s="116" t="str">
        <f ca="1">P$4</f>
        <v>Meta Mensal</v>
      </c>
      <c r="Q57" s="117"/>
      <c r="R57" s="116">
        <f ca="1">R$4</f>
        <v>45566</v>
      </c>
      <c r="S57" s="117"/>
      <c r="T57" s="116">
        <f ca="1">T$4</f>
        <v>45597</v>
      </c>
      <c r="U57" s="117"/>
      <c r="V57" s="116">
        <f ca="1">V$4</f>
        <v>45627</v>
      </c>
      <c r="W57" s="117"/>
      <c r="X57" s="116">
        <f ca="1">X$4</f>
        <v>45658</v>
      </c>
      <c r="Y57" s="117"/>
      <c r="Z57" s="116">
        <f ca="1">Z$4</f>
        <v>45689</v>
      </c>
      <c r="AA57" s="117"/>
      <c r="AB57" s="116">
        <f ca="1">AB$4</f>
        <v>45717</v>
      </c>
      <c r="AC57" s="117"/>
      <c r="AD57" s="116">
        <f ca="1">AD$4</f>
        <v>45748</v>
      </c>
      <c r="AE57" s="117"/>
      <c r="AF57" s="116">
        <f ca="1">AF$4</f>
        <v>45778</v>
      </c>
      <c r="AG57" s="117"/>
      <c r="AH57" s="116">
        <f ca="1">AH$4</f>
        <v>45809</v>
      </c>
      <c r="AI57" s="117"/>
      <c r="AJ57" s="116">
        <f ca="1">AJ$4</f>
        <v>45839</v>
      </c>
      <c r="AK57" s="117"/>
    </row>
    <row r="58" spans="1:256" s="90" customFormat="1" x14ac:dyDescent="0.2">
      <c r="A58" s="84" t="s">
        <v>36</v>
      </c>
      <c r="B58" s="146">
        <v>0</v>
      </c>
      <c r="C58" s="146"/>
      <c r="D58" s="146">
        <v>0</v>
      </c>
      <c r="E58" s="146"/>
      <c r="F58" s="146">
        <v>0</v>
      </c>
      <c r="G58" s="146" t="s">
        <v>147</v>
      </c>
      <c r="H58" s="146"/>
      <c r="I58" s="146"/>
      <c r="J58" s="146">
        <v>0</v>
      </c>
      <c r="K58" s="146" t="s">
        <v>147</v>
      </c>
      <c r="L58" s="146"/>
      <c r="M58" s="146"/>
      <c r="N58" s="146"/>
      <c r="O58" s="146"/>
      <c r="P58" s="146"/>
      <c r="Q58" s="146"/>
      <c r="R58" s="146">
        <v>0</v>
      </c>
      <c r="S58" s="146" t="s">
        <v>147</v>
      </c>
      <c r="T58" s="146">
        <v>0</v>
      </c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91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  <c r="FE58" s="89"/>
      <c r="FF58" s="89"/>
      <c r="FG58" s="89"/>
      <c r="FH58" s="89"/>
      <c r="FI58" s="89"/>
      <c r="FJ58" s="89"/>
      <c r="FK58" s="89"/>
      <c r="FL58" s="89"/>
      <c r="FM58" s="89"/>
      <c r="FN58" s="89"/>
      <c r="FO58" s="89"/>
      <c r="FP58" s="89"/>
      <c r="FQ58" s="89"/>
      <c r="FR58" s="89"/>
      <c r="FS58" s="89"/>
      <c r="FT58" s="89"/>
      <c r="FU58" s="89"/>
      <c r="FV58" s="89"/>
      <c r="FW58" s="89"/>
      <c r="FX58" s="89"/>
      <c r="FY58" s="89"/>
      <c r="FZ58" s="89"/>
      <c r="GA58" s="89"/>
      <c r="GB58" s="89"/>
      <c r="GC58" s="89"/>
      <c r="GD58" s="89"/>
      <c r="GE58" s="89"/>
      <c r="GF58" s="89"/>
      <c r="GG58" s="89"/>
      <c r="GH58" s="89"/>
      <c r="GI58" s="89"/>
      <c r="GJ58" s="89"/>
      <c r="GK58" s="89"/>
      <c r="GL58" s="89"/>
      <c r="GM58" s="89"/>
      <c r="GN58" s="89"/>
      <c r="GO58" s="89"/>
      <c r="GP58" s="89"/>
      <c r="GQ58" s="89"/>
      <c r="GR58" s="89"/>
      <c r="GS58" s="89"/>
      <c r="GT58" s="89"/>
      <c r="GU58" s="89"/>
      <c r="GV58" s="89"/>
      <c r="GW58" s="89"/>
      <c r="GX58" s="89"/>
      <c r="GY58" s="89"/>
      <c r="GZ58" s="89"/>
      <c r="HA58" s="89"/>
      <c r="HB58" s="89"/>
      <c r="HC58" s="89"/>
      <c r="HD58" s="89"/>
      <c r="HE58" s="89"/>
      <c r="HF58" s="89"/>
      <c r="HG58" s="89"/>
      <c r="HH58" s="89"/>
      <c r="HI58" s="89"/>
      <c r="HJ58" s="89"/>
      <c r="HK58" s="89"/>
      <c r="HL58" s="89"/>
      <c r="HM58" s="89"/>
      <c r="HN58" s="89"/>
      <c r="HO58" s="89"/>
      <c r="HP58" s="89"/>
      <c r="HQ58" s="89"/>
      <c r="HR58" s="89"/>
      <c r="HS58" s="89"/>
      <c r="HT58" s="89"/>
      <c r="HU58" s="89"/>
      <c r="HV58" s="89"/>
      <c r="HW58" s="89"/>
      <c r="HX58" s="89"/>
      <c r="HY58" s="89"/>
      <c r="HZ58" s="89"/>
      <c r="IA58" s="89"/>
      <c r="IB58" s="89"/>
      <c r="IC58" s="89"/>
      <c r="ID58" s="89"/>
      <c r="IE58" s="89"/>
      <c r="IF58" s="89"/>
      <c r="IG58" s="89"/>
      <c r="IH58" s="89"/>
      <c r="II58" s="89"/>
      <c r="IJ58" s="89"/>
      <c r="IK58" s="89"/>
      <c r="IL58" s="89"/>
      <c r="IM58" s="89"/>
      <c r="IN58" s="89"/>
      <c r="IO58" s="89"/>
      <c r="IP58" s="89"/>
      <c r="IQ58" s="89"/>
      <c r="IR58" s="89"/>
      <c r="IS58" s="89"/>
      <c r="IT58" s="89"/>
      <c r="IU58" s="89"/>
      <c r="IV58" s="89"/>
    </row>
    <row r="59" spans="1:256" s="90" customFormat="1" x14ac:dyDescent="0.2">
      <c r="A59" s="84" t="s">
        <v>169</v>
      </c>
      <c r="B59" s="146">
        <v>0</v>
      </c>
      <c r="C59" s="146"/>
      <c r="D59" s="146">
        <v>0</v>
      </c>
      <c r="E59" s="146"/>
      <c r="F59" s="146">
        <v>0.01</v>
      </c>
      <c r="G59" s="146" t="s">
        <v>147</v>
      </c>
      <c r="H59" s="146"/>
      <c r="I59" s="146"/>
      <c r="J59" s="146">
        <v>0.02</v>
      </c>
      <c r="K59" s="146" t="s">
        <v>147</v>
      </c>
      <c r="L59" s="146"/>
      <c r="M59" s="146"/>
      <c r="N59" s="146"/>
      <c r="O59" s="146"/>
      <c r="P59" s="146"/>
      <c r="Q59" s="146"/>
      <c r="R59" s="146">
        <v>0.02</v>
      </c>
      <c r="S59" s="146" t="s">
        <v>147</v>
      </c>
      <c r="T59" s="146">
        <v>1.7999999999999999E-2</v>
      </c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91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  <c r="HH59" s="89"/>
      <c r="HI59" s="89"/>
      <c r="HJ59" s="89"/>
      <c r="HK59" s="89"/>
      <c r="HL59" s="89"/>
      <c r="HM59" s="89"/>
      <c r="HN59" s="89"/>
      <c r="HO59" s="89"/>
      <c r="HP59" s="89"/>
      <c r="HQ59" s="89"/>
      <c r="HR59" s="89"/>
      <c r="HS59" s="89"/>
      <c r="HT59" s="89"/>
      <c r="HU59" s="89"/>
      <c r="HV59" s="89"/>
      <c r="HW59" s="89"/>
      <c r="HX59" s="89"/>
      <c r="HY59" s="89"/>
      <c r="HZ59" s="89"/>
      <c r="IA59" s="89"/>
      <c r="IB59" s="89"/>
      <c r="IC59" s="89"/>
      <c r="ID59" s="89"/>
      <c r="IE59" s="89"/>
      <c r="IF59" s="89"/>
      <c r="IG59" s="89"/>
      <c r="IH59" s="89"/>
      <c r="II59" s="89"/>
      <c r="IJ59" s="89"/>
      <c r="IK59" s="89"/>
      <c r="IL59" s="89"/>
      <c r="IM59" s="89"/>
      <c r="IN59" s="89"/>
      <c r="IO59" s="89"/>
      <c r="IP59" s="89"/>
      <c r="IQ59" s="89"/>
      <c r="IR59" s="89"/>
      <c r="IS59" s="89"/>
      <c r="IT59" s="89"/>
      <c r="IU59" s="89"/>
      <c r="IV59" s="89"/>
    </row>
    <row r="60" spans="1:256" s="90" customFormat="1" x14ac:dyDescent="0.2">
      <c r="A60" s="84" t="s">
        <v>170</v>
      </c>
      <c r="B60" s="146">
        <v>0</v>
      </c>
      <c r="C60" s="146"/>
      <c r="D60" s="146">
        <v>0</v>
      </c>
      <c r="E60" s="146"/>
      <c r="F60" s="146">
        <v>0</v>
      </c>
      <c r="G60" s="146" t="s">
        <v>147</v>
      </c>
      <c r="H60" s="146"/>
      <c r="I60" s="146"/>
      <c r="J60" s="146">
        <v>0</v>
      </c>
      <c r="K60" s="146" t="s">
        <v>147</v>
      </c>
      <c r="L60" s="146"/>
      <c r="M60" s="146"/>
      <c r="N60" s="146"/>
      <c r="O60" s="146"/>
      <c r="P60" s="146"/>
      <c r="Q60" s="146"/>
      <c r="R60" s="146">
        <v>0</v>
      </c>
      <c r="S60" s="146" t="s">
        <v>147</v>
      </c>
      <c r="T60" s="146">
        <v>0</v>
      </c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91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89"/>
      <c r="CY60" s="89"/>
      <c r="CZ60" s="89"/>
      <c r="DA60" s="89"/>
      <c r="DB60" s="89"/>
      <c r="DC60" s="89"/>
      <c r="DD60" s="89"/>
      <c r="DE60" s="89"/>
      <c r="DF60" s="89"/>
      <c r="DG60" s="89"/>
      <c r="DH60" s="89"/>
      <c r="DI60" s="89"/>
      <c r="DJ60" s="89"/>
      <c r="DK60" s="89"/>
      <c r="DL60" s="89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89"/>
      <c r="EA60" s="89"/>
      <c r="EB60" s="89"/>
      <c r="EC60" s="89"/>
      <c r="ED60" s="89"/>
      <c r="EE60" s="89"/>
      <c r="EF60" s="89"/>
      <c r="EG60" s="89"/>
      <c r="EH60" s="89"/>
      <c r="EI60" s="89"/>
      <c r="EJ60" s="89"/>
      <c r="EK60" s="89"/>
      <c r="EL60" s="89"/>
      <c r="EM60" s="89"/>
      <c r="EN60" s="89"/>
      <c r="EO60" s="89"/>
      <c r="EP60" s="89"/>
      <c r="EQ60" s="89"/>
      <c r="ER60" s="89"/>
      <c r="ES60" s="89"/>
      <c r="ET60" s="89"/>
      <c r="EU60" s="89"/>
      <c r="EV60" s="89"/>
      <c r="EW60" s="89"/>
      <c r="EX60" s="89"/>
      <c r="EY60" s="89"/>
      <c r="EZ60" s="89"/>
      <c r="FA60" s="89"/>
      <c r="FB60" s="89"/>
      <c r="FC60" s="89"/>
      <c r="FD60" s="89"/>
      <c r="FE60" s="89"/>
      <c r="FF60" s="89"/>
      <c r="FG60" s="89"/>
      <c r="FH60" s="89"/>
      <c r="FI60" s="89"/>
      <c r="FJ60" s="89"/>
      <c r="FK60" s="89"/>
      <c r="FL60" s="89"/>
      <c r="FM60" s="89"/>
      <c r="FN60" s="89"/>
      <c r="FO60" s="89"/>
      <c r="FP60" s="89"/>
      <c r="FQ60" s="89"/>
      <c r="FR60" s="89"/>
      <c r="FS60" s="89"/>
      <c r="FT60" s="89"/>
      <c r="FU60" s="89"/>
      <c r="FV60" s="89"/>
      <c r="FW60" s="89"/>
      <c r="FX60" s="89"/>
      <c r="FY60" s="89"/>
      <c r="FZ60" s="89"/>
      <c r="GA60" s="89"/>
      <c r="GB60" s="89"/>
      <c r="GC60" s="89"/>
      <c r="GD60" s="89"/>
      <c r="GE60" s="89"/>
      <c r="GF60" s="89"/>
      <c r="GG60" s="89"/>
      <c r="GH60" s="89"/>
      <c r="GI60" s="89"/>
      <c r="GJ60" s="89"/>
      <c r="GK60" s="89"/>
      <c r="GL60" s="89"/>
      <c r="GM60" s="89"/>
      <c r="GN60" s="89"/>
      <c r="GO60" s="89"/>
      <c r="GP60" s="89"/>
      <c r="GQ60" s="89"/>
      <c r="GR60" s="89"/>
      <c r="GS60" s="89"/>
      <c r="GT60" s="89"/>
      <c r="GU60" s="89"/>
      <c r="GV60" s="89"/>
      <c r="GW60" s="89"/>
      <c r="GX60" s="89"/>
      <c r="GY60" s="89"/>
      <c r="GZ60" s="89"/>
      <c r="HA60" s="89"/>
      <c r="HB60" s="89"/>
      <c r="HC60" s="89"/>
      <c r="HD60" s="89"/>
      <c r="HE60" s="89"/>
      <c r="HF60" s="89"/>
      <c r="HG60" s="89"/>
      <c r="HH60" s="89"/>
      <c r="HI60" s="89"/>
      <c r="HJ60" s="89"/>
      <c r="HK60" s="89"/>
      <c r="HL60" s="89"/>
      <c r="HM60" s="89"/>
      <c r="HN60" s="89"/>
      <c r="HO60" s="89"/>
      <c r="HP60" s="89"/>
      <c r="HQ60" s="89"/>
      <c r="HR60" s="89"/>
      <c r="HS60" s="89"/>
      <c r="HT60" s="89"/>
      <c r="HU60" s="89"/>
      <c r="HV60" s="89"/>
      <c r="HW60" s="89"/>
      <c r="HX60" s="89"/>
      <c r="HY60" s="89"/>
      <c r="HZ60" s="89"/>
      <c r="IA60" s="89"/>
      <c r="IB60" s="89"/>
      <c r="IC60" s="89"/>
      <c r="ID60" s="89"/>
      <c r="IE60" s="89"/>
      <c r="IF60" s="89"/>
      <c r="IG60" s="89"/>
      <c r="IH60" s="89"/>
      <c r="II60" s="89"/>
      <c r="IJ60" s="89"/>
      <c r="IK60" s="89"/>
      <c r="IL60" s="89"/>
      <c r="IM60" s="89"/>
      <c r="IN60" s="89"/>
      <c r="IO60" s="89"/>
      <c r="IP60" s="89"/>
      <c r="IQ60" s="89"/>
      <c r="IR60" s="89"/>
      <c r="IS60" s="89"/>
      <c r="IT60" s="89"/>
      <c r="IU60" s="89"/>
      <c r="IV60" s="89"/>
    </row>
    <row r="61" spans="1:256" s="90" customFormat="1" x14ac:dyDescent="0.2">
      <c r="A61" s="84" t="s">
        <v>40</v>
      </c>
      <c r="B61" s="146">
        <v>0</v>
      </c>
      <c r="C61" s="146"/>
      <c r="D61" s="146">
        <v>0</v>
      </c>
      <c r="E61" s="146"/>
      <c r="F61" s="146">
        <v>0</v>
      </c>
      <c r="G61" s="146" t="s">
        <v>147</v>
      </c>
      <c r="H61" s="146"/>
      <c r="I61" s="146"/>
      <c r="J61" s="146">
        <v>0.01</v>
      </c>
      <c r="K61" s="146" t="s">
        <v>147</v>
      </c>
      <c r="L61" s="146"/>
      <c r="M61" s="146"/>
      <c r="N61" s="146"/>
      <c r="O61" s="146"/>
      <c r="P61" s="146"/>
      <c r="Q61" s="146"/>
      <c r="R61" s="146">
        <v>0.01</v>
      </c>
      <c r="S61" s="146" t="s">
        <v>147</v>
      </c>
      <c r="T61" s="146">
        <v>0</v>
      </c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91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9"/>
      <c r="IC61" s="89"/>
      <c r="ID61" s="89"/>
      <c r="IE61" s="89"/>
      <c r="IF61" s="89"/>
      <c r="IG61" s="89"/>
      <c r="IH61" s="89"/>
      <c r="II61" s="89"/>
      <c r="IJ61" s="89"/>
      <c r="IK61" s="89"/>
      <c r="IL61" s="89"/>
      <c r="IM61" s="89"/>
      <c r="IN61" s="89"/>
      <c r="IO61" s="89"/>
      <c r="IP61" s="89"/>
      <c r="IQ61" s="89"/>
      <c r="IR61" s="89"/>
      <c r="IS61" s="89"/>
      <c r="IT61" s="89"/>
      <c r="IU61" s="89"/>
      <c r="IV61" s="89"/>
    </row>
    <row r="62" spans="1:256" s="90" customFormat="1" x14ac:dyDescent="0.2">
      <c r="A62" s="84" t="s">
        <v>38</v>
      </c>
      <c r="B62" s="146">
        <v>0</v>
      </c>
      <c r="C62" s="146"/>
      <c r="D62" s="146">
        <v>0</v>
      </c>
      <c r="E62" s="146"/>
      <c r="F62" s="146">
        <v>0</v>
      </c>
      <c r="G62" s="146" t="s">
        <v>147</v>
      </c>
      <c r="H62" s="146"/>
      <c r="I62" s="146"/>
      <c r="J62" s="146">
        <v>0.01</v>
      </c>
      <c r="K62" s="146" t="s">
        <v>147</v>
      </c>
      <c r="L62" s="146"/>
      <c r="M62" s="146"/>
      <c r="N62" s="146"/>
      <c r="O62" s="146"/>
      <c r="P62" s="146"/>
      <c r="Q62" s="146"/>
      <c r="R62" s="146">
        <v>0.01</v>
      </c>
      <c r="S62" s="146" t="s">
        <v>147</v>
      </c>
      <c r="T62" s="146">
        <v>0</v>
      </c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91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  <c r="CO62" s="89"/>
      <c r="CP62" s="89"/>
      <c r="CQ62" s="89"/>
      <c r="CR62" s="89"/>
      <c r="CS62" s="89"/>
      <c r="CT62" s="89"/>
      <c r="CU62" s="89"/>
      <c r="CV62" s="89"/>
      <c r="CW62" s="89"/>
      <c r="CX62" s="89"/>
      <c r="CY62" s="89"/>
      <c r="CZ62" s="89"/>
      <c r="DA62" s="89"/>
      <c r="DB62" s="89"/>
      <c r="DC62" s="89"/>
      <c r="DD62" s="89"/>
      <c r="DE62" s="89"/>
      <c r="DF62" s="89"/>
      <c r="DG62" s="89"/>
      <c r="DH62" s="89"/>
      <c r="DI62" s="89"/>
      <c r="DJ62" s="89"/>
      <c r="DK62" s="89"/>
      <c r="DL62" s="89"/>
      <c r="DM62" s="89"/>
      <c r="DN62" s="89"/>
      <c r="DO62" s="89"/>
      <c r="DP62" s="89"/>
      <c r="DQ62" s="89"/>
      <c r="DR62" s="89"/>
      <c r="DS62" s="89"/>
      <c r="DT62" s="89"/>
      <c r="DU62" s="89"/>
      <c r="DV62" s="89"/>
      <c r="DW62" s="89"/>
      <c r="DX62" s="89"/>
      <c r="DY62" s="89"/>
      <c r="DZ62" s="89"/>
      <c r="EA62" s="89"/>
      <c r="EB62" s="89"/>
      <c r="EC62" s="89"/>
      <c r="ED62" s="89"/>
      <c r="EE62" s="89"/>
      <c r="EF62" s="89"/>
      <c r="EG62" s="89"/>
      <c r="EH62" s="89"/>
      <c r="EI62" s="89"/>
      <c r="EJ62" s="89"/>
      <c r="EK62" s="89"/>
      <c r="EL62" s="89"/>
      <c r="EM62" s="89"/>
      <c r="EN62" s="89"/>
      <c r="EO62" s="89"/>
      <c r="EP62" s="89"/>
      <c r="EQ62" s="89"/>
      <c r="ER62" s="89"/>
      <c r="ES62" s="89"/>
      <c r="ET62" s="89"/>
      <c r="EU62" s="89"/>
      <c r="EV62" s="89"/>
      <c r="EW62" s="89"/>
      <c r="EX62" s="89"/>
      <c r="EY62" s="89"/>
      <c r="EZ62" s="89"/>
      <c r="FA62" s="89"/>
      <c r="FB62" s="89"/>
      <c r="FC62" s="89"/>
      <c r="FD62" s="89"/>
      <c r="FE62" s="89"/>
      <c r="FF62" s="89"/>
      <c r="FG62" s="89"/>
      <c r="FH62" s="89"/>
      <c r="FI62" s="89"/>
      <c r="FJ62" s="89"/>
      <c r="FK62" s="89"/>
      <c r="FL62" s="89"/>
      <c r="FM62" s="89"/>
      <c r="FN62" s="89"/>
      <c r="FO62" s="89"/>
      <c r="FP62" s="89"/>
      <c r="FQ62" s="89"/>
      <c r="FR62" s="89"/>
      <c r="FS62" s="89"/>
      <c r="FT62" s="89"/>
      <c r="FU62" s="89"/>
      <c r="FV62" s="89"/>
      <c r="FW62" s="89"/>
      <c r="FX62" s="89"/>
      <c r="FY62" s="89"/>
      <c r="FZ62" s="89"/>
      <c r="GA62" s="89"/>
      <c r="GB62" s="89"/>
      <c r="GC62" s="89"/>
      <c r="GD62" s="89"/>
      <c r="GE62" s="89"/>
      <c r="GF62" s="89"/>
      <c r="GG62" s="89"/>
      <c r="GH62" s="89"/>
      <c r="GI62" s="89"/>
      <c r="GJ62" s="89"/>
      <c r="GK62" s="89"/>
      <c r="GL62" s="89"/>
      <c r="GM62" s="89"/>
      <c r="GN62" s="89"/>
      <c r="GO62" s="89"/>
      <c r="GP62" s="89"/>
      <c r="GQ62" s="89"/>
      <c r="GR62" s="89"/>
      <c r="GS62" s="89"/>
      <c r="GT62" s="89"/>
      <c r="GU62" s="89"/>
      <c r="GV62" s="89"/>
      <c r="GW62" s="89"/>
      <c r="GX62" s="89"/>
      <c r="GY62" s="89"/>
      <c r="GZ62" s="89"/>
      <c r="HA62" s="89"/>
      <c r="HB62" s="89"/>
      <c r="HC62" s="89"/>
      <c r="HD62" s="89"/>
      <c r="HE62" s="89"/>
      <c r="HF62" s="89"/>
      <c r="HG62" s="89"/>
      <c r="HH62" s="89"/>
      <c r="HI62" s="89"/>
      <c r="HJ62" s="89"/>
      <c r="HK62" s="89"/>
      <c r="HL62" s="89"/>
      <c r="HM62" s="89"/>
      <c r="HN62" s="89"/>
      <c r="HO62" s="89"/>
      <c r="HP62" s="89"/>
      <c r="HQ62" s="89"/>
      <c r="HR62" s="89"/>
      <c r="HS62" s="89"/>
      <c r="HT62" s="89"/>
      <c r="HU62" s="89"/>
      <c r="HV62" s="89"/>
      <c r="HW62" s="89"/>
      <c r="HX62" s="89"/>
      <c r="HY62" s="89"/>
      <c r="HZ62" s="89"/>
      <c r="IA62" s="89"/>
      <c r="IB62" s="89"/>
      <c r="IC62" s="89"/>
      <c r="ID62" s="89"/>
      <c r="IE62" s="89"/>
      <c r="IF62" s="89"/>
      <c r="IG62" s="89"/>
      <c r="IH62" s="89"/>
      <c r="II62" s="89"/>
      <c r="IJ62" s="89"/>
      <c r="IK62" s="89"/>
      <c r="IL62" s="89"/>
      <c r="IM62" s="89"/>
      <c r="IN62" s="89"/>
      <c r="IO62" s="89"/>
      <c r="IP62" s="89"/>
      <c r="IQ62" s="89"/>
      <c r="IR62" s="89"/>
      <c r="IS62" s="89"/>
      <c r="IT62" s="89"/>
      <c r="IU62" s="89"/>
      <c r="IV62" s="89"/>
    </row>
    <row r="63" spans="1:256" s="90" customFormat="1" x14ac:dyDescent="0.2">
      <c r="A63" s="84" t="s">
        <v>41</v>
      </c>
      <c r="B63" s="146">
        <v>0</v>
      </c>
      <c r="C63" s="146"/>
      <c r="D63" s="146">
        <v>0</v>
      </c>
      <c r="E63" s="146"/>
      <c r="F63" s="146">
        <v>0</v>
      </c>
      <c r="G63" s="146" t="s">
        <v>147</v>
      </c>
      <c r="H63" s="146"/>
      <c r="I63" s="146"/>
      <c r="J63" s="146">
        <v>0.01</v>
      </c>
      <c r="K63" s="146" t="s">
        <v>147</v>
      </c>
      <c r="L63" s="146"/>
      <c r="M63" s="146"/>
      <c r="N63" s="146"/>
      <c r="O63" s="146"/>
      <c r="P63" s="146"/>
      <c r="Q63" s="146"/>
      <c r="R63" s="146">
        <v>0.01</v>
      </c>
      <c r="S63" s="146" t="s">
        <v>147</v>
      </c>
      <c r="T63" s="146">
        <v>0</v>
      </c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91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</row>
    <row r="64" spans="1:256" s="90" customFormat="1" x14ac:dyDescent="0.2">
      <c r="A64" s="84" t="s">
        <v>37</v>
      </c>
      <c r="B64" s="146">
        <v>0</v>
      </c>
      <c r="C64" s="146"/>
      <c r="D64" s="146">
        <v>0</v>
      </c>
      <c r="E64" s="146"/>
      <c r="F64" s="146">
        <v>0</v>
      </c>
      <c r="G64" s="146" t="s">
        <v>147</v>
      </c>
      <c r="H64" s="146"/>
      <c r="I64" s="146"/>
      <c r="J64" s="146">
        <v>0</v>
      </c>
      <c r="K64" s="146" t="s">
        <v>147</v>
      </c>
      <c r="L64" s="146"/>
      <c r="M64" s="146"/>
      <c r="N64" s="146"/>
      <c r="O64" s="146"/>
      <c r="P64" s="146"/>
      <c r="Q64" s="146"/>
      <c r="R64" s="146">
        <v>0</v>
      </c>
      <c r="S64" s="146" t="s">
        <v>147</v>
      </c>
      <c r="T64" s="146">
        <v>0</v>
      </c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91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  <c r="CO64" s="89"/>
      <c r="CP64" s="89"/>
      <c r="CQ64" s="89"/>
      <c r="CR64" s="89"/>
      <c r="CS64" s="89"/>
      <c r="CT64" s="89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  <c r="DT64" s="89"/>
      <c r="DU64" s="89"/>
      <c r="DV64" s="89"/>
      <c r="DW64" s="89"/>
      <c r="DX64" s="89"/>
      <c r="DY64" s="89"/>
      <c r="DZ64" s="89"/>
      <c r="EA64" s="89"/>
      <c r="EB64" s="89"/>
      <c r="EC64" s="89"/>
      <c r="ED64" s="89"/>
      <c r="EE64" s="89"/>
      <c r="EF64" s="89"/>
      <c r="EG64" s="89"/>
      <c r="EH64" s="89"/>
      <c r="EI64" s="89"/>
      <c r="EJ64" s="89"/>
      <c r="EK64" s="89"/>
      <c r="EL64" s="89"/>
      <c r="EM64" s="89"/>
      <c r="EN64" s="89"/>
      <c r="EO64" s="89"/>
      <c r="EP64" s="89"/>
      <c r="EQ64" s="89"/>
      <c r="ER64" s="89"/>
      <c r="ES64" s="89"/>
      <c r="ET64" s="89"/>
      <c r="EU64" s="89"/>
      <c r="EV64" s="89"/>
      <c r="EW64" s="89"/>
      <c r="EX64" s="89"/>
      <c r="EY64" s="89"/>
      <c r="EZ64" s="89"/>
      <c r="FA64" s="89"/>
      <c r="FB64" s="89"/>
      <c r="FC64" s="89"/>
      <c r="FD64" s="89"/>
      <c r="FE64" s="89"/>
      <c r="FF64" s="89"/>
      <c r="FG64" s="89"/>
      <c r="FH64" s="89"/>
      <c r="FI64" s="89"/>
      <c r="FJ64" s="89"/>
      <c r="FK64" s="89"/>
      <c r="FL64" s="89"/>
      <c r="FM64" s="89"/>
      <c r="FN64" s="89"/>
      <c r="FO64" s="89"/>
      <c r="FP64" s="89"/>
      <c r="FQ64" s="89"/>
      <c r="FR64" s="89"/>
      <c r="FS64" s="89"/>
      <c r="FT64" s="89"/>
      <c r="FU64" s="89"/>
      <c r="FV64" s="89"/>
      <c r="FW64" s="89"/>
      <c r="FX64" s="89"/>
      <c r="FY64" s="89"/>
      <c r="FZ64" s="89"/>
      <c r="GA64" s="89"/>
      <c r="GB64" s="89"/>
      <c r="GC64" s="89"/>
      <c r="GD64" s="89"/>
      <c r="GE64" s="89"/>
      <c r="GF64" s="89"/>
      <c r="GG64" s="89"/>
      <c r="GH64" s="89"/>
      <c r="GI64" s="89"/>
      <c r="GJ64" s="89"/>
      <c r="GK64" s="89"/>
      <c r="GL64" s="89"/>
      <c r="GM64" s="89"/>
      <c r="GN64" s="89"/>
      <c r="GO64" s="89"/>
      <c r="GP64" s="89"/>
      <c r="GQ64" s="89"/>
      <c r="GR64" s="89"/>
      <c r="GS64" s="89"/>
      <c r="GT64" s="89"/>
      <c r="GU64" s="89"/>
      <c r="GV64" s="89"/>
      <c r="GW64" s="89"/>
      <c r="GX64" s="89"/>
      <c r="GY64" s="89"/>
      <c r="GZ64" s="89"/>
      <c r="HA64" s="89"/>
      <c r="HB64" s="89"/>
      <c r="HC64" s="89"/>
      <c r="HD64" s="89"/>
      <c r="HE64" s="89"/>
      <c r="HF64" s="89"/>
      <c r="HG64" s="89"/>
      <c r="HH64" s="89"/>
      <c r="HI64" s="89"/>
      <c r="HJ64" s="89"/>
      <c r="HK64" s="89"/>
      <c r="HL64" s="89"/>
      <c r="HM64" s="89"/>
      <c r="HN64" s="89"/>
      <c r="HO64" s="89"/>
      <c r="HP64" s="89"/>
      <c r="HQ64" s="89"/>
      <c r="HR64" s="89"/>
      <c r="HS64" s="89"/>
      <c r="HT64" s="89"/>
      <c r="HU64" s="89"/>
      <c r="HV64" s="89"/>
      <c r="HW64" s="89"/>
      <c r="HX64" s="89"/>
      <c r="HY64" s="89"/>
      <c r="HZ64" s="89"/>
      <c r="IA64" s="89"/>
      <c r="IB64" s="89"/>
      <c r="IC64" s="89"/>
      <c r="ID64" s="89"/>
      <c r="IE64" s="89"/>
      <c r="IF64" s="89"/>
      <c r="IG64" s="89"/>
      <c r="IH64" s="89"/>
      <c r="II64" s="89"/>
      <c r="IJ64" s="89"/>
      <c r="IK64" s="89"/>
      <c r="IL64" s="89"/>
      <c r="IM64" s="89"/>
      <c r="IN64" s="89"/>
      <c r="IO64" s="89"/>
      <c r="IP64" s="89"/>
      <c r="IQ64" s="89"/>
      <c r="IR64" s="89"/>
      <c r="IS64" s="89"/>
      <c r="IT64" s="89"/>
      <c r="IU64" s="89"/>
      <c r="IV64" s="89"/>
    </row>
    <row r="65" spans="1:256" s="90" customFormat="1" x14ac:dyDescent="0.2">
      <c r="A65" s="84" t="s">
        <v>171</v>
      </c>
      <c r="B65" s="146" t="s">
        <v>147</v>
      </c>
      <c r="C65" s="146"/>
      <c r="D65" s="146" t="s">
        <v>147</v>
      </c>
      <c r="E65" s="146"/>
      <c r="F65" s="146">
        <v>0</v>
      </c>
      <c r="G65" s="146" t="s">
        <v>147</v>
      </c>
      <c r="H65" s="146"/>
      <c r="I65" s="146"/>
      <c r="J65" s="146">
        <v>0</v>
      </c>
      <c r="K65" s="146" t="s">
        <v>147</v>
      </c>
      <c r="L65" s="146"/>
      <c r="M65" s="146"/>
      <c r="N65" s="146"/>
      <c r="O65" s="146"/>
      <c r="P65" s="146"/>
      <c r="Q65" s="146"/>
      <c r="R65" s="146">
        <v>0</v>
      </c>
      <c r="S65" s="146" t="s">
        <v>147</v>
      </c>
      <c r="T65" s="146">
        <v>0</v>
      </c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91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  <c r="CO65" s="89"/>
      <c r="CP65" s="89"/>
      <c r="CQ65" s="89"/>
      <c r="CR65" s="89"/>
      <c r="CS65" s="89"/>
      <c r="CT65" s="89"/>
      <c r="CU65" s="89"/>
      <c r="CV65" s="89"/>
      <c r="CW65" s="89"/>
      <c r="CX65" s="89"/>
      <c r="CY65" s="89"/>
      <c r="CZ65" s="89"/>
      <c r="DA65" s="89"/>
      <c r="DB65" s="89"/>
      <c r="DC65" s="89"/>
      <c r="DD65" s="89"/>
      <c r="DE65" s="89"/>
      <c r="DF65" s="89"/>
      <c r="DG65" s="89"/>
      <c r="DH65" s="89"/>
      <c r="DI65" s="89"/>
      <c r="DJ65" s="89"/>
      <c r="DK65" s="89"/>
      <c r="DL65" s="89"/>
      <c r="DM65" s="89"/>
      <c r="DN65" s="89"/>
      <c r="DO65" s="89"/>
      <c r="DP65" s="89"/>
      <c r="DQ65" s="89"/>
      <c r="DR65" s="89"/>
      <c r="DS65" s="89"/>
      <c r="DT65" s="89"/>
      <c r="DU65" s="89"/>
      <c r="DV65" s="89"/>
      <c r="DW65" s="89"/>
      <c r="DX65" s="89"/>
      <c r="DY65" s="89"/>
      <c r="DZ65" s="89"/>
      <c r="EA65" s="89"/>
      <c r="EB65" s="89"/>
      <c r="EC65" s="89"/>
      <c r="ED65" s="89"/>
      <c r="EE65" s="89"/>
      <c r="EF65" s="89"/>
      <c r="EG65" s="89"/>
      <c r="EH65" s="89"/>
      <c r="EI65" s="89"/>
      <c r="EJ65" s="89"/>
      <c r="EK65" s="89"/>
      <c r="EL65" s="89"/>
      <c r="EM65" s="89"/>
      <c r="EN65" s="89"/>
      <c r="EO65" s="89"/>
      <c r="EP65" s="89"/>
      <c r="EQ65" s="89"/>
      <c r="ER65" s="89"/>
      <c r="ES65" s="89"/>
      <c r="ET65" s="89"/>
      <c r="EU65" s="89"/>
      <c r="EV65" s="89"/>
      <c r="EW65" s="89"/>
      <c r="EX65" s="89"/>
      <c r="EY65" s="89"/>
      <c r="EZ65" s="89"/>
      <c r="FA65" s="89"/>
      <c r="FB65" s="89"/>
      <c r="FC65" s="89"/>
      <c r="FD65" s="89"/>
      <c r="FE65" s="89"/>
      <c r="FF65" s="89"/>
      <c r="FG65" s="89"/>
      <c r="FH65" s="89"/>
      <c r="FI65" s="89"/>
      <c r="FJ65" s="89"/>
      <c r="FK65" s="89"/>
      <c r="FL65" s="89"/>
      <c r="FM65" s="89"/>
      <c r="FN65" s="89"/>
      <c r="FO65" s="89"/>
      <c r="FP65" s="89"/>
      <c r="FQ65" s="89"/>
      <c r="FR65" s="89"/>
      <c r="FS65" s="89"/>
      <c r="FT65" s="89"/>
      <c r="FU65" s="89"/>
      <c r="FV65" s="89"/>
      <c r="FW65" s="89"/>
      <c r="FX65" s="89"/>
      <c r="FY65" s="89"/>
      <c r="FZ65" s="89"/>
      <c r="GA65" s="89"/>
      <c r="GB65" s="89"/>
      <c r="GC65" s="89"/>
      <c r="GD65" s="89"/>
      <c r="GE65" s="89"/>
      <c r="GF65" s="89"/>
      <c r="GG65" s="89"/>
      <c r="GH65" s="89"/>
      <c r="GI65" s="89"/>
      <c r="GJ65" s="89"/>
      <c r="GK65" s="89"/>
      <c r="GL65" s="89"/>
      <c r="GM65" s="89"/>
      <c r="GN65" s="89"/>
      <c r="GO65" s="89"/>
      <c r="GP65" s="89"/>
      <c r="GQ65" s="89"/>
      <c r="GR65" s="89"/>
      <c r="GS65" s="89"/>
      <c r="GT65" s="89"/>
      <c r="GU65" s="89"/>
      <c r="GV65" s="89"/>
      <c r="GW65" s="89"/>
      <c r="GX65" s="89"/>
      <c r="GY65" s="89"/>
      <c r="GZ65" s="89"/>
      <c r="HA65" s="89"/>
      <c r="HB65" s="89"/>
      <c r="HC65" s="89"/>
      <c r="HD65" s="89"/>
      <c r="HE65" s="89"/>
      <c r="HF65" s="89"/>
      <c r="HG65" s="89"/>
      <c r="HH65" s="89"/>
      <c r="HI65" s="89"/>
      <c r="HJ65" s="89"/>
      <c r="HK65" s="89"/>
      <c r="HL65" s="89"/>
      <c r="HM65" s="89"/>
      <c r="HN65" s="89"/>
      <c r="HO65" s="89"/>
      <c r="HP65" s="89"/>
      <c r="HQ65" s="89"/>
      <c r="HR65" s="89"/>
      <c r="HS65" s="89"/>
      <c r="HT65" s="89"/>
      <c r="HU65" s="89"/>
      <c r="HV65" s="89"/>
      <c r="HW65" s="89"/>
      <c r="HX65" s="89"/>
      <c r="HY65" s="89"/>
      <c r="HZ65" s="89"/>
      <c r="IA65" s="89"/>
      <c r="IB65" s="89"/>
      <c r="IC65" s="89"/>
      <c r="ID65" s="89"/>
      <c r="IE65" s="89"/>
      <c r="IF65" s="89"/>
      <c r="IG65" s="89"/>
      <c r="IH65" s="89"/>
      <c r="II65" s="89"/>
      <c r="IJ65" s="89"/>
      <c r="IK65" s="89"/>
      <c r="IL65" s="89"/>
      <c r="IM65" s="89"/>
      <c r="IN65" s="89"/>
      <c r="IO65" s="89"/>
      <c r="IP65" s="89"/>
      <c r="IQ65" s="89"/>
      <c r="IR65" s="89"/>
      <c r="IS65" s="89"/>
      <c r="IT65" s="89"/>
      <c r="IU65" s="89"/>
      <c r="IV65" s="89"/>
    </row>
    <row r="66" spans="1:256" s="90" customFormat="1" x14ac:dyDescent="0.2">
      <c r="A66" s="84" t="s">
        <v>172</v>
      </c>
      <c r="B66" s="146">
        <v>0</v>
      </c>
      <c r="C66" s="146"/>
      <c r="D66" s="146">
        <v>0</v>
      </c>
      <c r="E66" s="146"/>
      <c r="F66" s="146">
        <v>0</v>
      </c>
      <c r="G66" s="146" t="s">
        <v>147</v>
      </c>
      <c r="H66" s="146"/>
      <c r="I66" s="146"/>
      <c r="J66" s="146">
        <v>0.01</v>
      </c>
      <c r="K66" s="146" t="s">
        <v>147</v>
      </c>
      <c r="L66" s="146"/>
      <c r="M66" s="146"/>
      <c r="N66" s="146"/>
      <c r="O66" s="146"/>
      <c r="P66" s="146"/>
      <c r="Q66" s="146"/>
      <c r="R66" s="146">
        <v>0.01</v>
      </c>
      <c r="S66" s="146" t="s">
        <v>147</v>
      </c>
      <c r="T66" s="146">
        <v>0</v>
      </c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91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  <c r="CO66" s="89"/>
      <c r="CP66" s="89"/>
      <c r="CQ66" s="89"/>
      <c r="CR66" s="89"/>
      <c r="CS66" s="89"/>
      <c r="CT66" s="89"/>
      <c r="CU66" s="89"/>
      <c r="CV66" s="89"/>
      <c r="CW66" s="89"/>
      <c r="CX66" s="89"/>
      <c r="CY66" s="89"/>
      <c r="CZ66" s="89"/>
      <c r="DA66" s="89"/>
      <c r="DB66" s="89"/>
      <c r="DC66" s="89"/>
      <c r="DD66" s="89"/>
      <c r="DE66" s="89"/>
      <c r="DF66" s="89"/>
      <c r="DG66" s="89"/>
      <c r="DH66" s="89"/>
      <c r="DI66" s="89"/>
      <c r="DJ66" s="89"/>
      <c r="DK66" s="89"/>
      <c r="DL66" s="89"/>
      <c r="DM66" s="89"/>
      <c r="DN66" s="89"/>
      <c r="DO66" s="89"/>
      <c r="DP66" s="89"/>
      <c r="DQ66" s="89"/>
      <c r="DR66" s="89"/>
      <c r="DS66" s="89"/>
      <c r="DT66" s="89"/>
      <c r="DU66" s="89"/>
      <c r="DV66" s="89"/>
      <c r="DW66" s="89"/>
      <c r="DX66" s="89"/>
      <c r="DY66" s="89"/>
      <c r="DZ66" s="89"/>
      <c r="EA66" s="89"/>
      <c r="EB66" s="89"/>
      <c r="EC66" s="89"/>
      <c r="ED66" s="89"/>
      <c r="EE66" s="89"/>
      <c r="EF66" s="89"/>
      <c r="EG66" s="89"/>
      <c r="EH66" s="89"/>
      <c r="EI66" s="89"/>
      <c r="EJ66" s="89"/>
      <c r="EK66" s="89"/>
      <c r="EL66" s="89"/>
      <c r="EM66" s="89"/>
      <c r="EN66" s="89"/>
      <c r="EO66" s="89"/>
      <c r="EP66" s="89"/>
      <c r="EQ66" s="89"/>
      <c r="ER66" s="89"/>
      <c r="ES66" s="89"/>
      <c r="ET66" s="89"/>
      <c r="EU66" s="89"/>
      <c r="EV66" s="89"/>
      <c r="EW66" s="89"/>
      <c r="EX66" s="89"/>
      <c r="EY66" s="89"/>
      <c r="EZ66" s="89"/>
      <c r="FA66" s="89"/>
      <c r="FB66" s="89"/>
      <c r="FC66" s="89"/>
      <c r="FD66" s="89"/>
      <c r="FE66" s="89"/>
      <c r="FF66" s="89"/>
      <c r="FG66" s="89"/>
      <c r="FH66" s="89"/>
      <c r="FI66" s="89"/>
      <c r="FJ66" s="89"/>
      <c r="FK66" s="89"/>
      <c r="FL66" s="89"/>
      <c r="FM66" s="89"/>
      <c r="FN66" s="89"/>
      <c r="FO66" s="89"/>
      <c r="FP66" s="89"/>
      <c r="FQ66" s="89"/>
      <c r="FR66" s="89"/>
      <c r="FS66" s="89"/>
      <c r="FT66" s="89"/>
      <c r="FU66" s="89"/>
      <c r="FV66" s="89"/>
      <c r="FW66" s="89"/>
      <c r="FX66" s="89"/>
      <c r="FY66" s="89"/>
      <c r="FZ66" s="89"/>
      <c r="GA66" s="89"/>
      <c r="GB66" s="89"/>
      <c r="GC66" s="89"/>
      <c r="GD66" s="89"/>
      <c r="GE66" s="89"/>
      <c r="GF66" s="89"/>
      <c r="GG66" s="89"/>
      <c r="GH66" s="89"/>
      <c r="GI66" s="89"/>
      <c r="GJ66" s="89"/>
      <c r="GK66" s="89"/>
      <c r="GL66" s="89"/>
      <c r="GM66" s="89"/>
      <c r="GN66" s="89"/>
      <c r="GO66" s="89"/>
      <c r="GP66" s="89"/>
      <c r="GQ66" s="89"/>
      <c r="GR66" s="89"/>
      <c r="GS66" s="89"/>
      <c r="GT66" s="89"/>
      <c r="GU66" s="89"/>
      <c r="GV66" s="89"/>
      <c r="GW66" s="89"/>
      <c r="GX66" s="89"/>
      <c r="GY66" s="89"/>
      <c r="GZ66" s="89"/>
      <c r="HA66" s="89"/>
      <c r="HB66" s="89"/>
      <c r="HC66" s="89"/>
      <c r="HD66" s="89"/>
      <c r="HE66" s="89"/>
      <c r="HF66" s="89"/>
      <c r="HG66" s="89"/>
      <c r="HH66" s="89"/>
      <c r="HI66" s="89"/>
      <c r="HJ66" s="89"/>
      <c r="HK66" s="89"/>
      <c r="HL66" s="89"/>
      <c r="HM66" s="89"/>
      <c r="HN66" s="89"/>
      <c r="HO66" s="89"/>
      <c r="HP66" s="89"/>
      <c r="HQ66" s="89"/>
      <c r="HR66" s="89"/>
      <c r="HS66" s="89"/>
      <c r="HT66" s="89"/>
      <c r="HU66" s="89"/>
      <c r="HV66" s="89"/>
      <c r="HW66" s="89"/>
      <c r="HX66" s="89"/>
      <c r="HY66" s="89"/>
      <c r="HZ66" s="89"/>
      <c r="IA66" s="89"/>
      <c r="IB66" s="89"/>
      <c r="IC66" s="89"/>
      <c r="ID66" s="89"/>
      <c r="IE66" s="89"/>
      <c r="IF66" s="89"/>
      <c r="IG66" s="89"/>
      <c r="IH66" s="89"/>
      <c r="II66" s="89"/>
      <c r="IJ66" s="89"/>
      <c r="IK66" s="89"/>
      <c r="IL66" s="89"/>
      <c r="IM66" s="89"/>
      <c r="IN66" s="89"/>
      <c r="IO66" s="89"/>
      <c r="IP66" s="89"/>
      <c r="IQ66" s="89"/>
      <c r="IR66" s="89"/>
      <c r="IS66" s="89"/>
      <c r="IT66" s="89"/>
      <c r="IU66" s="89"/>
      <c r="IV66" s="89"/>
    </row>
    <row r="67" spans="1:256" s="90" customFormat="1" x14ac:dyDescent="0.2">
      <c r="A67" s="84" t="s">
        <v>173</v>
      </c>
      <c r="B67" s="146">
        <v>0</v>
      </c>
      <c r="C67" s="146"/>
      <c r="D67" s="146">
        <v>0</v>
      </c>
      <c r="E67" s="146"/>
      <c r="F67" s="146">
        <v>0</v>
      </c>
      <c r="G67" s="146" t="s">
        <v>147</v>
      </c>
      <c r="H67" s="146"/>
      <c r="I67" s="146"/>
      <c r="J67" s="146">
        <v>0</v>
      </c>
      <c r="K67" s="146" t="s">
        <v>147</v>
      </c>
      <c r="L67" s="146"/>
      <c r="M67" s="146"/>
      <c r="N67" s="146"/>
      <c r="O67" s="146"/>
      <c r="P67" s="146"/>
      <c r="Q67" s="146"/>
      <c r="R67" s="146">
        <v>0</v>
      </c>
      <c r="S67" s="146" t="s">
        <v>147</v>
      </c>
      <c r="T67" s="146">
        <v>0</v>
      </c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91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  <c r="CO67" s="89"/>
      <c r="CP67" s="89"/>
      <c r="CQ67" s="89"/>
      <c r="CR67" s="89"/>
      <c r="CS67" s="89"/>
      <c r="CT67" s="89"/>
      <c r="CU67" s="89"/>
      <c r="CV67" s="89"/>
      <c r="CW67" s="89"/>
      <c r="CX67" s="89"/>
      <c r="CY67" s="89"/>
      <c r="CZ67" s="89"/>
      <c r="DA67" s="89"/>
      <c r="DB67" s="89"/>
      <c r="DC67" s="89"/>
      <c r="DD67" s="89"/>
      <c r="DE67" s="89"/>
      <c r="DF67" s="89"/>
      <c r="DG67" s="89"/>
      <c r="DH67" s="89"/>
      <c r="DI67" s="89"/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89"/>
      <c r="DU67" s="89"/>
      <c r="DV67" s="89"/>
      <c r="DW67" s="89"/>
      <c r="DX67" s="89"/>
      <c r="DY67" s="89"/>
      <c r="DZ67" s="89"/>
      <c r="EA67" s="89"/>
      <c r="EB67" s="89"/>
      <c r="EC67" s="89"/>
      <c r="ED67" s="89"/>
      <c r="EE67" s="89"/>
      <c r="EF67" s="89"/>
      <c r="EG67" s="89"/>
      <c r="EH67" s="89"/>
      <c r="EI67" s="89"/>
      <c r="EJ67" s="89"/>
      <c r="EK67" s="89"/>
      <c r="EL67" s="89"/>
      <c r="EM67" s="89"/>
      <c r="EN67" s="89"/>
      <c r="EO67" s="89"/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  <c r="FE67" s="89"/>
      <c r="FF67" s="89"/>
      <c r="FG67" s="89"/>
      <c r="FH67" s="89"/>
      <c r="FI67" s="89"/>
      <c r="FJ67" s="89"/>
      <c r="FK67" s="89"/>
      <c r="FL67" s="89"/>
      <c r="FM67" s="89"/>
      <c r="FN67" s="89"/>
      <c r="FO67" s="89"/>
      <c r="FP67" s="89"/>
      <c r="FQ67" s="89"/>
      <c r="FR67" s="89"/>
      <c r="FS67" s="89"/>
      <c r="FT67" s="89"/>
      <c r="FU67" s="89"/>
      <c r="FV67" s="89"/>
      <c r="FW67" s="89"/>
      <c r="FX67" s="89"/>
      <c r="FY67" s="89"/>
      <c r="FZ67" s="89"/>
      <c r="GA67" s="89"/>
      <c r="GB67" s="89"/>
      <c r="GC67" s="89"/>
      <c r="GD67" s="89"/>
      <c r="GE67" s="89"/>
      <c r="GF67" s="89"/>
      <c r="GG67" s="89"/>
      <c r="GH67" s="89"/>
      <c r="GI67" s="89"/>
      <c r="GJ67" s="89"/>
      <c r="GK67" s="89"/>
      <c r="GL67" s="89"/>
      <c r="GM67" s="89"/>
      <c r="GN67" s="89"/>
      <c r="GO67" s="89"/>
      <c r="GP67" s="89"/>
      <c r="GQ67" s="89"/>
      <c r="GR67" s="89"/>
      <c r="GS67" s="89"/>
      <c r="GT67" s="89"/>
      <c r="GU67" s="89"/>
      <c r="GV67" s="89"/>
      <c r="GW67" s="89"/>
      <c r="GX67" s="89"/>
      <c r="GY67" s="89"/>
      <c r="GZ67" s="89"/>
      <c r="HA67" s="89"/>
      <c r="HB67" s="89"/>
      <c r="HC67" s="89"/>
      <c r="HD67" s="89"/>
      <c r="HE67" s="89"/>
      <c r="HF67" s="89"/>
      <c r="HG67" s="89"/>
      <c r="HH67" s="89"/>
      <c r="HI67" s="89"/>
      <c r="HJ67" s="89"/>
      <c r="HK67" s="89"/>
      <c r="HL67" s="89"/>
      <c r="HM67" s="89"/>
      <c r="HN67" s="89"/>
      <c r="HO67" s="89"/>
      <c r="HP67" s="89"/>
      <c r="HQ67" s="89"/>
      <c r="HR67" s="89"/>
      <c r="HS67" s="89"/>
      <c r="HT67" s="89"/>
      <c r="HU67" s="89"/>
      <c r="HV67" s="89"/>
      <c r="HW67" s="89"/>
      <c r="HX67" s="89"/>
      <c r="HY67" s="89"/>
      <c r="HZ67" s="89"/>
      <c r="IA67" s="89"/>
      <c r="IB67" s="89"/>
      <c r="IC67" s="89"/>
      <c r="ID67" s="89"/>
      <c r="IE67" s="89"/>
      <c r="IF67" s="89"/>
      <c r="IG67" s="89"/>
      <c r="IH67" s="89"/>
      <c r="II67" s="89"/>
      <c r="IJ67" s="89"/>
      <c r="IK67" s="89"/>
      <c r="IL67" s="89"/>
      <c r="IM67" s="89"/>
      <c r="IN67" s="89"/>
      <c r="IO67" s="89"/>
      <c r="IP67" s="89"/>
      <c r="IQ67" s="89"/>
      <c r="IR67" s="89"/>
      <c r="IS67" s="89"/>
      <c r="IT67" s="89"/>
      <c r="IU67" s="89"/>
      <c r="IV67" s="89"/>
    </row>
    <row r="68" spans="1:256" s="134" customFormat="1" x14ac:dyDescent="0.2">
      <c r="A68" s="127" t="s">
        <v>174</v>
      </c>
      <c r="B68" s="152">
        <v>0</v>
      </c>
      <c r="C68" s="152"/>
      <c r="D68" s="152">
        <v>0</v>
      </c>
      <c r="E68" s="152"/>
      <c r="F68" s="152">
        <v>0.01</v>
      </c>
      <c r="G68" s="152"/>
      <c r="H68" s="152"/>
      <c r="I68" s="152"/>
      <c r="J68" s="152">
        <v>0.06</v>
      </c>
      <c r="K68" s="152"/>
      <c r="L68" s="152"/>
      <c r="M68" s="152"/>
      <c r="N68" s="152"/>
      <c r="O68" s="152"/>
      <c r="P68" s="152"/>
      <c r="Q68" s="152"/>
      <c r="R68" s="152">
        <v>0.06</v>
      </c>
      <c r="S68" s="152"/>
      <c r="T68" s="152">
        <v>8.8200000000000001E-2</v>
      </c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38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3"/>
      <c r="FF68" s="133"/>
      <c r="FG68" s="133"/>
      <c r="FH68" s="133"/>
      <c r="FI68" s="133"/>
      <c r="FJ68" s="133"/>
      <c r="FK68" s="133"/>
      <c r="FL68" s="133"/>
      <c r="FM68" s="133"/>
      <c r="FN68" s="133"/>
      <c r="FO68" s="133"/>
      <c r="FP68" s="133"/>
      <c r="FQ68" s="133"/>
      <c r="FR68" s="133"/>
      <c r="FS68" s="133"/>
      <c r="FT68" s="133"/>
      <c r="FU68" s="133"/>
      <c r="FV68" s="133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</row>
  </sheetData>
  <mergeCells count="331">
    <mergeCell ref="AF68:AG68"/>
    <mergeCell ref="AH68:AI68"/>
    <mergeCell ref="AJ68:AK68"/>
    <mergeCell ref="T68:U68"/>
    <mergeCell ref="V68:W68"/>
    <mergeCell ref="X68:Y68"/>
    <mergeCell ref="Z68:AA68"/>
    <mergeCell ref="AB68:AC68"/>
    <mergeCell ref="AD68:AE68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T67:U67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6:U66"/>
    <mergeCell ref="V66:W66"/>
    <mergeCell ref="X66:Y66"/>
    <mergeCell ref="Z66:AA66"/>
    <mergeCell ref="AB66:AC66"/>
    <mergeCell ref="AD66:AE66"/>
    <mergeCell ref="AF66:AG66"/>
    <mergeCell ref="AH66:AI66"/>
    <mergeCell ref="AJ66:AK66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J65:AK65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T64:U64"/>
    <mergeCell ref="V64:W64"/>
    <mergeCell ref="X64:Y64"/>
    <mergeCell ref="Z64:AA64"/>
    <mergeCell ref="AB64:AC64"/>
    <mergeCell ref="AD64:AE64"/>
    <mergeCell ref="AF64:AG64"/>
    <mergeCell ref="AH64:AI64"/>
    <mergeCell ref="AJ64:AK64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AJ62:AK62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T61:U61"/>
    <mergeCell ref="V61:W61"/>
    <mergeCell ref="X61:Y61"/>
    <mergeCell ref="Z61:AA61"/>
    <mergeCell ref="AB61:AC61"/>
    <mergeCell ref="AD61:AE61"/>
    <mergeCell ref="AF61:AG61"/>
    <mergeCell ref="AH61:AI61"/>
    <mergeCell ref="AJ61:AK61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T60:U60"/>
    <mergeCell ref="V60:W60"/>
    <mergeCell ref="X60:Y60"/>
    <mergeCell ref="Z60:AA60"/>
    <mergeCell ref="AB60:AC60"/>
    <mergeCell ref="AD60:AE60"/>
    <mergeCell ref="AF60:AG60"/>
    <mergeCell ref="AH60:AI60"/>
    <mergeCell ref="AJ60:AK60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T59:U59"/>
    <mergeCell ref="V59:W59"/>
    <mergeCell ref="X59:Y59"/>
    <mergeCell ref="Z59:AA59"/>
    <mergeCell ref="AB59:AC59"/>
    <mergeCell ref="AD59:AE59"/>
    <mergeCell ref="AF59:AG59"/>
    <mergeCell ref="AH59:AI59"/>
    <mergeCell ref="AJ59:AK59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8:U58"/>
    <mergeCell ref="V58:W58"/>
    <mergeCell ref="X58:Y58"/>
    <mergeCell ref="Z58:AA58"/>
    <mergeCell ref="AB58:AC58"/>
    <mergeCell ref="AD58:AE58"/>
    <mergeCell ref="AF58:AG58"/>
    <mergeCell ref="AH58:AI58"/>
    <mergeCell ref="AJ58:AK58"/>
    <mergeCell ref="F12:G12"/>
    <mergeCell ref="J12:K12"/>
    <mergeCell ref="F55:G55"/>
    <mergeCell ref="J55:K55"/>
    <mergeCell ref="R55:S55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A2:AK2"/>
    <mergeCell ref="A3:AK3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firstPageNumber="0" orientation="portrait" horizontalDpi="300" verticalDpi="300" r:id="rId1"/>
  <headerFooter>
    <oddFooter>&amp;C
Diretoria Geral - Policlínica de Formosa&amp;RPágina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8" ma:contentTypeDescription="Crie um novo documento." ma:contentTypeScope="" ma:versionID="124c8e3b81de3ef9e9a209219a69b41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8342c35cb8b2e0f12915cfdd9d2f72cb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7a923a-e03d-42da-8e7a-0269bf0197a6}" ma:internalName="TaxCatchAll" ma:showField="CatchAllData" ma:web="da060235-b8f0-4fc1-a103-13825ee04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C2E693-D605-427E-962E-921C7354F5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202E34-70F0-447D-BE93-109CCA6DDB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8</vt:i4>
      </vt:variant>
    </vt:vector>
  </HeadingPairs>
  <TitlesOfParts>
    <vt:vector size="11" baseType="lpstr">
      <vt:lpstr>Produção</vt:lpstr>
      <vt:lpstr>Desempenho</vt:lpstr>
      <vt:lpstr>Efetividade</vt:lpstr>
      <vt:lpstr>Desempenho!a</vt:lpstr>
      <vt:lpstr>Desempenho!Area_de_impressao</vt:lpstr>
      <vt:lpstr>Efetividade!Area_de_impressao</vt:lpstr>
      <vt:lpstr>Efetividade!s</vt:lpstr>
      <vt:lpstr>Desempenho!Titulos_de_impressao</vt:lpstr>
      <vt:lpstr>Efetividade!Titulos_de_impressao</vt:lpstr>
      <vt:lpstr>Desempenho!y</vt:lpstr>
      <vt:lpstr>Efetividade!y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 Pires</dc:creator>
  <cp:keywords/>
  <dc:description/>
  <cp:lastModifiedBy>Raquel Vaccari</cp:lastModifiedBy>
  <cp:revision/>
  <dcterms:created xsi:type="dcterms:W3CDTF">2024-12-10T16:36:31Z</dcterms:created>
  <dcterms:modified xsi:type="dcterms:W3CDTF">2024-12-13T18:44:46Z</dcterms:modified>
  <cp:category/>
  <cp:contentStatus/>
</cp:coreProperties>
</file>