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4POLI FORMOSA\"/>
    </mc:Choice>
  </mc:AlternateContent>
  <xr:revisionPtr revIDLastSave="0" documentId="8_{5422394C-A8B9-414B-9A45-7C9EC36E7A82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DEZEMBRO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4" i="16" l="1"/>
  <c r="B107" i="16"/>
  <c r="B80" i="16"/>
  <c r="B69" i="16" l="1"/>
  <c r="B27" i="16" l="1"/>
  <c r="B34" i="16" s="1"/>
  <c r="B83" i="16" l="1"/>
  <c r="B49" i="16"/>
  <c r="B124" i="16"/>
  <c r="B122" i="16" s="1"/>
  <c r="B120" i="16"/>
  <c r="B117" i="16"/>
  <c r="B109" i="16"/>
  <c r="B140" i="16"/>
  <c r="B60" i="16" l="1"/>
  <c r="B37" i="16"/>
  <c r="B71" i="16"/>
  <c r="B62" i="16" l="1"/>
  <c r="B114" i="16"/>
  <c r="B115" i="16" s="1"/>
</calcChain>
</file>

<file path=xl/sharedStrings.xml><?xml version="1.0" encoding="utf-8"?>
<sst xmlns="http://schemas.openxmlformats.org/spreadsheetml/2006/main" count="129" uniqueCount="105">
  <si>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</si>
  <si>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</si>
  <si>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</si>
  <si>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t>CNPJ: 19.324.171/0001-02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</si>
  <si>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</si>
  <si>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</si>
  <si>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</si>
  <si>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</si>
  <si>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</si>
  <si>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</si>
  <si>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</si>
  <si>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</si>
  <si>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</si>
  <si>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</si>
  <si>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</si>
  <si>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</si>
  <si>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</si>
  <si>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</si>
  <si>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</si>
  <si>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</si>
  <si>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</si>
  <si>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</si>
  <si>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</si>
  <si>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</si>
  <si>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</si>
  <si>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</si>
  <si>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</si>
  <si>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</si>
  <si>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</si>
  <si>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</si>
  <si>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</si>
  <si>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</si>
  <si>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</si>
  <si>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</si>
  <si>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</si>
  <si>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</si>
  <si>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</si>
  <si>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</si>
  <si>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</si>
  <si>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</si>
  <si>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</si>
  <si>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</si>
  <si>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</si>
  <si>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</si>
  <si>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</si>
  <si>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</si>
  <si>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</si>
  <si>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</si>
  <si>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</si>
  <si>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</si>
  <si>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</si>
  <si>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</si>
  <si>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</si>
  <si>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</si>
  <si>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</si>
  <si>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</si>
  <si>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</si>
  <si>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</si>
  <si>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</si>
  <si>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</si>
  <si>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</si>
  <si>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</si>
  <si>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</si>
  <si>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</si>
  <si>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</si>
  <si>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</si>
  <si>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</si>
  <si>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</si>
  <si>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</si>
  <si>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</si>
  <si>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</si>
  <si>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</si>
  <si>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</si>
  <si>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</si>
  <si>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Devolução de Pagamento Indevido</t>
  </si>
  <si>
    <t>Recibo de pagamento a Autônomo</t>
  </si>
  <si>
    <t>Custas Processuais</t>
  </si>
  <si>
    <t>Recursos Extracontratuais</t>
  </si>
  <si>
    <t>2.1 Repasse - CUSTEIO  (DETALHAR NÚMERO DA CONTA)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</si>
  <si>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</si>
  <si>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</si>
  <si>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Outras Saídas</t>
  </si>
  <si>
    <t>2.5 Outras entradas</t>
  </si>
  <si>
    <t>Outras Entradas - Diversos</t>
  </si>
  <si>
    <t>Investimentos</t>
  </si>
  <si>
    <t>Pensões Alimentícias</t>
  </si>
  <si>
    <t>Materiais</t>
  </si>
  <si>
    <t>Devolução de Verba ao Poder Público</t>
  </si>
  <si>
    <t xml:space="preserve">5.1.3 Materiais </t>
  </si>
  <si>
    <t>TERMO DE COLABORAÇÃO:  88/2024</t>
  </si>
  <si>
    <t>VIGÊNCIA DO CONTRATO DE GESTÃO/TERMO ADITIVO:                                INÍCIO: 10/07/2024      E       TÉRMINO  10/01/2025</t>
  </si>
  <si>
    <t>B.B. AG. 0712-9 C/C 88001-9 - CUSTEIO</t>
  </si>
  <si>
    <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b/>
        <sz val="11"/>
        <color rgb="FF000000"/>
        <rFont val="Calibri"/>
        <family val="2"/>
      </rPr>
      <t>INSTITUTO DE MEDICINA, ESTUDOS E DESENVOLVIMENTO</t>
    </r>
  </si>
  <si>
    <t xml:space="preserve">Outras Entradas  </t>
  </si>
  <si>
    <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Policlínica Estadual da Região do Entorno - Unidade Formosa</t>
    </r>
  </si>
  <si>
    <t>B.B. APLICAÇÃO 88001-9 - CUSTEIO</t>
  </si>
  <si>
    <t>CONTA CORRENTE CAIXA 580439101-8 FUNDO RESCISORIO</t>
  </si>
  <si>
    <t>CONTA CORRENTE CAIXA 580438815-7 INVESTIMENTO</t>
  </si>
  <si>
    <t>CONTA CORRENTE CAIXA 5804388667-7 CUSTEIO</t>
  </si>
  <si>
    <t xml:space="preserve">Competência: DEZEMBRO/2024 </t>
  </si>
  <si>
    <t>CONTA APLICAÇÃO 580438667-7 CUSTEIO</t>
  </si>
  <si>
    <t>CONTA APLICAÇÃO 580438815-7 INVESTIMENTO</t>
  </si>
  <si>
    <t>CONTA APLICAÇÃO 580439101-8 FUNDO RESCISORIO</t>
  </si>
  <si>
    <t>7.SALDO BANCÁRIO FINAL EM 31.12.2024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</si>
  <si>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 2.160.918,05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</si>
</sst>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44" fontId="9" fillId="0" borderId="0" applyFont="0" applyFill="0" applyBorder="0" applyAlignment="0" applyProtection="0"/>
  </cellStyleXfs>
  <cellXfs count="100">
    <xf numFmtId="0" fontId="0" fillId="0" borderId="0" xfId="0"/>
    <xf numFmtId="4" fontId="0" fillId="3" borderId="1" xfId="0" applyNumberFormat="1" applyFill="1" applyBorder="1" applyAlignment="1">
      <alignment vertical="center" shrinkToFit="1"/>
    </xf>
    <xf numFmtId="0" fontId="0" fillId="4" borderId="0" xfId="0" applyFill="1"/>
    <xf numFmtId="4" fontId="0" fillId="4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4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" fontId="0" fillId="4" borderId="1" xfId="0" applyNumberFormat="1" applyFill="1" applyBorder="1" applyAlignment="1">
      <alignment vertical="center" shrinkToFit="1"/>
    </xf>
    <xf numFmtId="0" fontId="7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3" borderId="0" xfId="0" applyFill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vertical="center" shrinkToFit="1"/>
    </xf>
    <xf numFmtId="0" fontId="0" fillId="6" borderId="1" xfId="0" applyFill="1" applyBorder="1"/>
    <xf numFmtId="0" fontId="3" fillId="5" borderId="1" xfId="0" applyFont="1" applyFill="1" applyBorder="1" applyAlignment="1">
      <alignment vertical="top"/>
    </xf>
    <xf numFmtId="0" fontId="0" fillId="4" borderId="1" xfId="0" applyFill="1" applyBorder="1"/>
    <xf numFmtId="4" fontId="0" fillId="3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4" fontId="0" fillId="4" borderId="0" xfId="0" applyNumberFormat="1" applyFill="1"/>
    <xf numFmtId="44" fontId="0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>
      <alignment vertical="center"/>
    </xf>
    <xf numFmtId="44" fontId="0" fillId="4" borderId="1" xfId="2" applyFont="1" applyFill="1" applyBorder="1"/>
    <xf numFmtId="44" fontId="7" fillId="3" borderId="1" xfId="2" applyFont="1" applyFill="1" applyBorder="1" applyAlignment="1">
      <alignment vertical="center"/>
    </xf>
    <xf numFmtId="44" fontId="4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9" fillId="4" borderId="1" xfId="2" applyFill="1" applyBorder="1"/>
    <xf numFmtId="44" fontId="4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horizontal="right"/>
    </xf>
    <xf numFmtId="44" fontId="0" fillId="6" borderId="1" xfId="2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4" fontId="11" fillId="3" borderId="1" xfId="0" applyNumberFormat="1" applyFont="1" applyFill="1" applyBorder="1" applyAlignment="1">
      <alignment vertical="center" shrinkToFit="1"/>
    </xf>
    <xf numFmtId="44" fontId="11" fillId="3" borderId="1" xfId="2" applyFont="1" applyFill="1" applyBorder="1" applyAlignment="1">
      <alignment vertical="center" shrinkToFit="1"/>
    </xf>
    <xf numFmtId="44" fontId="11" fillId="4" borderId="1" xfId="2" applyFont="1" applyFill="1" applyBorder="1" applyAlignment="1" applyProtection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4" fontId="11" fillId="4" borderId="1" xfId="2" applyFont="1" applyFill="1" applyBorder="1"/>
    <xf numFmtId="0" fontId="11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44" fontId="11" fillId="0" borderId="1" xfId="2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44" fontId="10" fillId="4" borderId="1" xfId="2" applyFont="1" applyFill="1" applyBorder="1" applyAlignment="1">
      <alignment vertical="center"/>
    </xf>
    <xf numFmtId="44" fontId="3" fillId="5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 shrinkToFit="1"/>
    </xf>
    <xf numFmtId="4" fontId="11" fillId="6" borderId="1" xfId="1" applyNumberFormat="1" applyFont="1" applyFill="1" applyBorder="1" applyAlignment="1" applyProtection="1">
      <alignment vertical="center"/>
    </xf>
    <xf numFmtId="4" fontId="11" fillId="8" borderId="1" xfId="1" applyNumberFormat="1" applyFont="1" applyFill="1" applyBorder="1" applyAlignment="1" applyProtection="1">
      <alignment vertical="center"/>
    </xf>
    <xf numFmtId="44" fontId="11" fillId="0" borderId="1" xfId="2" applyFont="1" applyFill="1" applyBorder="1"/>
    <xf numFmtId="44" fontId="3" fillId="8" borderId="1" xfId="0" applyNumberFormat="1" applyFont="1" applyFill="1" applyBorder="1" applyAlignment="1">
      <alignment horizontal="left" vertical="center"/>
    </xf>
    <xf numFmtId="44" fontId="3" fillId="9" borderId="1" xfId="2" applyFont="1" applyFill="1" applyBorder="1" applyAlignment="1" applyProtection="1">
      <alignment vertical="center"/>
    </xf>
    <xf numFmtId="44" fontId="7" fillId="9" borderId="1" xfId="2" applyFont="1" applyFill="1" applyBorder="1" applyAlignment="1">
      <alignment vertical="center"/>
    </xf>
    <xf numFmtId="44" fontId="10" fillId="9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vertical="center"/>
    </xf>
    <xf numFmtId="44" fontId="11" fillId="0" borderId="1" xfId="2" applyFont="1" applyBorder="1" applyAlignment="1">
      <alignment vertical="center"/>
    </xf>
    <xf numFmtId="44" fontId="11" fillId="0" borderId="1" xfId="2" applyFont="1" applyBorder="1" applyProtection="1"/>
    <xf numFmtId="44" fontId="9" fillId="0" borderId="1" xfId="2" applyBorder="1" applyProtection="1"/>
    <xf numFmtId="44" fontId="10" fillId="8" borderId="1" xfId="2" applyFont="1" applyFill="1" applyBorder="1" applyAlignment="1">
      <alignment vertical="center"/>
    </xf>
    <xf numFmtId="44" fontId="7" fillId="11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horizontal="right"/>
    </xf>
    <xf numFmtId="0" fontId="0" fillId="0" borderId="1" xfId="0" applyBorder="1" applyAlignment="1">
      <alignment vertical="top"/>
    </xf>
    <xf numFmtId="44" fontId="3" fillId="0" borderId="1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top"/>
    </xf>
    <xf numFmtId="44" fontId="3" fillId="12" borderId="1" xfId="2" applyFont="1" applyFill="1" applyBorder="1" applyAlignment="1" applyProtection="1">
      <alignment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44" fontId="11" fillId="7" borderId="1" xfId="2" applyFont="1" applyFill="1" applyBorder="1"/>
    <xf numFmtId="0" fontId="7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44" fontId="3" fillId="10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44" fontId="3" fillId="9" borderId="1" xfId="2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4" fontId="3" fillId="12" borderId="1" xfId="0" applyNumberFormat="1" applyFont="1" applyFill="1" applyBorder="1" applyAlignment="1">
      <alignment horizontal="right"/>
    </xf>
    <xf numFmtId="44" fontId="12" fillId="3" borderId="1" xfId="2" applyFont="1" applyFill="1" applyBorder="1" applyAlignment="1">
      <alignment vertical="center" shrinkToFit="1"/>
    </xf>
    <xf numFmtId="44" fontId="12" fillId="0" borderId="1" xfId="2" applyFont="1" applyFill="1" applyBorder="1"/>
    <xf numFmtId="44" fontId="12" fillId="0" borderId="1" xfId="2" applyFont="1" applyBorder="1" applyAlignment="1">
      <alignment vertical="center"/>
    </xf>
    <xf numFmtId="44" fontId="13" fillId="4" borderId="1" xfId="2" applyFont="1" applyFill="1" applyBorder="1" applyAlignment="1">
      <alignment vertical="center"/>
    </xf>
    <xf numFmtId="4" fontId="12" fillId="6" borderId="1" xfId="1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2314575</xdr:colOff>
      <xdr:row>0</xdr:row>
      <xdr:rowOff>95250</xdr:rowOff>
    </xdr:from>
    <xdr:to>
      <xdr:col>1</xdr:col>
      <xdr:colOff>3000374</xdr:colOff>
      <xdr:row>0</xdr:row>
      <xdr:rowOff>1076325</xdr:rowOff>
    </xdr:to>
    <xdr:pic>
      <xdr:nvPicPr>
        <xdr:cNvPr id="2" name="Imagem3">
          <a:extLst>
            <a:ext uri="{FF2B5EF4-FFF2-40B4-BE49-F238E27FC236}">
              <a16:creationId xmlns:a16="http://schemas.microsoft.com/office/drawing/2014/main" id="{1A7D0D59-EDFE-0FDE-198B-C00D4DF82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smNativeData">
              <sm:smNativeData xmlns:lc="http://schemas.openxmlformats.org/drawingml/2006/lockedCanvas" xmlns:sm="smNativeData" xmlns:wp14="http://schemas.microsoft.com/office/word/2010/wordprocessingDrawing" xmlns:pic="http://schemas.openxmlformats.org/drawingml/2006/picture" xmlns:w15="http://schemas.microsoft.com/office/word/2012/wordml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SMDATA_16_eEOMZhMAAAAlAAAAEQAAAC0B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g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QAAAADwAAAAAAAAAAKIAAAAAAAAAAAAAAAAAAAAAAACrDQAAAAAAAAAAAADcAQAArxsAACYEAAAAAAAAqw0AANwBAAAoAAAACAAAAAEAAAABAAAA"/>
            </a:ext>
          </a:extLst>
        </a:blip>
        <a:stretch>
          <a:fillRect/>
        </a:stretch>
      </xdr:blipFill>
      <xdr:spPr>
        <a:xfrm>
          <a:off x="2314575" y="95250"/>
          <a:ext cx="6305549" cy="981075"/>
        </a:xfrm>
        <a:prstGeom prst="rect">
          <a:avLst/>
        </a:prstGeom>
        <a:noFill/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BFB1-2AAF-4682-B4F6-772FFD936297}">
  <sheetPr>
    <pageSetUpPr fitToPage="1"/>
  </sheetPr>
  <dimension ref="A1:D148"/>
  <sheetViews>
    <sheetView tabSelected="1" workbookViewId="0">
      <selection activeCell="A20" sqref="A20"/>
    </sheetView>
  </sheetViews>
  <sheetFormatPr defaultRowHeight="15" x14ac:dyDescent="0.25"/>
  <cols>
    <col min="1" max="1" width="84.28515625" customWidth="1"/>
    <col min="2" max="2" width="76.5703125" customWidth="1"/>
    <col min="4" max="4" width="12.7109375" bestFit="1" customWidth="1"/>
  </cols>
  <sheetData>
    <row r="1" spans="1:2" ht="90" customHeight="1" x14ac:dyDescent="0.25"/>
    <row r="2" spans="1:2" x14ac:dyDescent="0.25">
      <c r="A2" s="95" t="s">
        <v>0</v>
      </c>
      <c r="B2" s="95"/>
    </row>
    <row r="3" spans="1:2" x14ac:dyDescent="0.25">
      <c r="A3" s="95"/>
      <c r="B3" s="95"/>
    </row>
    <row r="4" spans="1:2" x14ac:dyDescent="0.25">
      <c r="A4" s="95"/>
      <c r="B4" s="95"/>
    </row>
    <row r="5" spans="1:2" x14ac:dyDescent="0.25">
      <c r="A5" s="95"/>
      <c r="B5" s="95"/>
    </row>
    <row r="6" spans="1:2" x14ac:dyDescent="0.25">
      <c r="A6" s="95"/>
      <c r="B6" s="95"/>
    </row>
    <row r="7" spans="1:2" x14ac:dyDescent="0.25">
      <c r="A7" s="95"/>
      <c r="B7" s="95"/>
    </row>
    <row r="8" spans="1:2" s="2" customFormat="1" ht="23.25" customHeight="1" x14ac:dyDescent="0.25">
      <c r="A8" s="98" t="s">
        <v>79</v>
      </c>
      <c r="B8" s="99"/>
    </row>
    <row r="9" spans="1:2" s="2" customFormat="1" ht="23.25" customHeight="1" x14ac:dyDescent="0.25">
      <c r="A9" s="98" t="s">
        <v>80</v>
      </c>
      <c r="B9" s="99"/>
    </row>
    <row r="10" spans="1:2" s="2" customFormat="1" x14ac:dyDescent="0.25">
      <c r="A10" s="96" t="s">
        <v>1</v>
      </c>
      <c r="B10" s="96"/>
    </row>
    <row r="11" spans="1:2" s="2" customFormat="1" x14ac:dyDescent="0.25">
      <c r="A11" s="4" t="s">
        <v>2</v>
      </c>
      <c r="B11" s="22"/>
    </row>
    <row r="12" spans="1:2" s="2" customFormat="1" x14ac:dyDescent="0.25">
      <c r="A12" s="97" t="s">
        <v>92</v>
      </c>
      <c r="B12" s="97"/>
    </row>
    <row r="13" spans="1:2" s="2" customFormat="1" x14ac:dyDescent="0.25">
      <c r="A13" s="5" t="s">
        <v>3</v>
      </c>
      <c r="B13" s="22"/>
    </row>
    <row r="14" spans="1:2" s="2" customFormat="1" x14ac:dyDescent="0.25">
      <c r="A14" s="97" t="s">
        <v>94</v>
      </c>
      <c r="B14" s="97"/>
    </row>
    <row r="15" spans="1:2" s="2" customFormat="1" x14ac:dyDescent="0.25">
      <c r="A15" s="5" t="s">
        <v>3</v>
      </c>
      <c r="B15" s="22"/>
    </row>
    <row r="16" spans="1:2" s="2" customFormat="1" x14ac:dyDescent="0.25">
      <c r="A16" s="5" t="s">
        <v>89</v>
      </c>
      <c r="B16" s="5"/>
    </row>
    <row r="17" spans="1:2" s="2" customFormat="1" x14ac:dyDescent="0.25">
      <c r="A17" s="97" t="s">
        <v>90</v>
      </c>
      <c r="B17" s="97"/>
    </row>
    <row r="18" spans="1:2" s="2" customFormat="1" ht="13.9" customHeight="1" x14ac:dyDescent="0.25">
      <c r="A18" s="5"/>
      <c r="B18" s="22"/>
    </row>
    <row r="19" spans="1:2" s="7" customFormat="1" x14ac:dyDescent="0.25">
      <c r="A19" s="6" t="s">
        <v>104</v>
      </c>
      <c r="B19" s="23"/>
    </row>
    <row r="20" spans="1:2" s="7" customFormat="1" x14ac:dyDescent="0.25">
      <c r="A20" s="6" t="s">
        <v>4</v>
      </c>
      <c r="B20" s="23"/>
    </row>
    <row r="21" spans="1:2" s="7" customFormat="1" x14ac:dyDescent="0.25">
      <c r="A21" s="6"/>
      <c r="B21" s="23"/>
    </row>
    <row r="22" spans="1:2" s="2" customFormat="1" ht="26.25" x14ac:dyDescent="0.25">
      <c r="A22" s="91" t="s">
        <v>5</v>
      </c>
      <c r="B22" s="91"/>
    </row>
    <row r="23" spans="1:2" s="2" customFormat="1" ht="12.75" customHeight="1" x14ac:dyDescent="0.25">
      <c r="A23" s="8"/>
      <c r="B23" s="92" t="s">
        <v>6</v>
      </c>
    </row>
    <row r="24" spans="1:2" s="2" customFormat="1" ht="14.25" customHeight="1" x14ac:dyDescent="0.25">
      <c r="A24" s="9" t="s">
        <v>99</v>
      </c>
      <c r="B24" s="92"/>
    </row>
    <row r="25" spans="1:2" s="2" customFormat="1" x14ac:dyDescent="0.25">
      <c r="A25" s="74" t="s">
        <v>7</v>
      </c>
      <c r="B25" s="76"/>
    </row>
    <row r="26" spans="1:2" s="2" customFormat="1" x14ac:dyDescent="0.25">
      <c r="A26" s="1" t="s">
        <v>8</v>
      </c>
      <c r="B26" s="65">
        <v>0</v>
      </c>
    </row>
    <row r="27" spans="1:2" s="2" customFormat="1" x14ac:dyDescent="0.25">
      <c r="A27" s="43" t="s">
        <v>9</v>
      </c>
      <c r="B27" s="65">
        <f>SUM(B31:B31)</f>
        <v>0</v>
      </c>
    </row>
    <row r="28" spans="1:2" s="2" customFormat="1" x14ac:dyDescent="0.25">
      <c r="A28" s="86" t="s">
        <v>98</v>
      </c>
      <c r="B28" s="65">
        <v>2125010.23</v>
      </c>
    </row>
    <row r="29" spans="1:2" s="2" customFormat="1" x14ac:dyDescent="0.25">
      <c r="A29" s="86" t="s">
        <v>97</v>
      </c>
      <c r="B29" s="65">
        <v>4186.6400000000003</v>
      </c>
    </row>
    <row r="30" spans="1:2" s="2" customFormat="1" x14ac:dyDescent="0.25">
      <c r="A30" s="86" t="s">
        <v>96</v>
      </c>
      <c r="B30" s="65">
        <v>11448.43</v>
      </c>
    </row>
    <row r="31" spans="1:2" s="2" customFormat="1" x14ac:dyDescent="0.25">
      <c r="A31" s="1" t="s">
        <v>91</v>
      </c>
      <c r="B31" s="66">
        <v>0</v>
      </c>
    </row>
    <row r="32" spans="1:2" s="2" customFormat="1" x14ac:dyDescent="0.25">
      <c r="A32" s="42" t="s">
        <v>10</v>
      </c>
      <c r="B32" s="44">
        <v>0</v>
      </c>
    </row>
    <row r="33" spans="1:4" s="2" customFormat="1" x14ac:dyDescent="0.25">
      <c r="A33" s="1" t="s">
        <v>95</v>
      </c>
      <c r="B33" s="44">
        <v>2252051</v>
      </c>
    </row>
    <row r="34" spans="1:4" s="2" customFormat="1" x14ac:dyDescent="0.25">
      <c r="A34" s="75" t="s">
        <v>11</v>
      </c>
      <c r="B34" s="60">
        <f>B26+B27+B28+B29+B30+B31+B32+B33</f>
        <v>4392696.3000000007</v>
      </c>
    </row>
    <row r="35" spans="1:4" s="2" customFormat="1" x14ac:dyDescent="0.25">
      <c r="A35" s="10"/>
      <c r="B35" s="3"/>
    </row>
    <row r="36" spans="1:4" s="2" customFormat="1" x14ac:dyDescent="0.25">
      <c r="A36" s="74" t="s">
        <v>12</v>
      </c>
      <c r="B36" s="59"/>
    </row>
    <row r="37" spans="1:4" s="2" customFormat="1" x14ac:dyDescent="0.25">
      <c r="A37" s="45" t="s">
        <v>78</v>
      </c>
      <c r="B37" s="58">
        <f>B44+B45+B48+B49</f>
        <v>30497.329999999998</v>
      </c>
      <c r="D37" s="29"/>
    </row>
    <row r="38" spans="1:4" s="2" customFormat="1" x14ac:dyDescent="0.25">
      <c r="A38" s="86" t="s">
        <v>98</v>
      </c>
      <c r="B38" s="87">
        <v>2191036.52</v>
      </c>
      <c r="D38" s="29"/>
    </row>
    <row r="39" spans="1:4" s="2" customFormat="1" x14ac:dyDescent="0.25">
      <c r="A39" s="86" t="s">
        <v>96</v>
      </c>
      <c r="B39" s="87">
        <v>11300.62</v>
      </c>
      <c r="D39" s="29"/>
    </row>
    <row r="40" spans="1:4" s="2" customFormat="1" x14ac:dyDescent="0.25">
      <c r="A40" s="40" t="s">
        <v>91</v>
      </c>
      <c r="B40" s="41">
        <v>0</v>
      </c>
    </row>
    <row r="41" spans="1:4" s="2" customFormat="1" x14ac:dyDescent="0.25">
      <c r="A41" s="46" t="s">
        <v>13</v>
      </c>
      <c r="B41" s="64">
        <v>0</v>
      </c>
    </row>
    <row r="42" spans="1:4" s="2" customFormat="1" x14ac:dyDescent="0.25">
      <c r="A42" s="86" t="s">
        <v>97</v>
      </c>
      <c r="B42" s="88">
        <v>0</v>
      </c>
    </row>
    <row r="43" spans="1:4" s="2" customFormat="1" x14ac:dyDescent="0.25">
      <c r="A43" s="49" t="s">
        <v>14</v>
      </c>
      <c r="B43" s="50">
        <v>0</v>
      </c>
    </row>
    <row r="44" spans="1:4" s="2" customFormat="1" x14ac:dyDescent="0.25">
      <c r="A44" s="1" t="s">
        <v>95</v>
      </c>
      <c r="B44" s="50">
        <v>9533.18</v>
      </c>
    </row>
    <row r="45" spans="1:4" s="2" customFormat="1" x14ac:dyDescent="0.25">
      <c r="A45" s="1" t="s">
        <v>100</v>
      </c>
      <c r="B45" s="50">
        <v>1642.81</v>
      </c>
    </row>
    <row r="46" spans="1:4" s="2" customFormat="1" x14ac:dyDescent="0.25">
      <c r="A46" s="1" t="s">
        <v>102</v>
      </c>
      <c r="B46" s="50"/>
    </row>
    <row r="47" spans="1:4" s="2" customFormat="1" x14ac:dyDescent="0.25">
      <c r="A47" s="48" t="s">
        <v>15</v>
      </c>
      <c r="B47" s="47">
        <v>0</v>
      </c>
    </row>
    <row r="48" spans="1:4" s="2" customFormat="1" x14ac:dyDescent="0.25">
      <c r="A48" s="1" t="s">
        <v>101</v>
      </c>
      <c r="B48" s="47">
        <v>1.67</v>
      </c>
    </row>
    <row r="49" spans="1:2" s="2" customFormat="1" x14ac:dyDescent="0.25">
      <c r="A49" s="48" t="s">
        <v>82</v>
      </c>
      <c r="B49" s="47">
        <f>SUM(B50:B59)</f>
        <v>19319.669999999998</v>
      </c>
    </row>
    <row r="50" spans="1:2" s="2" customFormat="1" x14ac:dyDescent="0.25">
      <c r="A50" s="4" t="s">
        <v>93</v>
      </c>
      <c r="B50" s="32">
        <v>0</v>
      </c>
    </row>
    <row r="51" spans="1:2" s="2" customFormat="1" x14ac:dyDescent="0.25">
      <c r="A51" s="4" t="s">
        <v>83</v>
      </c>
      <c r="B51" s="32">
        <v>3134.96</v>
      </c>
    </row>
    <row r="52" spans="1:2" s="2" customFormat="1" x14ac:dyDescent="0.25">
      <c r="A52" s="4" t="s">
        <v>16</v>
      </c>
      <c r="B52" s="32">
        <v>16184.71</v>
      </c>
    </row>
    <row r="53" spans="1:2" s="2" customFormat="1" x14ac:dyDescent="0.25">
      <c r="A53" s="4" t="s">
        <v>17</v>
      </c>
      <c r="B53" s="32">
        <v>0</v>
      </c>
    </row>
    <row r="54" spans="1:2" s="2" customFormat="1" x14ac:dyDescent="0.25">
      <c r="A54" s="4" t="s">
        <v>18</v>
      </c>
      <c r="B54" s="32">
        <v>0</v>
      </c>
    </row>
    <row r="55" spans="1:2" s="2" customFormat="1" x14ac:dyDescent="0.25">
      <c r="A55" s="4" t="s">
        <v>77</v>
      </c>
      <c r="B55" s="32">
        <v>0</v>
      </c>
    </row>
    <row r="56" spans="1:2" s="2" customFormat="1" x14ac:dyDescent="0.25">
      <c r="A56" s="4" t="s">
        <v>44</v>
      </c>
      <c r="B56" s="32">
        <v>0</v>
      </c>
    </row>
    <row r="57" spans="1:2" s="2" customFormat="1" x14ac:dyDescent="0.25">
      <c r="A57" s="4" t="s">
        <v>19</v>
      </c>
      <c r="B57" s="32">
        <v>0</v>
      </c>
    </row>
    <row r="58" spans="1:2" s="2" customFormat="1" x14ac:dyDescent="0.25">
      <c r="A58" s="4" t="s">
        <v>74</v>
      </c>
      <c r="B58" s="32">
        <v>0</v>
      </c>
    </row>
    <row r="59" spans="1:2" s="2" customFormat="1" x14ac:dyDescent="0.25">
      <c r="A59" s="4" t="s">
        <v>20</v>
      </c>
      <c r="B59" s="32">
        <v>0</v>
      </c>
    </row>
    <row r="60" spans="1:2" s="2" customFormat="1" x14ac:dyDescent="0.25">
      <c r="A60" s="77" t="s">
        <v>21</v>
      </c>
      <c r="B60" s="61">
        <f>B38+B39+B44+B45+B48+B49</f>
        <v>2232834.4700000002</v>
      </c>
    </row>
    <row r="61" spans="1:2" s="2" customFormat="1" x14ac:dyDescent="0.25">
      <c r="A61" s="11"/>
      <c r="B61" s="24"/>
    </row>
    <row r="62" spans="1:2" s="2" customFormat="1" x14ac:dyDescent="0.25">
      <c r="A62" s="78" t="s">
        <v>22</v>
      </c>
      <c r="B62" s="63">
        <f>B63+B67</f>
        <v>0</v>
      </c>
    </row>
    <row r="63" spans="1:2" s="2" customFormat="1" x14ac:dyDescent="0.25">
      <c r="A63" s="45" t="s">
        <v>23</v>
      </c>
      <c r="B63" s="53">
        <v>0</v>
      </c>
    </row>
    <row r="64" spans="1:2" s="2" customFormat="1" x14ac:dyDescent="0.25">
      <c r="A64" s="1" t="s">
        <v>95</v>
      </c>
      <c r="B64" s="89">
        <v>1902996.81</v>
      </c>
    </row>
    <row r="65" spans="1:2" s="2" customFormat="1" x14ac:dyDescent="0.25">
      <c r="A65" s="1" t="s">
        <v>100</v>
      </c>
      <c r="B65" s="89"/>
    </row>
    <row r="66" spans="1:2" s="2" customFormat="1" x14ac:dyDescent="0.25">
      <c r="A66" s="1" t="s">
        <v>102</v>
      </c>
      <c r="B66" s="89"/>
    </row>
    <row r="67" spans="1:2" s="2" customFormat="1" x14ac:dyDescent="0.25">
      <c r="A67" s="45" t="s">
        <v>24</v>
      </c>
      <c r="B67" s="51">
        <v>0</v>
      </c>
    </row>
    <row r="68" spans="1:2" s="2" customFormat="1" x14ac:dyDescent="0.25">
      <c r="A68" s="1" t="s">
        <v>101</v>
      </c>
      <c r="B68" s="51"/>
    </row>
    <row r="69" spans="1:2" s="2" customFormat="1" x14ac:dyDescent="0.25">
      <c r="A69" s="77" t="s">
        <v>25</v>
      </c>
      <c r="B69" s="62">
        <f>(B64)</f>
        <v>1902996.81</v>
      </c>
    </row>
    <row r="70" spans="1:2" s="15" customFormat="1" x14ac:dyDescent="0.25">
      <c r="A70" s="14"/>
      <c r="B70" s="25"/>
    </row>
    <row r="71" spans="1:2" s="2" customFormat="1" x14ac:dyDescent="0.25">
      <c r="A71" s="79" t="s">
        <v>26</v>
      </c>
      <c r="B71" s="67">
        <f>SUM(B72+B77)</f>
        <v>0</v>
      </c>
    </row>
    <row r="72" spans="1:2" s="2" customFormat="1" x14ac:dyDescent="0.25">
      <c r="A72" s="52" t="s">
        <v>27</v>
      </c>
      <c r="B72" s="53">
        <v>0</v>
      </c>
    </row>
    <row r="73" spans="1:2" s="2" customFormat="1" x14ac:dyDescent="0.25">
      <c r="A73" s="14" t="s">
        <v>28</v>
      </c>
      <c r="B73" s="53">
        <v>0</v>
      </c>
    </row>
    <row r="74" spans="1:2" s="2" customFormat="1" x14ac:dyDescent="0.25">
      <c r="A74" s="1" t="s">
        <v>95</v>
      </c>
      <c r="B74" s="53">
        <v>0</v>
      </c>
    </row>
    <row r="75" spans="1:2" s="2" customFormat="1" x14ac:dyDescent="0.25">
      <c r="A75" s="1" t="s">
        <v>100</v>
      </c>
      <c r="B75" s="53">
        <v>3779617.83</v>
      </c>
    </row>
    <row r="76" spans="1:2" s="2" customFormat="1" x14ac:dyDescent="0.25">
      <c r="A76" s="1" t="s">
        <v>102</v>
      </c>
      <c r="B76" s="53">
        <v>22749.05</v>
      </c>
    </row>
    <row r="77" spans="1:2" s="2" customFormat="1" x14ac:dyDescent="0.25">
      <c r="A77" s="48" t="s">
        <v>29</v>
      </c>
      <c r="B77" s="53">
        <v>0</v>
      </c>
    </row>
    <row r="78" spans="1:2" s="2" customFormat="1" x14ac:dyDescent="0.25">
      <c r="A78" s="1" t="s">
        <v>101</v>
      </c>
      <c r="B78" s="53">
        <v>4186.6400000000003</v>
      </c>
    </row>
    <row r="79" spans="1:2" s="2" customFormat="1" x14ac:dyDescent="0.25">
      <c r="A79" s="14" t="s">
        <v>30</v>
      </c>
      <c r="B79" s="34">
        <v>0</v>
      </c>
    </row>
    <row r="80" spans="1:2" s="2" customFormat="1" x14ac:dyDescent="0.25">
      <c r="A80" s="80" t="s">
        <v>31</v>
      </c>
      <c r="B80" s="68">
        <f>B75+B76+B78</f>
        <v>3806553.52</v>
      </c>
    </row>
    <row r="81" spans="1:2" s="15" customFormat="1" x14ac:dyDescent="0.25">
      <c r="A81" s="14"/>
      <c r="B81" s="25"/>
    </row>
    <row r="82" spans="1:2" s="2" customFormat="1" x14ac:dyDescent="0.25">
      <c r="A82" s="78" t="s">
        <v>32</v>
      </c>
      <c r="B82" s="69"/>
    </row>
    <row r="83" spans="1:2" s="2" customFormat="1" x14ac:dyDescent="0.25">
      <c r="A83" s="12" t="s">
        <v>33</v>
      </c>
      <c r="B83" s="54">
        <f>SUM(B84+B85+B86+B87+B88+B89+B90+B91+B92+B93+B94+B97+B103+B104+B105)</f>
        <v>2403244.37</v>
      </c>
    </row>
    <row r="84" spans="1:2" s="2" customFormat="1" x14ac:dyDescent="0.25">
      <c r="A84" s="16" t="s">
        <v>34</v>
      </c>
      <c r="B84" s="41">
        <v>320522.11</v>
      </c>
    </row>
    <row r="85" spans="1:2" s="2" customFormat="1" x14ac:dyDescent="0.25">
      <c r="A85" s="17" t="s">
        <v>35</v>
      </c>
      <c r="B85" s="41">
        <v>1384004.22</v>
      </c>
    </row>
    <row r="86" spans="1:2" s="2" customFormat="1" x14ac:dyDescent="0.25">
      <c r="A86" s="17" t="s">
        <v>88</v>
      </c>
      <c r="B86" s="58"/>
    </row>
    <row r="87" spans="1:2" s="2" customFormat="1" x14ac:dyDescent="0.25">
      <c r="A87" s="17" t="s">
        <v>86</v>
      </c>
      <c r="B87" s="41">
        <v>497068.17</v>
      </c>
    </row>
    <row r="88" spans="1:2" s="2" customFormat="1" x14ac:dyDescent="0.25">
      <c r="A88" s="17" t="s">
        <v>84</v>
      </c>
      <c r="B88" s="41">
        <v>0</v>
      </c>
    </row>
    <row r="89" spans="1:2" s="2" customFormat="1" x14ac:dyDescent="0.25">
      <c r="A89" s="16" t="s">
        <v>36</v>
      </c>
      <c r="B89" s="31">
        <v>0</v>
      </c>
    </row>
    <row r="90" spans="1:2" s="2" customFormat="1" x14ac:dyDescent="0.25">
      <c r="A90" s="16" t="s">
        <v>37</v>
      </c>
      <c r="B90" s="32">
        <v>76392.89</v>
      </c>
    </row>
    <row r="91" spans="1:2" s="2" customFormat="1" x14ac:dyDescent="0.25">
      <c r="A91" s="16" t="s">
        <v>38</v>
      </c>
      <c r="B91" s="32">
        <v>118089.53</v>
      </c>
    </row>
    <row r="92" spans="1:2" s="2" customFormat="1" ht="30" x14ac:dyDescent="0.25">
      <c r="A92" s="16" t="s">
        <v>39</v>
      </c>
      <c r="B92" s="35">
        <v>0</v>
      </c>
    </row>
    <row r="93" spans="1:2" s="2" customFormat="1" x14ac:dyDescent="0.25">
      <c r="A93" s="13" t="s">
        <v>40</v>
      </c>
      <c r="B93" s="51">
        <v>0</v>
      </c>
    </row>
    <row r="94" spans="1:2" s="2" customFormat="1" x14ac:dyDescent="0.25">
      <c r="A94" s="13" t="s">
        <v>41</v>
      </c>
      <c r="B94" s="32">
        <v>3716.97</v>
      </c>
    </row>
    <row r="95" spans="1:2" s="2" customFormat="1" x14ac:dyDescent="0.25">
      <c r="A95" s="16" t="s">
        <v>75</v>
      </c>
      <c r="B95" s="32">
        <v>0</v>
      </c>
    </row>
    <row r="96" spans="1:2" s="2" customFormat="1" x14ac:dyDescent="0.25">
      <c r="A96" s="13" t="s">
        <v>42</v>
      </c>
      <c r="B96" s="32">
        <v>26438.83</v>
      </c>
    </row>
    <row r="97" spans="1:2" s="2" customFormat="1" x14ac:dyDescent="0.25">
      <c r="A97" s="13" t="s">
        <v>43</v>
      </c>
      <c r="B97" s="32">
        <v>700</v>
      </c>
    </row>
    <row r="98" spans="1:2" s="2" customFormat="1" x14ac:dyDescent="0.25">
      <c r="A98" s="13" t="s">
        <v>76</v>
      </c>
      <c r="B98" s="32">
        <v>0</v>
      </c>
    </row>
    <row r="99" spans="1:2" s="2" customFormat="1" x14ac:dyDescent="0.25">
      <c r="A99" s="13" t="s">
        <v>44</v>
      </c>
      <c r="B99" s="36">
        <v>0</v>
      </c>
    </row>
    <row r="100" spans="1:2" s="2" customFormat="1" x14ac:dyDescent="0.25">
      <c r="A100" s="13" t="s">
        <v>85</v>
      </c>
      <c r="B100" s="36">
        <v>0</v>
      </c>
    </row>
    <row r="101" spans="1:2" s="2" customFormat="1" x14ac:dyDescent="0.25">
      <c r="A101" s="13" t="s">
        <v>45</v>
      </c>
      <c r="B101" s="32">
        <v>3321.64</v>
      </c>
    </row>
    <row r="102" spans="1:2" s="2" customFormat="1" x14ac:dyDescent="0.25">
      <c r="A102" s="13" t="s">
        <v>19</v>
      </c>
      <c r="B102" s="32">
        <v>0</v>
      </c>
    </row>
    <row r="103" spans="1:2" s="2" customFormat="1" x14ac:dyDescent="0.25">
      <c r="A103" s="13" t="s">
        <v>46</v>
      </c>
      <c r="B103" s="31">
        <v>0</v>
      </c>
    </row>
    <row r="104" spans="1:2" s="2" customFormat="1" x14ac:dyDescent="0.25">
      <c r="A104" s="13" t="s">
        <v>47</v>
      </c>
      <c r="B104" s="31">
        <v>2750.48</v>
      </c>
    </row>
    <row r="105" spans="1:2" s="2" customFormat="1" x14ac:dyDescent="0.25">
      <c r="A105" s="13" t="s">
        <v>87</v>
      </c>
      <c r="B105" s="31">
        <v>0</v>
      </c>
    </row>
    <row r="106" spans="1:2" s="2" customFormat="1" x14ac:dyDescent="0.25">
      <c r="A106" s="13" t="s">
        <v>81</v>
      </c>
      <c r="B106" s="31">
        <v>23717.96</v>
      </c>
    </row>
    <row r="107" spans="1:2" s="2" customFormat="1" x14ac:dyDescent="0.25">
      <c r="A107" s="82" t="s">
        <v>48</v>
      </c>
      <c r="B107" s="83">
        <f>B84+B85+B86+B87+B88+B89+B90+B91+B92+B93+B94+B95+B96+B97+B98+B99+B100+B101+B102+B103+B104+B105+B106</f>
        <v>2456722.8000000003</v>
      </c>
    </row>
    <row r="108" spans="1:2" s="2" customFormat="1" x14ac:dyDescent="0.25">
      <c r="A108" s="14"/>
      <c r="B108" s="26"/>
    </row>
    <row r="109" spans="1:2" s="2" customFormat="1" x14ac:dyDescent="0.25">
      <c r="A109" s="78" t="s">
        <v>49</v>
      </c>
      <c r="B109" s="81">
        <f>SUM(B110:B113)</f>
        <v>0</v>
      </c>
    </row>
    <row r="110" spans="1:2" s="2" customFormat="1" x14ac:dyDescent="0.25">
      <c r="A110" s="16" t="s">
        <v>50</v>
      </c>
      <c r="B110" s="31">
        <v>0</v>
      </c>
    </row>
    <row r="111" spans="1:2" s="2" customFormat="1" x14ac:dyDescent="0.25">
      <c r="A111" s="16" t="s">
        <v>51</v>
      </c>
      <c r="B111" s="31">
        <v>0</v>
      </c>
    </row>
    <row r="112" spans="1:2" s="2" customFormat="1" x14ac:dyDescent="0.25">
      <c r="A112" s="13" t="s">
        <v>52</v>
      </c>
      <c r="B112" s="35">
        <v>0</v>
      </c>
    </row>
    <row r="113" spans="1:2" s="2" customFormat="1" x14ac:dyDescent="0.25">
      <c r="A113" s="13" t="s">
        <v>53</v>
      </c>
      <c r="B113" s="35">
        <v>0</v>
      </c>
    </row>
    <row r="114" spans="1:2" s="2" customFormat="1" x14ac:dyDescent="0.25">
      <c r="A114" s="14" t="s">
        <v>54</v>
      </c>
      <c r="B114" s="33">
        <f>B110+B111+B112+B113</f>
        <v>0</v>
      </c>
    </row>
    <row r="115" spans="1:2" s="2" customFormat="1" ht="14.25" customHeight="1" x14ac:dyDescent="0.25">
      <c r="A115" s="82" t="s">
        <v>55</v>
      </c>
      <c r="B115" s="61">
        <f>B110+B111+B112+B113+B114</f>
        <v>0</v>
      </c>
    </row>
    <row r="116" spans="1:2" s="2" customFormat="1" x14ac:dyDescent="0.25">
      <c r="A116" s="14"/>
      <c r="B116" s="24"/>
    </row>
    <row r="117" spans="1:2" s="2" customFormat="1" x14ac:dyDescent="0.25">
      <c r="A117" s="79" t="s">
        <v>56</v>
      </c>
      <c r="B117" s="67">
        <f>SUM(B118:B119)</f>
        <v>0</v>
      </c>
    </row>
    <row r="118" spans="1:2" s="2" customFormat="1" x14ac:dyDescent="0.25">
      <c r="A118" s="16" t="s">
        <v>57</v>
      </c>
      <c r="B118" s="37">
        <v>0</v>
      </c>
    </row>
    <row r="119" spans="1:2" s="2" customFormat="1" x14ac:dyDescent="0.25">
      <c r="A119" s="16" t="s">
        <v>58</v>
      </c>
      <c r="B119" s="38">
        <v>0</v>
      </c>
    </row>
    <row r="120" spans="1:2" s="2" customFormat="1" x14ac:dyDescent="0.25">
      <c r="A120" s="84" t="s">
        <v>59</v>
      </c>
      <c r="B120" s="85">
        <f>B118+B119</f>
        <v>0</v>
      </c>
    </row>
    <row r="121" spans="1:2" s="15" customFormat="1" x14ac:dyDescent="0.25">
      <c r="A121" s="93"/>
      <c r="B121" s="93"/>
    </row>
    <row r="122" spans="1:2" s="2" customFormat="1" x14ac:dyDescent="0.25">
      <c r="A122" s="74" t="s">
        <v>103</v>
      </c>
      <c r="B122" s="57">
        <f>B123+B124+B125+B126+B127+B128+B129+B130</f>
        <v>361311.97</v>
      </c>
    </row>
    <row r="123" spans="1:2" s="2" customFormat="1" x14ac:dyDescent="0.25">
      <c r="A123" s="1" t="s">
        <v>60</v>
      </c>
      <c r="B123" s="30">
        <v>0</v>
      </c>
    </row>
    <row r="124" spans="1:2" s="2" customFormat="1" x14ac:dyDescent="0.25">
      <c r="A124" s="55" t="s">
        <v>61</v>
      </c>
      <c r="B124" s="56">
        <f>SUM(B125:B125)</f>
        <v>0</v>
      </c>
    </row>
    <row r="125" spans="1:2" s="2" customFormat="1" x14ac:dyDescent="0.25">
      <c r="A125" s="18" t="s">
        <v>91</v>
      </c>
      <c r="B125" s="39">
        <v>0</v>
      </c>
    </row>
    <row r="126" spans="1:2" s="2" customFormat="1" x14ac:dyDescent="0.25">
      <c r="A126" s="86" t="s">
        <v>98</v>
      </c>
      <c r="B126" s="39">
        <v>0</v>
      </c>
    </row>
    <row r="127" spans="1:2" s="2" customFormat="1" x14ac:dyDescent="0.25">
      <c r="A127" s="86" t="s">
        <v>97</v>
      </c>
      <c r="B127" s="39">
        <v>0</v>
      </c>
    </row>
    <row r="128" spans="1:2" s="2" customFormat="1" x14ac:dyDescent="0.25">
      <c r="A128" s="86" t="s">
        <v>96</v>
      </c>
      <c r="B128" s="39">
        <v>0</v>
      </c>
    </row>
    <row r="129" spans="1:2" s="2" customFormat="1" x14ac:dyDescent="0.25">
      <c r="A129" s="55" t="s">
        <v>62</v>
      </c>
      <c r="B129" s="56">
        <v>0</v>
      </c>
    </row>
    <row r="130" spans="1:2" s="2" customFormat="1" x14ac:dyDescent="0.25">
      <c r="A130" s="1" t="s">
        <v>95</v>
      </c>
      <c r="B130" s="90">
        <v>361311.97</v>
      </c>
    </row>
    <row r="131" spans="1:2" s="2" customFormat="1" x14ac:dyDescent="0.25">
      <c r="A131" s="1" t="s">
        <v>100</v>
      </c>
      <c r="B131" s="90">
        <v>3781260.64</v>
      </c>
    </row>
    <row r="132" spans="1:2" s="2" customFormat="1" x14ac:dyDescent="0.25">
      <c r="A132" s="1" t="s">
        <v>101</v>
      </c>
      <c r="B132" s="90">
        <v>4188.3100000000004</v>
      </c>
    </row>
    <row r="133" spans="1:2" s="2" customFormat="1" x14ac:dyDescent="0.25">
      <c r="A133" s="1" t="s">
        <v>102</v>
      </c>
      <c r="B133" s="90">
        <v>22749.05</v>
      </c>
    </row>
    <row r="134" spans="1:2" s="2" customFormat="1" x14ac:dyDescent="0.25">
      <c r="A134" s="84" t="s">
        <v>63</v>
      </c>
      <c r="B134" s="73">
        <f>B130+B131+B132+B133</f>
        <v>4169509.97</v>
      </c>
    </row>
    <row r="135" spans="1:2" s="2" customFormat="1" x14ac:dyDescent="0.25">
      <c r="A135" s="19" t="s">
        <v>64</v>
      </c>
      <c r="B135" s="27"/>
    </row>
    <row r="136" spans="1:2" s="2" customFormat="1" x14ac:dyDescent="0.25">
      <c r="A136" s="20" t="s">
        <v>65</v>
      </c>
      <c r="B136" s="28"/>
    </row>
    <row r="137" spans="1:2" s="2" customFormat="1" x14ac:dyDescent="0.25">
      <c r="A137" s="70" t="s">
        <v>66</v>
      </c>
      <c r="B137" s="71">
        <v>0</v>
      </c>
    </row>
    <row r="138" spans="1:2" s="2" customFormat="1" x14ac:dyDescent="0.25">
      <c r="A138" s="70" t="s">
        <v>67</v>
      </c>
      <c r="B138" s="71">
        <v>0</v>
      </c>
    </row>
    <row r="139" spans="1:2" s="2" customFormat="1" x14ac:dyDescent="0.25">
      <c r="A139" s="70" t="s">
        <v>68</v>
      </c>
      <c r="B139" s="71">
        <v>0</v>
      </c>
    </row>
    <row r="140" spans="1:2" s="2" customFormat="1" x14ac:dyDescent="0.25">
      <c r="A140" s="72" t="s">
        <v>69</v>
      </c>
      <c r="B140" s="71">
        <f>B139+B138+B137</f>
        <v>0</v>
      </c>
    </row>
    <row r="141" spans="1:2" s="2" customFormat="1" x14ac:dyDescent="0.25">
      <c r="A141" s="94" t="s">
        <v>70</v>
      </c>
      <c r="B141" s="94"/>
    </row>
    <row r="142" spans="1:2" s="2" customFormat="1" x14ac:dyDescent="0.25">
      <c r="A142" s="94"/>
      <c r="B142" s="94"/>
    </row>
    <row r="143" spans="1:2" s="2" customFormat="1" x14ac:dyDescent="0.25">
      <c r="A143" s="94"/>
      <c r="B143" s="94"/>
    </row>
    <row r="144" spans="1:2" s="2" customFormat="1" x14ac:dyDescent="0.25">
      <c r="A144" s="21" t="s">
        <v>71</v>
      </c>
      <c r="B144" s="21"/>
    </row>
    <row r="145" spans="1:2" s="2" customFormat="1" x14ac:dyDescent="0.25">
      <c r="A145" s="21"/>
      <c r="B145" s="21"/>
    </row>
    <row r="146" spans="1:2" s="2" customFormat="1" x14ac:dyDescent="0.25">
      <c r="A146" s="21" t="s">
        <v>72</v>
      </c>
      <c r="B146" s="21" t="s">
        <v>73</v>
      </c>
    </row>
    <row r="147" spans="1:2" s="2" customFormat="1" x14ac:dyDescent="0.25"/>
    <row r="148" spans="1:2" s="2" customFormat="1" x14ac:dyDescent="0.25"/>
  </sheetData>
  <mergeCells count="11">
    <mergeCell ref="A22:B22"/>
    <mergeCell ref="B23:B24"/>
    <mergeCell ref="A121:B121"/>
    <mergeCell ref="A141:B143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58</cp:revision>
  <cp:lastPrinted>2025-01-13T17:01:44Z</cp:lastPrinted>
  <dcterms:created xsi:type="dcterms:W3CDTF">2021-09-23T15:15:02Z</dcterms:created>
  <dcterms:modified xsi:type="dcterms:W3CDTF">2025-01-20T17:29:02Z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