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GABRIELA - RELATORIOS ASSINADOS - ANUAL\"/>
    </mc:Choice>
  </mc:AlternateContent>
  <xr:revisionPtr revIDLastSave="0" documentId="8_{F5F2833B-9137-4641-B1F1-162D3B3A9556}" xr6:coauthVersionLast="47" xr6:coauthVersionMax="47" xr10:uidLastSave="{00000000-0000-0000-0000-000000000000}"/>
  <bookViews>
    <workbookView xWindow="-120" yWindow="-120" windowWidth="20730" windowHeight="11040" firstSheet="1" activeTab="1" xr2:uid="{2D3AE6A9-6714-411A-86B5-057A9101A76F}"/>
  </bookViews>
  <sheets>
    <sheet name="Produção" sheetId="1" r:id="rId1"/>
    <sheet name="Desempenho" sheetId="2" r:id="rId2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 localSheetId="1">Desempenho!$A$1:$U$22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Desempenho!$A$1:$U$22</definedName>
    <definedName name="_xlnm.Print_Area" localSheetId="0">Produção!$A$1:$U$140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 localSheetId="0">Produção!$A$1:$U$139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" localSheetId="0">Produção!$1:$3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Desempenho!$1:$4</definedName>
    <definedName name="_xlnm.Print_Titles" localSheetId="0">Produção!$1:$3</definedName>
    <definedName name="ttt">#REF!</definedName>
    <definedName name="vc">#REF!</definedName>
    <definedName name="ww">#REF!</definedName>
    <definedName name="xxx">#REF!</definedName>
    <definedName name="XXXXXXXXXXXXXXXXXXXX">#REF!</definedName>
    <definedName name="y" localSheetId="1">Desempenho!$1:$4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21" i="2"/>
  <c r="U20" i="2"/>
  <c r="T20" i="2"/>
  <c r="S20" i="2"/>
  <c r="R20" i="2"/>
  <c r="Q20" i="2"/>
  <c r="P20" i="2"/>
  <c r="O20" i="2"/>
  <c r="M20" i="2"/>
  <c r="L20" i="2"/>
  <c r="J20" i="2"/>
  <c r="H20" i="2"/>
  <c r="G20" i="2"/>
  <c r="I20" i="2"/>
  <c r="K20" i="2"/>
  <c r="F20" i="2"/>
  <c r="E20" i="2"/>
  <c r="C20" i="2"/>
  <c r="U19" i="2"/>
  <c r="T19" i="2"/>
  <c r="S19" i="2"/>
  <c r="R19" i="2"/>
  <c r="Q19" i="2"/>
  <c r="P19" i="2"/>
  <c r="O19" i="2"/>
  <c r="L19" i="2"/>
  <c r="E19" i="2"/>
  <c r="C19" i="2"/>
  <c r="U18" i="2"/>
  <c r="U17" i="2"/>
  <c r="T18" i="2"/>
  <c r="T17" i="2"/>
  <c r="S18" i="2"/>
  <c r="S17" i="2"/>
  <c r="R18" i="2"/>
  <c r="R17" i="2" s="1"/>
  <c r="Q18" i="2"/>
  <c r="Q17" i="2"/>
  <c r="P18" i="2"/>
  <c r="P17" i="2"/>
  <c r="O18" i="2"/>
  <c r="O17" i="2"/>
  <c r="L18" i="2"/>
  <c r="E18" i="2"/>
  <c r="C18" i="2"/>
  <c r="M17" i="2"/>
  <c r="L17" i="2"/>
  <c r="J17" i="2"/>
  <c r="H17" i="2"/>
  <c r="G17" i="2"/>
  <c r="I17" i="2"/>
  <c r="K17" i="2"/>
  <c r="F17" i="2"/>
  <c r="E17" i="2"/>
  <c r="C17" i="2"/>
  <c r="L16" i="2"/>
  <c r="L15" i="2"/>
  <c r="U14" i="2"/>
  <c r="T14" i="2"/>
  <c r="S14" i="2"/>
  <c r="R14" i="2"/>
  <c r="Q14" i="2"/>
  <c r="P14" i="2"/>
  <c r="O14" i="2"/>
  <c r="M14" i="2"/>
  <c r="L14" i="2"/>
  <c r="J14" i="2"/>
  <c r="H14" i="2"/>
  <c r="G14" i="2"/>
  <c r="I14" i="2"/>
  <c r="K14" i="2"/>
  <c r="F14" i="2"/>
  <c r="E14" i="2"/>
  <c r="C14" i="2"/>
  <c r="L13" i="2"/>
  <c r="L12" i="2"/>
  <c r="L11" i="2"/>
  <c r="U11" i="2"/>
  <c r="T11" i="2"/>
  <c r="S11" i="2"/>
  <c r="R11" i="2"/>
  <c r="Q11" i="2"/>
  <c r="P11" i="2"/>
  <c r="O11" i="2"/>
  <c r="M11" i="2"/>
  <c r="J11" i="2"/>
  <c r="H11" i="2"/>
  <c r="G11" i="2"/>
  <c r="I11" i="2"/>
  <c r="K11" i="2"/>
  <c r="F11" i="2"/>
  <c r="E11" i="2"/>
  <c r="C11" i="2"/>
  <c r="H9" i="2"/>
  <c r="K8" i="2"/>
  <c r="I8" i="2"/>
  <c r="G8" i="2"/>
  <c r="C7" i="2"/>
  <c r="G5" i="2"/>
  <c r="I5" i="2"/>
  <c r="K5" i="2"/>
  <c r="C5" i="2"/>
  <c r="P4" i="2"/>
  <c r="O4" i="2"/>
  <c r="L4" i="2"/>
  <c r="K4" i="2"/>
  <c r="J4" i="2"/>
  <c r="I4" i="2"/>
  <c r="H4" i="2"/>
  <c r="G4" i="2"/>
  <c r="E4" i="2"/>
  <c r="B4" i="2"/>
  <c r="U139" i="1"/>
  <c r="T139" i="1"/>
  <c r="S139" i="1"/>
  <c r="R139" i="1"/>
  <c r="Q139" i="1"/>
  <c r="M139" i="1"/>
  <c r="J139" i="1"/>
  <c r="H139" i="1"/>
  <c r="F139" i="1"/>
  <c r="E139" i="1"/>
  <c r="D139" i="1"/>
  <c r="C139" i="1"/>
  <c r="L138" i="1"/>
  <c r="L139" i="1"/>
  <c r="K138" i="1"/>
  <c r="G138" i="1"/>
  <c r="I138" i="1"/>
  <c r="B138" i="1"/>
  <c r="K137" i="1"/>
  <c r="G137" i="1"/>
  <c r="G139" i="1"/>
  <c r="K139" i="1"/>
  <c r="I137" i="1"/>
  <c r="I139" i="1"/>
  <c r="B137" i="1"/>
  <c r="B139" i="1" s="1"/>
  <c r="L136" i="1"/>
  <c r="K136" i="1"/>
  <c r="J136" i="1"/>
  <c r="I136" i="1"/>
  <c r="H136" i="1"/>
  <c r="G136" i="1"/>
  <c r="E136" i="1"/>
  <c r="D136" i="1"/>
  <c r="C136" i="1"/>
  <c r="B136" i="1"/>
  <c r="U134" i="1"/>
  <c r="T134" i="1"/>
  <c r="S134" i="1"/>
  <c r="R134" i="1"/>
  <c r="Q134" i="1"/>
  <c r="M134" i="1"/>
  <c r="J134" i="1"/>
  <c r="H134" i="1"/>
  <c r="F134" i="1"/>
  <c r="E134" i="1"/>
  <c r="D134" i="1"/>
  <c r="C134" i="1"/>
  <c r="L133" i="1"/>
  <c r="K133" i="1"/>
  <c r="B133" i="1"/>
  <c r="L132" i="1"/>
  <c r="L134" i="1"/>
  <c r="K132" i="1"/>
  <c r="K134" i="1" s="1"/>
  <c r="I132" i="1"/>
  <c r="B132" i="1"/>
  <c r="B134" i="1" s="1"/>
  <c r="L131" i="1"/>
  <c r="K131" i="1"/>
  <c r="J131" i="1"/>
  <c r="I131" i="1"/>
  <c r="H131" i="1"/>
  <c r="G131" i="1"/>
  <c r="E131" i="1"/>
  <c r="D131" i="1"/>
  <c r="C131" i="1"/>
  <c r="B131" i="1"/>
  <c r="U129" i="1"/>
  <c r="T129" i="1"/>
  <c r="S129" i="1"/>
  <c r="R129" i="1"/>
  <c r="Q129" i="1"/>
  <c r="M129" i="1"/>
  <c r="J129" i="1"/>
  <c r="H129" i="1"/>
  <c r="F129" i="1"/>
  <c r="E129" i="1"/>
  <c r="D129" i="1"/>
  <c r="C129" i="1"/>
  <c r="L128" i="1"/>
  <c r="K128" i="1"/>
  <c r="I128" i="1"/>
  <c r="G128" i="1"/>
  <c r="B128" i="1"/>
  <c r="L127" i="1"/>
  <c r="L129" i="1"/>
  <c r="K127" i="1"/>
  <c r="K129" i="1"/>
  <c r="G127" i="1"/>
  <c r="G129" i="1" s="1"/>
  <c r="B127" i="1"/>
  <c r="B129" i="1"/>
  <c r="L126" i="1"/>
  <c r="K126" i="1"/>
  <c r="J126" i="1"/>
  <c r="I126" i="1"/>
  <c r="H126" i="1"/>
  <c r="G126" i="1"/>
  <c r="E126" i="1"/>
  <c r="D126" i="1"/>
  <c r="C126" i="1"/>
  <c r="B126" i="1"/>
  <c r="U124" i="1"/>
  <c r="T124" i="1"/>
  <c r="S124" i="1"/>
  <c r="R124" i="1"/>
  <c r="Q124" i="1"/>
  <c r="M124" i="1"/>
  <c r="J124" i="1"/>
  <c r="H124" i="1"/>
  <c r="F124" i="1"/>
  <c r="E124" i="1"/>
  <c r="D124" i="1"/>
  <c r="C124" i="1"/>
  <c r="L123" i="1"/>
  <c r="K123" i="1"/>
  <c r="I123" i="1"/>
  <c r="B123" i="1"/>
  <c r="L122" i="1"/>
  <c r="K122" i="1"/>
  <c r="I122" i="1"/>
  <c r="G122" i="1"/>
  <c r="B122" i="1"/>
  <c r="L121" i="1"/>
  <c r="K121" i="1"/>
  <c r="B121" i="1"/>
  <c r="L120" i="1"/>
  <c r="L124" i="1"/>
  <c r="K120" i="1"/>
  <c r="K124" i="1" s="1"/>
  <c r="I120" i="1"/>
  <c r="B120" i="1"/>
  <c r="B124" i="1"/>
  <c r="L119" i="1"/>
  <c r="K119" i="1"/>
  <c r="J119" i="1"/>
  <c r="I119" i="1"/>
  <c r="H119" i="1"/>
  <c r="G119" i="1"/>
  <c r="E119" i="1"/>
  <c r="D119" i="1"/>
  <c r="C119" i="1"/>
  <c r="B119" i="1"/>
  <c r="U117" i="1"/>
  <c r="T117" i="1"/>
  <c r="S117" i="1"/>
  <c r="R117" i="1"/>
  <c r="Q117" i="1"/>
  <c r="M117" i="1"/>
  <c r="J117" i="1"/>
  <c r="H117" i="1"/>
  <c r="F117" i="1"/>
  <c r="E117" i="1"/>
  <c r="D117" i="1"/>
  <c r="C117" i="1"/>
  <c r="L116" i="1"/>
  <c r="K116" i="1"/>
  <c r="I116" i="1"/>
  <c r="B116" i="1"/>
  <c r="L115" i="1"/>
  <c r="L117" i="1"/>
  <c r="K115" i="1"/>
  <c r="I115" i="1"/>
  <c r="I117" i="1"/>
  <c r="B115" i="1"/>
  <c r="B117" i="1"/>
  <c r="L114" i="1"/>
  <c r="K114" i="1"/>
  <c r="J114" i="1"/>
  <c r="I114" i="1"/>
  <c r="H114" i="1"/>
  <c r="G114" i="1"/>
  <c r="E114" i="1"/>
  <c r="D114" i="1"/>
  <c r="C114" i="1"/>
  <c r="B114" i="1"/>
  <c r="U112" i="1"/>
  <c r="T112" i="1"/>
  <c r="S112" i="1"/>
  <c r="R112" i="1"/>
  <c r="Q112" i="1"/>
  <c r="M112" i="1"/>
  <c r="J112" i="1"/>
  <c r="H112" i="1"/>
  <c r="F112" i="1"/>
  <c r="E112" i="1"/>
  <c r="C112" i="1"/>
  <c r="L111" i="1"/>
  <c r="L110" i="1"/>
  <c r="L109" i="1"/>
  <c r="L108" i="1"/>
  <c r="L107" i="1"/>
  <c r="L112" i="1" s="1"/>
  <c r="L106" i="1"/>
  <c r="J106" i="1"/>
  <c r="H106" i="1"/>
  <c r="E106" i="1"/>
  <c r="C106" i="1"/>
  <c r="U104" i="1"/>
  <c r="T104" i="1"/>
  <c r="S104" i="1"/>
  <c r="R104" i="1"/>
  <c r="Q104" i="1"/>
  <c r="M104" i="1"/>
  <c r="J104" i="1"/>
  <c r="H104" i="1"/>
  <c r="F104" i="1"/>
  <c r="E104" i="1"/>
  <c r="D104" i="1"/>
  <c r="C104" i="1"/>
  <c r="L103" i="1"/>
  <c r="L102" i="1"/>
  <c r="L104" i="1"/>
  <c r="K102" i="1"/>
  <c r="G102" i="1"/>
  <c r="G104" i="1"/>
  <c r="I102" i="1"/>
  <c r="I104" i="1"/>
  <c r="B102" i="1"/>
  <c r="B104" i="1"/>
  <c r="L101" i="1"/>
  <c r="K101" i="1"/>
  <c r="J101" i="1"/>
  <c r="I101" i="1"/>
  <c r="H101" i="1"/>
  <c r="G101" i="1"/>
  <c r="E101" i="1"/>
  <c r="D101" i="1"/>
  <c r="C101" i="1"/>
  <c r="B101" i="1"/>
  <c r="U98" i="1"/>
  <c r="T98" i="1"/>
  <c r="S98" i="1"/>
  <c r="R98" i="1"/>
  <c r="Q98" i="1"/>
  <c r="M98" i="1"/>
  <c r="J98" i="1"/>
  <c r="H98" i="1"/>
  <c r="F98" i="1"/>
  <c r="E98" i="1"/>
  <c r="D98" i="1"/>
  <c r="S10" i="2"/>
  <c r="S8" i="2"/>
  <c r="C98" i="1"/>
  <c r="L97" i="1"/>
  <c r="K97" i="1"/>
  <c r="G97" i="1"/>
  <c r="I97" i="1"/>
  <c r="B97" i="1"/>
  <c r="L96" i="1"/>
  <c r="K96" i="1"/>
  <c r="I96" i="1"/>
  <c r="B96" i="1"/>
  <c r="L95" i="1"/>
  <c r="K95" i="1"/>
  <c r="I95" i="1"/>
  <c r="G95" i="1"/>
  <c r="B95" i="1"/>
  <c r="L94" i="1"/>
  <c r="K94" i="1"/>
  <c r="I94" i="1"/>
  <c r="B94" i="1"/>
  <c r="L93" i="1"/>
  <c r="K93" i="1"/>
  <c r="I93" i="1"/>
  <c r="B93" i="1"/>
  <c r="L92" i="1"/>
  <c r="K92" i="1"/>
  <c r="I92" i="1"/>
  <c r="B92" i="1"/>
  <c r="L91" i="1"/>
  <c r="K91" i="1"/>
  <c r="G91" i="1"/>
  <c r="I91" i="1"/>
  <c r="B91" i="1"/>
  <c r="L90" i="1"/>
  <c r="K90" i="1"/>
  <c r="I90" i="1"/>
  <c r="G90" i="1"/>
  <c r="B90" i="1"/>
  <c r="L89" i="1"/>
  <c r="K89" i="1"/>
  <c r="I89" i="1"/>
  <c r="G89" i="1"/>
  <c r="B89" i="1"/>
  <c r="L88" i="1"/>
  <c r="K88" i="1"/>
  <c r="I88" i="1"/>
  <c r="B88" i="1"/>
  <c r="L87" i="1"/>
  <c r="K87" i="1"/>
  <c r="I87" i="1"/>
  <c r="B87" i="1"/>
  <c r="L86" i="1"/>
  <c r="K86" i="1"/>
  <c r="G86" i="1"/>
  <c r="I86" i="1"/>
  <c r="B86" i="1"/>
  <c r="L85" i="1"/>
  <c r="K85" i="1"/>
  <c r="I85" i="1"/>
  <c r="B85" i="1"/>
  <c r="L84" i="1"/>
  <c r="K84" i="1"/>
  <c r="G84" i="1"/>
  <c r="I84" i="1"/>
  <c r="B84" i="1"/>
  <c r="L83" i="1"/>
  <c r="K83" i="1"/>
  <c r="I83" i="1"/>
  <c r="B83" i="1"/>
  <c r="L82" i="1"/>
  <c r="K82" i="1"/>
  <c r="I82" i="1"/>
  <c r="B82" i="1"/>
  <c r="L81" i="1"/>
  <c r="K81" i="1"/>
  <c r="G81" i="1"/>
  <c r="I81" i="1"/>
  <c r="B81" i="1"/>
  <c r="L80" i="1"/>
  <c r="K80" i="1"/>
  <c r="I80" i="1"/>
  <c r="B80" i="1"/>
  <c r="L79" i="1"/>
  <c r="K79" i="1"/>
  <c r="G79" i="1"/>
  <c r="I79" i="1"/>
  <c r="B79" i="1"/>
  <c r="L78" i="1"/>
  <c r="K78" i="1"/>
  <c r="I78" i="1"/>
  <c r="B78" i="1"/>
  <c r="L77" i="1"/>
  <c r="K77" i="1"/>
  <c r="I77" i="1"/>
  <c r="B77" i="1"/>
  <c r="L76" i="1"/>
  <c r="K76" i="1"/>
  <c r="B76" i="1"/>
  <c r="L75" i="1"/>
  <c r="K75" i="1"/>
  <c r="I75" i="1"/>
  <c r="B75" i="1"/>
  <c r="L74" i="1"/>
  <c r="K74" i="1"/>
  <c r="I74" i="1"/>
  <c r="G74" i="1"/>
  <c r="B74" i="1"/>
  <c r="L73" i="1"/>
  <c r="L98" i="1" s="1"/>
  <c r="K73" i="1"/>
  <c r="G73" i="1"/>
  <c r="B73" i="1"/>
  <c r="B98" i="1" s="1"/>
  <c r="C10" i="2" s="1"/>
  <c r="C8" i="2" s="1"/>
  <c r="L72" i="1"/>
  <c r="K72" i="1"/>
  <c r="J72" i="1"/>
  <c r="I72" i="1"/>
  <c r="H72" i="1"/>
  <c r="G72" i="1"/>
  <c r="E72" i="1"/>
  <c r="D72" i="1"/>
  <c r="C72" i="1"/>
  <c r="B72" i="1"/>
  <c r="L70" i="1"/>
  <c r="K70" i="1"/>
  <c r="I70" i="1"/>
  <c r="G70" i="1"/>
  <c r="B70" i="1"/>
  <c r="L69" i="1"/>
  <c r="K69" i="1"/>
  <c r="J69" i="1"/>
  <c r="I69" i="1"/>
  <c r="H69" i="1"/>
  <c r="G69" i="1"/>
  <c r="E69" i="1"/>
  <c r="D69" i="1"/>
  <c r="C69" i="1"/>
  <c r="B69" i="1"/>
  <c r="L67" i="1"/>
  <c r="L66" i="1"/>
  <c r="L65" i="1"/>
  <c r="U65" i="1"/>
  <c r="T65" i="1"/>
  <c r="S65" i="1"/>
  <c r="R65" i="1"/>
  <c r="Q65" i="1"/>
  <c r="M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L61" i="1"/>
  <c r="L60" i="1"/>
  <c r="U60" i="1"/>
  <c r="T60" i="1"/>
  <c r="S60" i="1"/>
  <c r="R60" i="1"/>
  <c r="Q60" i="1"/>
  <c r="M60" i="1"/>
  <c r="J60" i="1"/>
  <c r="H60" i="1"/>
  <c r="F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 s="1"/>
  <c r="L49" i="1"/>
  <c r="J49" i="1"/>
  <c r="H49" i="1"/>
  <c r="E49" i="1"/>
  <c r="C49" i="1"/>
  <c r="U47" i="1"/>
  <c r="T47" i="1"/>
  <c r="S47" i="1"/>
  <c r="R47" i="1"/>
  <c r="Q47" i="1"/>
  <c r="M47" i="1"/>
  <c r="J47" i="1"/>
  <c r="H47" i="1"/>
  <c r="F47" i="1"/>
  <c r="E47" i="1"/>
  <c r="C47" i="1"/>
  <c r="L46" i="1"/>
  <c r="L45" i="1"/>
  <c r="L47" i="1"/>
  <c r="L44" i="1"/>
  <c r="J44" i="1"/>
  <c r="H44" i="1"/>
  <c r="E44" i="1"/>
  <c r="C44" i="1"/>
  <c r="U42" i="1"/>
  <c r="T42" i="1"/>
  <c r="S42" i="1"/>
  <c r="S6" i="1"/>
  <c r="R42" i="1"/>
  <c r="Q42" i="1"/>
  <c r="M42" i="1"/>
  <c r="J42" i="1"/>
  <c r="H42" i="1"/>
  <c r="H6" i="1"/>
  <c r="F42" i="1"/>
  <c r="E42" i="1"/>
  <c r="E6" i="1"/>
  <c r="D42" i="1"/>
  <c r="C42" i="1"/>
  <c r="L41" i="1"/>
  <c r="L40" i="1"/>
  <c r="L39" i="1"/>
  <c r="L38" i="1"/>
  <c r="L37" i="1"/>
  <c r="L36" i="1"/>
  <c r="L42" i="1"/>
  <c r="L6" i="1"/>
  <c r="K36" i="1"/>
  <c r="K42" i="1"/>
  <c r="K6" i="1"/>
  <c r="B36" i="1"/>
  <c r="B42" i="1"/>
  <c r="L35" i="1"/>
  <c r="K35" i="1"/>
  <c r="J35" i="1"/>
  <c r="I35" i="1"/>
  <c r="H35" i="1"/>
  <c r="G35" i="1"/>
  <c r="E35" i="1"/>
  <c r="D35" i="1"/>
  <c r="C35" i="1"/>
  <c r="B35" i="1"/>
  <c r="U33" i="1"/>
  <c r="T33" i="1"/>
  <c r="T5" i="1"/>
  <c r="S33" i="1"/>
  <c r="R33" i="1"/>
  <c r="Q33" i="1"/>
  <c r="M33" i="1"/>
  <c r="J33" i="1"/>
  <c r="H33" i="1"/>
  <c r="H5" i="1"/>
  <c r="H7" i="1"/>
  <c r="F33" i="1"/>
  <c r="E33" i="1"/>
  <c r="D33" i="1"/>
  <c r="D5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3" i="1"/>
  <c r="L5" i="1"/>
  <c r="L7" i="1"/>
  <c r="K10" i="1"/>
  <c r="G10" i="1"/>
  <c r="G33" i="1"/>
  <c r="G5" i="1"/>
  <c r="I10" i="1"/>
  <c r="I33" i="1"/>
  <c r="I5" i="1"/>
  <c r="B10" i="1"/>
  <c r="B33" i="1"/>
  <c r="L9" i="1"/>
  <c r="K9" i="1"/>
  <c r="J9" i="1"/>
  <c r="I9" i="1"/>
  <c r="H9" i="1"/>
  <c r="G9" i="1"/>
  <c r="E9" i="1"/>
  <c r="D9" i="1"/>
  <c r="C9" i="1"/>
  <c r="C4" i="2"/>
  <c r="B9" i="1"/>
  <c r="F7" i="1"/>
  <c r="C7" i="1"/>
  <c r="B7" i="1"/>
  <c r="U6" i="1"/>
  <c r="T6" i="1"/>
  <c r="T7" i="1" s="1"/>
  <c r="R6" i="1"/>
  <c r="Q6" i="1"/>
  <c r="M6" i="1"/>
  <c r="J6" i="1"/>
  <c r="D6" i="1"/>
  <c r="U5" i="1"/>
  <c r="U7" i="1"/>
  <c r="S5" i="1"/>
  <c r="S7" i="1"/>
  <c r="R5" i="1"/>
  <c r="R7" i="1" s="1"/>
  <c r="Q5" i="1"/>
  <c r="Q7" i="1"/>
  <c r="M5" i="1"/>
  <c r="M7" i="1"/>
  <c r="J5" i="1"/>
  <c r="J7" i="1"/>
  <c r="E5" i="1"/>
  <c r="Q4" i="1"/>
  <c r="Q44" i="1" s="1"/>
  <c r="M4" i="1"/>
  <c r="M72" i="1" s="1"/>
  <c r="F4" i="1"/>
  <c r="F44" i="1" s="1"/>
  <c r="E7" i="1"/>
  <c r="K117" i="1"/>
  <c r="R4" i="1"/>
  <c r="R9" i="1" s="1"/>
  <c r="G36" i="1"/>
  <c r="G42" i="1"/>
  <c r="G6" i="1"/>
  <c r="G76" i="1"/>
  <c r="G92" i="1"/>
  <c r="G123" i="1"/>
  <c r="G133" i="1"/>
  <c r="I36" i="1"/>
  <c r="I42" i="1"/>
  <c r="I6" i="1"/>
  <c r="I76" i="1"/>
  <c r="G120" i="1"/>
  <c r="G78" i="1"/>
  <c r="G94" i="1"/>
  <c r="G116" i="1"/>
  <c r="O10" i="2"/>
  <c r="O8" i="2"/>
  <c r="G132" i="1"/>
  <c r="G134" i="1"/>
  <c r="G80" i="1"/>
  <c r="G88" i="1"/>
  <c r="G96" i="1"/>
  <c r="G85" i="1"/>
  <c r="G93" i="1"/>
  <c r="G115" i="1"/>
  <c r="G117" i="1"/>
  <c r="H7" i="2"/>
  <c r="H5" i="2"/>
  <c r="G7" i="1"/>
  <c r="I7" i="1"/>
  <c r="J7" i="2"/>
  <c r="J5" i="2"/>
  <c r="U7" i="2"/>
  <c r="U5" i="2"/>
  <c r="P7" i="2"/>
  <c r="P5" i="2"/>
  <c r="F7" i="2"/>
  <c r="F5" i="2"/>
  <c r="O7" i="2"/>
  <c r="O5" i="2"/>
  <c r="L7" i="2"/>
  <c r="L5" i="2"/>
  <c r="Q7" i="2"/>
  <c r="Q5" i="2"/>
  <c r="D7" i="1"/>
  <c r="T7" i="2"/>
  <c r="T5" i="2"/>
  <c r="M7" i="2"/>
  <c r="M5" i="2"/>
  <c r="R7" i="2"/>
  <c r="R5" i="2"/>
  <c r="S7" i="2"/>
  <c r="S5" i="2"/>
  <c r="E7" i="2"/>
  <c r="E5" i="2"/>
  <c r="T10" i="2"/>
  <c r="T8" i="2"/>
  <c r="S4" i="1"/>
  <c r="S44" i="1" s="1"/>
  <c r="G77" i="1"/>
  <c r="K104" i="1"/>
  <c r="E10" i="2"/>
  <c r="E8" i="2"/>
  <c r="U10" i="2"/>
  <c r="U8" i="2"/>
  <c r="K98" i="1"/>
  <c r="G83" i="1"/>
  <c r="G121" i="1"/>
  <c r="G124" i="1"/>
  <c r="I127" i="1"/>
  <c r="I129" i="1"/>
  <c r="Q10" i="2"/>
  <c r="Q8" i="2"/>
  <c r="K33" i="1"/>
  <c r="K5" i="1"/>
  <c r="K7" i="1"/>
  <c r="I73" i="1"/>
  <c r="I98" i="1"/>
  <c r="J10" i="2"/>
  <c r="J8" i="2"/>
  <c r="G87" i="1"/>
  <c r="I121" i="1"/>
  <c r="I124" i="1"/>
  <c r="I133" i="1"/>
  <c r="I134" i="1"/>
  <c r="L10" i="2"/>
  <c r="L8" i="2"/>
  <c r="F10" i="2"/>
  <c r="F8" i="2"/>
  <c r="P10" i="2"/>
  <c r="P8" i="2"/>
  <c r="M10" i="2"/>
  <c r="M8" i="2"/>
  <c r="G75" i="1"/>
  <c r="G82" i="1"/>
  <c r="G98" i="1" s="1"/>
  <c r="H10" i="2" s="1"/>
  <c r="H8" i="2" s="1"/>
  <c r="R10" i="2"/>
  <c r="R8" i="2"/>
  <c r="T4" i="1"/>
  <c r="T44" i="1" s="1"/>
  <c r="U4" i="1"/>
  <c r="U101" i="1" s="1"/>
  <c r="Q101" i="1" l="1"/>
  <c r="T49" i="1"/>
  <c r="F69" i="1"/>
  <c r="M101" i="1"/>
  <c r="U59" i="1"/>
  <c r="S114" i="1"/>
  <c r="S131" i="1"/>
  <c r="F49" i="1"/>
  <c r="F126" i="1"/>
  <c r="U44" i="1"/>
  <c r="U9" i="1"/>
  <c r="T4" i="2"/>
  <c r="T64" i="1"/>
  <c r="S126" i="1"/>
  <c r="S136" i="1"/>
  <c r="S119" i="1"/>
  <c r="F101" i="1"/>
  <c r="R69" i="1"/>
  <c r="R126" i="1"/>
  <c r="R64" i="1"/>
  <c r="Q4" i="2"/>
  <c r="M64" i="1"/>
  <c r="M9" i="1"/>
  <c r="M49" i="1"/>
  <c r="F64" i="1"/>
  <c r="R59" i="1"/>
  <c r="M131" i="1"/>
  <c r="M119" i="1"/>
  <c r="Q136" i="1"/>
  <c r="M114" i="1"/>
  <c r="U4" i="2"/>
  <c r="U64" i="1"/>
  <c r="T59" i="1"/>
  <c r="U106" i="1"/>
  <c r="U69" i="1"/>
  <c r="T35" i="1"/>
  <c r="T101" i="1"/>
  <c r="S4" i="2"/>
  <c r="S59" i="1"/>
  <c r="F4" i="2"/>
  <c r="R136" i="1"/>
  <c r="Q59" i="1"/>
  <c r="R44" i="1"/>
  <c r="R119" i="1"/>
  <c r="Q131" i="1"/>
  <c r="Q9" i="1"/>
  <c r="Q114" i="1"/>
  <c r="M4" i="2"/>
  <c r="Q35" i="1"/>
  <c r="U126" i="1"/>
  <c r="U49" i="1"/>
  <c r="T106" i="1"/>
  <c r="T72" i="1"/>
  <c r="S35" i="1"/>
  <c r="S9" i="1"/>
  <c r="F9" i="1"/>
  <c r="M44" i="1"/>
  <c r="F136" i="1"/>
  <c r="U136" i="1"/>
  <c r="U119" i="1"/>
  <c r="T126" i="1"/>
  <c r="T9" i="1"/>
  <c r="S64" i="1"/>
  <c r="S49" i="1"/>
  <c r="F114" i="1"/>
  <c r="R114" i="1"/>
  <c r="M106" i="1"/>
  <c r="Q126" i="1"/>
  <c r="M136" i="1"/>
  <c r="M35" i="1"/>
  <c r="Q64" i="1"/>
  <c r="S101" i="1"/>
  <c r="F35" i="1"/>
  <c r="F59" i="1"/>
  <c r="R49" i="1"/>
  <c r="Q106" i="1"/>
  <c r="Q119" i="1"/>
  <c r="R131" i="1"/>
  <c r="U35" i="1"/>
  <c r="U72" i="1"/>
  <c r="T119" i="1"/>
  <c r="S69" i="1"/>
  <c r="S72" i="1"/>
  <c r="R101" i="1"/>
  <c r="F119" i="1"/>
  <c r="F106" i="1"/>
  <c r="R72" i="1"/>
  <c r="Q72" i="1"/>
  <c r="M126" i="1"/>
  <c r="U131" i="1"/>
  <c r="T131" i="1"/>
  <c r="T69" i="1"/>
  <c r="R106" i="1"/>
  <c r="F131" i="1"/>
  <c r="R4" i="2"/>
  <c r="Q49" i="1"/>
  <c r="U114" i="1"/>
  <c r="T136" i="1"/>
  <c r="T114" i="1"/>
  <c r="S106" i="1"/>
  <c r="R35" i="1"/>
  <c r="F72" i="1"/>
  <c r="M59" i="1"/>
  <c r="Q69" i="1"/>
  <c r="M69" i="1"/>
</calcChain>
</file>

<file path=xl/sharedStrings.xml><?xml version="1.0" encoding="utf-8"?>
<sst xmlns="http://schemas.openxmlformats.org/spreadsheetml/2006/main" count="178" uniqueCount="141">
  <si>
    <t>Policlínica Estadual da Região do Entorno – Unidade FORMOSA</t>
  </si>
  <si>
    <t>PRODUÇÃO ASSISTENCIAL</t>
  </si>
  <si>
    <t>01. ATENDIMENTO AMBULATORIAL</t>
  </si>
  <si>
    <t>Meta Parcial</t>
  </si>
  <si>
    <t>10-31-jul-24</t>
  </si>
  <si>
    <t>Meta Mensal</t>
  </si>
  <si>
    <t>01-09-Out-24</t>
  </si>
  <si>
    <t>10-31-Out-24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</si>
  <si>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</si>
  <si>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</si>
  <si>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</si>
  <si>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</si>
  <si>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</si>
  <si>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</si>
  <si>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</si>
  <si>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</si>
  <si>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</si>
  <si>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</si>
  <si>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</si>
  <si>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</si>
  <si>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</si>
  <si>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</si>
  <si>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</si>
  <si>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</si>
  <si>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</si>
  <si>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</si>
  <si>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</si>
  <si>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</si>
  <si>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</si>
  <si>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</si>
  <si>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</si>
  <si>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</si>
  <si>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</si>
  <si>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</si>
  <si>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</si>
  <si>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</si>
  <si>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</si>
  <si>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</si>
  <si>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</si>
  <si>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</si>
  <si>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</si>
  <si>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</si>
  <si>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</si>
  <si>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</si>
  <si>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</si>
  <si>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</si>
  <si>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Acumputura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</si>
  <si>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</si>
  <si>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</si>
  <si>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</si>
  <si>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</si>
  <si>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</si>
  <si>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</si>
  <si>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-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</si>
  <si>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</si>
  <si>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</si>
  <si>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</si>
  <si>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</si>
  <si>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</si>
  <si>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</si>
  <si>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</si>
  <si>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</si>
  <si>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</si>
  <si>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</si>
  <si>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</si>
  <si>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</si>
  <si>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</si>
  <si>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</si>
  <si>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</si>
  <si>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</si>
  <si>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</si>
  <si>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</si>
  <si>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</si>
  <si>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</si>
  <si>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</si>
  <si>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</si>
  <si>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</si>
  <si>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</si>
  <si>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</si>
  <si>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</si>
  <si>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</si>
  <si>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</si>
  <si>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</si>
  <si>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</si>
  <si>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</si>
  <si>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</si>
  <si>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</si>
  <si>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</si>
  <si>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</si>
  <si>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</si>
  <si>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</si>
  <si>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</si>
  <si>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</si>
  <si>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</si>
  <si>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</si>
  <si>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</si>
  <si>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</si>
  <si>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</si>
  <si>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Teste ortóptico</t>
  </si>
  <si>
    <t>Tonometria</t>
  </si>
  <si>
    <t>Triagem oftalmológica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</si>
  <si>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</si>
  <si>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</si>
  <si>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</si>
  <si>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</si>
  <si>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</si>
  <si>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</si>
  <si>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</si>
  <si>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</si>
  <si>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</si>
  <si>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</si>
  <si>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</si>
  <si>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 xml:space="preserve">15. PRODUÇÃO DO PROCESSO TRANSEXUALIZADOR </t>
  </si>
  <si>
    <t xml:space="preserve">Equipe Médica </t>
  </si>
  <si>
    <t>Equipe Multiprofissional</t>
  </si>
  <si>
    <t>16. TRANSPORTE PARA TRS</t>
  </si>
  <si>
    <t>Ônibus I</t>
  </si>
  <si>
    <t>VAN</t>
  </si>
  <si>
    <t xml:space="preserve"> 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</si>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</sst>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15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CCFFFF"/>
      </patternFill>
    </fill>
    <fill>
      <patternFill patternType="solid">
        <fgColor theme="7" tint="0.79998168889431442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1D41A"/>
        <bgColor rgb="FFE2F0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indent="1"/>
    </xf>
    <xf numFmtId="3" fontId="10" fillId="3" borderId="1" xfId="1" applyNumberFormat="1" applyFont="1" applyFill="1" applyBorder="1" applyAlignment="1">
      <alignment horizontal="center" vertical="center"/>
    </xf>
    <xf numFmtId="3" fontId="5" fillId="0" borderId="0" xfId="1" applyNumberFormat="1" applyAlignment="1">
      <alignment horizontal="center" vertical="center"/>
    </xf>
    <xf numFmtId="3" fontId="7" fillId="3" borderId="1" xfId="1" applyNumberFormat="1" applyFont="1" applyFill="1" applyBorder="1" applyAlignment="1">
      <alignment horizontal="left" vertical="center" indent="1"/>
    </xf>
    <xf numFmtId="3" fontId="7" fillId="3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3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1" xfId="1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wrapText="1"/>
    </xf>
    <xf numFmtId="3" fontId="1" fillId="4" borderId="2" xfId="1" applyNumberFormat="1" applyFont="1" applyFill="1" applyBorder="1" applyAlignment="1" applyProtection="1">
      <alignment horizontal="center" vertical="center" wrapText="1"/>
      <protection locked="0"/>
    </xf>
    <xf numFmtId="3" fontId="12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wrapText="1"/>
    </xf>
    <xf numFmtId="164" fontId="7" fillId="2" borderId="4" xfId="1" applyNumberFormat="1" applyFont="1" applyFill="1" applyBorder="1" applyAlignment="1">
      <alignment horizontal="left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3" fontId="10" fillId="3" borderId="4" xfId="1" applyNumberFormat="1" applyFont="1" applyFill="1" applyBorder="1" applyAlignment="1">
      <alignment horizontal="left" vertical="center" indent="1"/>
    </xf>
    <xf numFmtId="3" fontId="10" fillId="3" borderId="5" xfId="1" applyNumberFormat="1" applyFont="1" applyFill="1" applyBorder="1" applyAlignment="1">
      <alignment vertical="center"/>
    </xf>
    <xf numFmtId="3" fontId="7" fillId="3" borderId="4" xfId="1" applyNumberFormat="1" applyFont="1" applyFill="1" applyBorder="1" applyAlignment="1">
      <alignment horizontal="left" vertical="center" indent="1"/>
    </xf>
    <xf numFmtId="3" fontId="7" fillId="3" borderId="5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 wrapText="1"/>
    </xf>
    <xf numFmtId="3" fontId="10" fillId="3" borderId="3" xfId="1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3" fontId="10" fillId="3" borderId="5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3" fontId="10" fillId="3" borderId="9" xfId="1" applyNumberFormat="1" applyFont="1" applyFill="1" applyBorder="1" applyAlignment="1" applyProtection="1">
      <alignment horizontal="center" vertical="center"/>
      <protection locked="0"/>
    </xf>
    <xf numFmtId="3" fontId="7" fillId="3" borderId="2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/>
    </xf>
    <xf numFmtId="9" fontId="12" fillId="6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indent="2"/>
    </xf>
    <xf numFmtId="3" fontId="12" fillId="6" borderId="1" xfId="0" applyNumberFormat="1" applyFont="1" applyFill="1" applyBorder="1" applyAlignment="1">
      <alignment horizontal="center" vertical="center"/>
    </xf>
    <xf numFmtId="3" fontId="12" fillId="3" borderId="7" xfId="1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 applyProtection="1">
      <alignment horizontal="center" vertical="center"/>
      <protection locked="0"/>
    </xf>
    <xf numFmtId="3" fontId="12" fillId="7" borderId="1" xfId="0" applyNumberFormat="1" applyFont="1" applyFill="1" applyBorder="1" applyAlignment="1">
      <alignment horizontal="center" vertical="center"/>
    </xf>
    <xf numFmtId="3" fontId="12" fillId="3" borderId="2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left" vertical="center" indent="1"/>
    </xf>
    <xf numFmtId="0" fontId="5" fillId="0" borderId="0" xfId="1" applyAlignment="1">
      <alignment horizontal="left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/>
    </xf>
    <xf numFmtId="3" fontId="12" fillId="6" borderId="1" xfId="2" applyNumberFormat="1" applyFont="1" applyFill="1" applyBorder="1" applyAlignment="1" applyProtection="1">
      <alignment horizontal="center" vertical="center"/>
    </xf>
    <xf numFmtId="3" fontId="12" fillId="6" borderId="1" xfId="2" applyNumberFormat="1" applyFont="1" applyFill="1" applyBorder="1" applyAlignment="1" applyProtection="1">
      <alignment horizontal="center" vertical="center"/>
      <protection locked="0"/>
    </xf>
    <xf numFmtId="3" fontId="8" fillId="6" borderId="1" xfId="0" applyNumberFormat="1" applyFont="1" applyFill="1" applyBorder="1" applyAlignment="1">
      <alignment horizontal="left" vertical="center" indent="1"/>
    </xf>
    <xf numFmtId="3" fontId="8" fillId="6" borderId="1" xfId="2" applyNumberFormat="1" applyFont="1" applyFill="1" applyBorder="1" applyAlignment="1" applyProtection="1">
      <alignment horizontal="center" vertical="center"/>
    </xf>
    <xf numFmtId="3" fontId="8" fillId="6" borderId="0" xfId="0" applyNumberFormat="1" applyFont="1" applyFill="1" applyAlignment="1">
      <alignment horizontal="left" vertical="center" indent="1"/>
    </xf>
    <xf numFmtId="3" fontId="8" fillId="6" borderId="0" xfId="2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>
      <alignment horizontal="left" vertical="center"/>
    </xf>
    <xf numFmtId="3" fontId="12" fillId="6" borderId="4" xfId="0" applyNumberFormat="1" applyFont="1" applyFill="1" applyBorder="1" applyAlignment="1">
      <alignment horizontal="left" vertical="center" indent="1"/>
    </xf>
    <xf numFmtId="3" fontId="12" fillId="6" borderId="5" xfId="2" applyNumberFormat="1" applyFont="1" applyFill="1" applyBorder="1" applyAlignment="1" applyProtection="1">
      <alignment horizontal="center" vertical="center"/>
    </xf>
    <xf numFmtId="3" fontId="8" fillId="6" borderId="4" xfId="0" applyNumberFormat="1" applyFont="1" applyFill="1" applyBorder="1" applyAlignment="1">
      <alignment horizontal="left" vertical="center" indent="1"/>
    </xf>
    <xf numFmtId="3" fontId="8" fillId="6" borderId="5" xfId="2" applyNumberFormat="1" applyFont="1" applyFill="1" applyBorder="1" applyAlignment="1" applyProtection="1">
      <alignment horizontal="center" vertical="center"/>
    </xf>
    <xf numFmtId="3" fontId="8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wrapText="1" indent="1"/>
    </xf>
    <xf numFmtId="3" fontId="12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left" vertical="center" wrapText="1" indent="1"/>
    </xf>
    <xf numFmtId="3" fontId="8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vertical="center"/>
    </xf>
    <xf numFmtId="164" fontId="8" fillId="8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/>
    <xf numFmtId="9" fontId="8" fillId="9" borderId="1" xfId="1" applyNumberFormat="1" applyFont="1" applyFill="1" applyBorder="1" applyAlignment="1">
      <alignment horizontal="left" vertical="center" wrapText="1"/>
    </xf>
    <xf numFmtId="9" fontId="8" fillId="2" borderId="1" xfId="1" applyNumberFormat="1" applyFont="1" applyFill="1" applyBorder="1" applyAlignment="1">
      <alignment horizontal="center" vertical="center"/>
    </xf>
    <xf numFmtId="9" fontId="8" fillId="2" borderId="9" xfId="0" applyNumberFormat="1" applyFont="1" applyFill="1" applyBorder="1" applyAlignment="1">
      <alignment horizontal="center" vertical="center"/>
    </xf>
    <xf numFmtId="9" fontId="8" fillId="0" borderId="0" xfId="1" applyNumberFormat="1" applyFont="1" applyAlignment="1">
      <alignment vertical="center"/>
    </xf>
    <xf numFmtId="3" fontId="12" fillId="3" borderId="1" xfId="1" applyNumberFormat="1" applyFont="1" applyFill="1" applyBorder="1" applyAlignment="1">
      <alignment horizontal="left" vertical="center" wrapText="1" indent="2"/>
    </xf>
    <xf numFmtId="3" fontId="12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 applyProtection="1">
      <alignment horizontal="center" vertical="center"/>
      <protection locked="0"/>
    </xf>
    <xf numFmtId="3" fontId="12" fillId="10" borderId="9" xfId="0" applyNumberFormat="1" applyFont="1" applyFill="1" applyBorder="1" applyAlignment="1">
      <alignment horizontal="center" vertical="center"/>
    </xf>
    <xf numFmtId="3" fontId="12" fillId="11" borderId="9" xfId="0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/>
    <xf numFmtId="3" fontId="12" fillId="0" borderId="0" xfId="1" applyNumberFormat="1" applyFont="1" applyAlignment="1">
      <alignment horizontal="center" vertical="center"/>
    </xf>
    <xf numFmtId="9" fontId="8" fillId="9" borderId="1" xfId="1" applyNumberFormat="1" applyFont="1" applyFill="1" applyBorder="1" applyAlignment="1">
      <alignment horizontal="center" vertical="center"/>
    </xf>
    <xf numFmtId="9" fontId="8" fillId="9" borderId="9" xfId="0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>
      <alignment horizontal="left" vertical="center" wrapText="1"/>
    </xf>
    <xf numFmtId="165" fontId="8" fillId="9" borderId="1" xfId="1" applyNumberFormat="1" applyFont="1" applyFill="1" applyBorder="1" applyAlignment="1">
      <alignment horizontal="center" vertical="center"/>
    </xf>
    <xf numFmtId="165" fontId="8" fillId="9" borderId="9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6" fontId="12" fillId="3" borderId="1" xfId="1" applyNumberFormat="1" applyFont="1" applyFill="1" applyBorder="1" applyAlignment="1">
      <alignment horizontal="left" vertical="center" wrapText="1" indent="2"/>
    </xf>
    <xf numFmtId="166" fontId="8" fillId="3" borderId="1" xfId="1" applyNumberFormat="1" applyFont="1" applyFill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 applyProtection="1">
      <alignment horizontal="center" vertical="center"/>
      <protection locked="0"/>
    </xf>
    <xf numFmtId="166" fontId="12" fillId="10" borderId="9" xfId="0" applyNumberFormat="1" applyFont="1" applyFill="1" applyBorder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vertical="center"/>
    </xf>
    <xf numFmtId="166" fontId="12" fillId="0" borderId="0" xfId="1" applyNumberFormat="1" applyFont="1"/>
    <xf numFmtId="3" fontId="10" fillId="3" borderId="7" xfId="1" applyNumberFormat="1" applyFont="1" applyFill="1" applyBorder="1" applyAlignment="1">
      <alignment horizontal="center" vertical="center"/>
    </xf>
    <xf numFmtId="3" fontId="10" fillId="3" borderId="6" xfId="1" applyNumberFormat="1" applyFont="1" applyFill="1" applyBorder="1" applyAlignment="1">
      <alignment horizontal="center" vertical="center"/>
    </xf>
    <xf numFmtId="3" fontId="10" fillId="3" borderId="2" xfId="1" applyNumberFormat="1" applyFont="1" applyFill="1" applyBorder="1" applyAlignment="1">
      <alignment horizontal="center" vertical="center"/>
    </xf>
    <xf numFmtId="3" fontId="14" fillId="12" borderId="9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</cellXfs>
  <cellStyles count="3">
    <cellStyle name="Normal" xfId="0" builtinId="0"/>
    <cellStyle name="Normal 5 2" xfId="1" xr:uid="{90B016C1-B679-43CB-A5A2-B6BC06E4CD81}"/>
    <cellStyle name="Porcentagem 4" xfId="2" xr:uid="{8999637F-E692-472F-B922-1E0A76C66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66675</xdr:rowOff>
    </xdr:from>
    <xdr:to>
      <xdr:col>0</xdr:col>
      <xdr:colOff>1838325</xdr:colOff>
      <xdr:row>0</xdr:row>
      <xdr:rowOff>638175</xdr:rowOff>
    </xdr:to>
    <xdr:pic>
      <xdr:nvPicPr>
        <xdr:cNvPr id="1027" name="Imagem 2">
          <a:extLst>
            <a:ext uri="{FF2B5EF4-FFF2-40B4-BE49-F238E27FC236}">
              <a16:creationId xmlns:a16="http://schemas.microsoft.com/office/drawing/2014/main" id="{234B25E9-C270-7286-EDA6-8E8D876AF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2066925</xdr:colOff>
      <xdr:row>0</xdr:row>
      <xdr:rowOff>66675</xdr:rowOff>
    </xdr:from>
    <xdr:to>
      <xdr:col>3</xdr:col>
      <xdr:colOff>85725</xdr:colOff>
      <xdr:row>0</xdr:row>
      <xdr:rowOff>647700</xdr:rowOff>
    </xdr:to>
    <xdr:pic>
      <xdr:nvPicPr>
        <xdr:cNvPr id="1028" name="Imagem 4">
          <a:extLst>
            <a:ext uri="{FF2B5EF4-FFF2-40B4-BE49-F238E27FC236}">
              <a16:creationId xmlns:a16="http://schemas.microsoft.com/office/drawing/2014/main" id="{478CFD28-3936-EFB4-DAF8-DC4E94342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2051" name="Imagem 3">
          <a:extLst>
            <a:ext uri="{FF2B5EF4-FFF2-40B4-BE49-F238E27FC236}">
              <a16:creationId xmlns:a16="http://schemas.microsoft.com/office/drawing/2014/main" id="{FB1BB479-3790-5D96-B797-248F5B674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2219325</xdr:colOff>
      <xdr:row>0</xdr:row>
      <xdr:rowOff>57150</xdr:rowOff>
    </xdr:from>
    <xdr:to>
      <xdr:col>5</xdr:col>
      <xdr:colOff>428625</xdr:colOff>
      <xdr:row>0</xdr:row>
      <xdr:rowOff>638175</xdr:rowOff>
    </xdr:to>
    <xdr:pic>
      <xdr:nvPicPr>
        <xdr:cNvPr id="2052" name="Imagem 4">
          <a:extLst>
            <a:ext uri="{FF2B5EF4-FFF2-40B4-BE49-F238E27FC236}">
              <a16:creationId xmlns:a16="http://schemas.microsoft.com/office/drawing/2014/main" id="{F6AE27FC-4412-78E9-64B1-54CA352A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E2D9-8924-447F-BDB5-E15333C62EF1}">
  <sheetPr>
    <tabColor theme="7" tint="-0.499984740745262"/>
    <pageSetUpPr fitToPage="1"/>
  </sheetPr>
  <dimension ref="A1:U139"/>
  <sheetViews>
    <sheetView showGridLines="0" view="pageBreakPreview" zoomScaleNormal="100" zoomScaleSheetLayoutView="100" workbookViewId="0">
      <selection activeCell="N139" sqref="A2:U139"/>
    </sheetView>
  </sheetViews>
  <sheetFormatPr defaultColWidth="8.7109375" defaultRowHeight="15" x14ac:dyDescent="0.25"/>
  <cols>
    <col min="1" max="1" width="63.28515625" style="53" bestFit="1" customWidth="1"/>
    <col min="2" max="4" width="20.7109375" style="3" customWidth="1"/>
    <col min="5" max="6" width="25.7109375" style="3" customWidth="1"/>
    <col min="7" max="11" width="25.7109375" style="3" hidden="1" customWidth="1"/>
    <col min="12" max="14" width="25.7109375" style="3" customWidth="1"/>
    <col min="15" max="21" width="25.7109375" style="3" hidden="1" customWidth="1"/>
    <col min="22" max="16384" width="8.7109375" style="3"/>
  </cols>
  <sheetData>
    <row r="1" spans="1:21" s="2" customFormat="1" ht="54.95" customHeight="1" x14ac:dyDescent="0.25">
      <c r="A1" s="1"/>
    </row>
    <row r="2" spans="1:21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1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6" t="s">
        <v>5</v>
      </c>
      <c r="L4" s="6">
        <v>45566</v>
      </c>
      <c r="M4" s="6" t="e">
        <f t="shared" ref="M4:U4" ca="1" si="0">_xll.FIMMÊS(L4,0)+1</f>
        <v>#NAME?</v>
      </c>
      <c r="N4" s="6">
        <v>45627</v>
      </c>
      <c r="O4" s="6">
        <v>45658</v>
      </c>
      <c r="P4" s="6">
        <v>45689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v>1961</v>
      </c>
      <c r="C5" s="9">
        <v>941</v>
      </c>
      <c r="D5" s="9">
        <f>D33</f>
        <v>2763</v>
      </c>
      <c r="E5" s="9">
        <f>E33</f>
        <v>3240</v>
      </c>
      <c r="F5" s="9">
        <v>3657</v>
      </c>
      <c r="G5" s="9">
        <f t="shared" ref="G5:T5" si="1">G33</f>
        <v>802.16129032258061</v>
      </c>
      <c r="H5" s="9">
        <f t="shared" si="1"/>
        <v>1128</v>
      </c>
      <c r="I5" s="9">
        <f t="shared" si="1"/>
        <v>1960.8387096774193</v>
      </c>
      <c r="J5" s="9">
        <f t="shared" si="1"/>
        <v>1966</v>
      </c>
      <c r="K5" s="9">
        <f t="shared" si="1"/>
        <v>2763</v>
      </c>
      <c r="L5" s="9">
        <f t="shared" si="1"/>
        <v>3094</v>
      </c>
      <c r="M5" s="9">
        <f t="shared" si="1"/>
        <v>3103</v>
      </c>
      <c r="N5" s="9">
        <v>3031</v>
      </c>
      <c r="O5" s="9">
        <v>0</v>
      </c>
      <c r="P5" s="9"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>U33</f>
        <v>0</v>
      </c>
    </row>
    <row r="6" spans="1:21" s="10" customFormat="1" x14ac:dyDescent="0.25">
      <c r="A6" s="8" t="s">
        <v>9</v>
      </c>
      <c r="B6" s="9">
        <v>1898</v>
      </c>
      <c r="C6" s="9">
        <v>2222</v>
      </c>
      <c r="D6" s="9">
        <f>D42</f>
        <v>2674</v>
      </c>
      <c r="E6" s="9">
        <f>E42</f>
        <v>3142</v>
      </c>
      <c r="F6" s="9">
        <v>3283</v>
      </c>
      <c r="G6" s="9">
        <f t="shared" ref="G6:T6" si="2">G42</f>
        <v>776.32258064516134</v>
      </c>
      <c r="H6" s="9">
        <f t="shared" si="2"/>
        <v>989</v>
      </c>
      <c r="I6" s="9">
        <f t="shared" si="2"/>
        <v>1897.6774193548388</v>
      </c>
      <c r="J6" s="9">
        <f t="shared" si="2"/>
        <v>2281</v>
      </c>
      <c r="K6" s="9">
        <f t="shared" si="2"/>
        <v>2674</v>
      </c>
      <c r="L6" s="9">
        <f t="shared" si="2"/>
        <v>3270</v>
      </c>
      <c r="M6" s="9">
        <f t="shared" si="2"/>
        <v>3346</v>
      </c>
      <c r="N6" s="9">
        <v>3973</v>
      </c>
      <c r="O6" s="9">
        <v>0</v>
      </c>
      <c r="P6" s="9"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>U42</f>
        <v>0</v>
      </c>
    </row>
    <row r="7" spans="1:21" s="13" customFormat="1" x14ac:dyDescent="0.25">
      <c r="A7" s="11" t="s">
        <v>10</v>
      </c>
      <c r="B7" s="12">
        <f>SUM(B5:B6)</f>
        <v>3859</v>
      </c>
      <c r="C7" s="12">
        <f t="shared" ref="C7:U7" si="3">SUM(C5:C6)</f>
        <v>3163</v>
      </c>
      <c r="D7" s="12">
        <f t="shared" si="3"/>
        <v>5437</v>
      </c>
      <c r="E7" s="12">
        <f t="shared" si="3"/>
        <v>6382</v>
      </c>
      <c r="F7" s="12">
        <f t="shared" si="3"/>
        <v>6940</v>
      </c>
      <c r="G7" s="12">
        <f t="shared" si="3"/>
        <v>1578.483870967742</v>
      </c>
      <c r="H7" s="12">
        <f t="shared" si="3"/>
        <v>2117</v>
      </c>
      <c r="I7" s="12">
        <f t="shared" si="3"/>
        <v>3858.516129032258</v>
      </c>
      <c r="J7" s="12">
        <f t="shared" si="3"/>
        <v>4247</v>
      </c>
      <c r="K7" s="12">
        <f t="shared" si="3"/>
        <v>5437</v>
      </c>
      <c r="L7" s="12">
        <f t="shared" si="3"/>
        <v>6364</v>
      </c>
      <c r="M7" s="12">
        <f t="shared" si="3"/>
        <v>6449</v>
      </c>
      <c r="N7" s="12">
        <v>7004</v>
      </c>
      <c r="O7" s="12">
        <v>0</v>
      </c>
      <c r="P7" s="12"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10-31-jul-24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01-09-Out-24</v>
      </c>
      <c r="I9" s="5" t="str">
        <f t="shared" si="4"/>
        <v>Meta Parcial</v>
      </c>
      <c r="J9" s="5" t="str">
        <f t="shared" si="4"/>
        <v>10-31-Out-24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>
        <v>45627</v>
      </c>
      <c r="O9" s="5">
        <v>45658</v>
      </c>
      <c r="P9" s="5">
        <v>45689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">
      <c r="A10" s="8" t="s">
        <v>12</v>
      </c>
      <c r="B10" s="106">
        <f>(D10/31)*22</f>
        <v>1960.8387096774193</v>
      </c>
      <c r="C10" s="17">
        <v>15</v>
      </c>
      <c r="D10" s="106">
        <v>2763</v>
      </c>
      <c r="E10" s="18">
        <v>54</v>
      </c>
      <c r="F10" s="9">
        <v>41</v>
      </c>
      <c r="G10" s="106">
        <f>(K10/31)*9</f>
        <v>802.16129032258061</v>
      </c>
      <c r="H10" s="19">
        <v>0</v>
      </c>
      <c r="I10" s="106">
        <f>(K10/31)*22</f>
        <v>1960.8387096774193</v>
      </c>
      <c r="J10" s="19">
        <v>70</v>
      </c>
      <c r="K10" s="106">
        <f>D10</f>
        <v>2763</v>
      </c>
      <c r="L10" s="9">
        <f>H10+J10</f>
        <v>70</v>
      </c>
      <c r="M10" s="9">
        <v>49</v>
      </c>
      <c r="N10" s="9">
        <v>49</v>
      </c>
      <c r="O10" s="9"/>
      <c r="P10" s="9"/>
      <c r="Q10" s="9"/>
      <c r="R10" s="9"/>
      <c r="S10" s="9"/>
      <c r="T10" s="9"/>
      <c r="U10" s="9"/>
    </row>
    <row r="11" spans="1:21" s="10" customFormat="1" x14ac:dyDescent="0.2">
      <c r="A11" s="8" t="s">
        <v>13</v>
      </c>
      <c r="B11" s="107"/>
      <c r="C11" s="20">
        <v>68</v>
      </c>
      <c r="D11" s="107"/>
      <c r="E11" s="21">
        <v>262</v>
      </c>
      <c r="F11" s="9">
        <v>228</v>
      </c>
      <c r="G11" s="107"/>
      <c r="H11" s="19">
        <v>74</v>
      </c>
      <c r="I11" s="107"/>
      <c r="J11" s="19">
        <v>135</v>
      </c>
      <c r="K11" s="107"/>
      <c r="L11" s="9">
        <f t="shared" ref="L11:L32" si="5">H11+J11</f>
        <v>209</v>
      </c>
      <c r="M11" s="9">
        <v>212</v>
      </c>
      <c r="N11" s="9">
        <v>140</v>
      </c>
      <c r="O11" s="9"/>
      <c r="P11" s="9"/>
      <c r="Q11" s="9"/>
      <c r="R11" s="9"/>
      <c r="S11" s="9"/>
      <c r="T11" s="9"/>
      <c r="U11" s="9"/>
    </row>
    <row r="12" spans="1:21" s="10" customFormat="1" x14ac:dyDescent="0.2">
      <c r="A12" s="8" t="s">
        <v>14</v>
      </c>
      <c r="B12" s="107"/>
      <c r="C12" s="20">
        <v>239</v>
      </c>
      <c r="D12" s="107"/>
      <c r="E12" s="21">
        <v>456</v>
      </c>
      <c r="F12" s="9">
        <v>119</v>
      </c>
      <c r="G12" s="107"/>
      <c r="H12" s="19">
        <v>61</v>
      </c>
      <c r="I12" s="107"/>
      <c r="J12" s="19">
        <v>86</v>
      </c>
      <c r="K12" s="107"/>
      <c r="L12" s="9">
        <f t="shared" si="5"/>
        <v>147</v>
      </c>
      <c r="M12" s="9">
        <v>179</v>
      </c>
      <c r="N12" s="9">
        <v>150</v>
      </c>
      <c r="O12" s="9"/>
      <c r="P12" s="9"/>
      <c r="Q12" s="9"/>
      <c r="R12" s="9"/>
      <c r="S12" s="9"/>
      <c r="T12" s="9"/>
      <c r="U12" s="9"/>
    </row>
    <row r="13" spans="1:21" s="10" customFormat="1" x14ac:dyDescent="0.2">
      <c r="A13" s="8" t="s">
        <v>15</v>
      </c>
      <c r="B13" s="107"/>
      <c r="C13" s="20">
        <v>0</v>
      </c>
      <c r="D13" s="107"/>
      <c r="E13" s="21">
        <v>102</v>
      </c>
      <c r="F13" s="9">
        <v>122</v>
      </c>
      <c r="G13" s="107"/>
      <c r="H13" s="19">
        <v>50</v>
      </c>
      <c r="I13" s="107"/>
      <c r="J13" s="19">
        <v>77</v>
      </c>
      <c r="K13" s="107"/>
      <c r="L13" s="9">
        <f t="shared" si="5"/>
        <v>127</v>
      </c>
      <c r="M13" s="9">
        <v>149</v>
      </c>
      <c r="N13" s="9">
        <v>83</v>
      </c>
      <c r="O13" s="9"/>
      <c r="P13" s="9"/>
      <c r="Q13" s="9"/>
      <c r="R13" s="9"/>
      <c r="S13" s="9"/>
      <c r="T13" s="9"/>
      <c r="U13" s="9"/>
    </row>
    <row r="14" spans="1:21" s="10" customFormat="1" x14ac:dyDescent="0.2">
      <c r="A14" s="8" t="s">
        <v>16</v>
      </c>
      <c r="B14" s="107"/>
      <c r="C14" s="20">
        <v>0</v>
      </c>
      <c r="D14" s="107"/>
      <c r="E14" s="21">
        <v>0</v>
      </c>
      <c r="F14" s="9">
        <v>256</v>
      </c>
      <c r="G14" s="107"/>
      <c r="H14" s="19">
        <v>126</v>
      </c>
      <c r="I14" s="107"/>
      <c r="J14" s="19">
        <v>0</v>
      </c>
      <c r="K14" s="107"/>
      <c r="L14" s="9">
        <f t="shared" si="5"/>
        <v>126</v>
      </c>
      <c r="M14" s="9">
        <v>240</v>
      </c>
      <c r="N14" s="9">
        <v>196</v>
      </c>
      <c r="O14" s="9"/>
      <c r="P14" s="9"/>
      <c r="Q14" s="9"/>
      <c r="R14" s="9"/>
      <c r="S14" s="9"/>
      <c r="T14" s="9"/>
      <c r="U14" s="9"/>
    </row>
    <row r="15" spans="1:21" s="10" customFormat="1" x14ac:dyDescent="0.2">
      <c r="A15" s="8" t="s">
        <v>17</v>
      </c>
      <c r="B15" s="107"/>
      <c r="C15" s="20">
        <v>36</v>
      </c>
      <c r="D15" s="107"/>
      <c r="E15" s="21">
        <v>132</v>
      </c>
      <c r="F15" s="9">
        <v>227</v>
      </c>
      <c r="G15" s="107"/>
      <c r="H15" s="19">
        <v>70</v>
      </c>
      <c r="I15" s="107"/>
      <c r="J15" s="19">
        <v>55</v>
      </c>
      <c r="K15" s="107"/>
      <c r="L15" s="9">
        <f t="shared" si="5"/>
        <v>125</v>
      </c>
      <c r="M15" s="9">
        <v>209</v>
      </c>
      <c r="N15" s="9">
        <v>171</v>
      </c>
      <c r="O15" s="9"/>
      <c r="P15" s="9"/>
      <c r="Q15" s="9"/>
      <c r="R15" s="9"/>
      <c r="S15" s="9"/>
      <c r="T15" s="9"/>
      <c r="U15" s="9"/>
    </row>
    <row r="16" spans="1:21" s="10" customFormat="1" x14ac:dyDescent="0.2">
      <c r="A16" s="8" t="s">
        <v>18</v>
      </c>
      <c r="B16" s="107"/>
      <c r="C16" s="20">
        <v>3</v>
      </c>
      <c r="D16" s="107"/>
      <c r="E16" s="21">
        <v>0</v>
      </c>
      <c r="F16" s="9">
        <v>0</v>
      </c>
      <c r="G16" s="107"/>
      <c r="H16" s="19">
        <v>0</v>
      </c>
      <c r="I16" s="107"/>
      <c r="J16" s="19">
        <v>54</v>
      </c>
      <c r="K16" s="107"/>
      <c r="L16" s="9">
        <f t="shared" si="5"/>
        <v>54</v>
      </c>
      <c r="M16" s="9">
        <v>59</v>
      </c>
      <c r="N16" s="9">
        <v>53</v>
      </c>
      <c r="O16" s="9"/>
      <c r="P16" s="9"/>
      <c r="Q16" s="9"/>
      <c r="R16" s="9"/>
      <c r="S16" s="9"/>
      <c r="T16" s="9"/>
      <c r="U16" s="9"/>
    </row>
    <row r="17" spans="1:21" s="10" customFormat="1" x14ac:dyDescent="0.2">
      <c r="A17" s="8" t="s">
        <v>19</v>
      </c>
      <c r="B17" s="107"/>
      <c r="C17" s="20">
        <v>131</v>
      </c>
      <c r="D17" s="107"/>
      <c r="E17" s="21">
        <v>283</v>
      </c>
      <c r="F17" s="9">
        <v>403</v>
      </c>
      <c r="G17" s="107"/>
      <c r="H17" s="19">
        <v>175</v>
      </c>
      <c r="I17" s="107"/>
      <c r="J17" s="19">
        <v>233</v>
      </c>
      <c r="K17" s="107"/>
      <c r="L17" s="9">
        <f t="shared" si="5"/>
        <v>408</v>
      </c>
      <c r="M17" s="9">
        <v>273</v>
      </c>
      <c r="N17" s="9">
        <v>302</v>
      </c>
      <c r="O17" s="9"/>
      <c r="P17" s="9"/>
      <c r="Q17" s="9"/>
      <c r="R17" s="9"/>
      <c r="S17" s="9"/>
      <c r="T17" s="9"/>
      <c r="U17" s="9"/>
    </row>
    <row r="18" spans="1:21" s="10" customFormat="1" x14ac:dyDescent="0.2">
      <c r="A18" s="8" t="s">
        <v>20</v>
      </c>
      <c r="B18" s="107"/>
      <c r="C18" s="20">
        <v>0</v>
      </c>
      <c r="D18" s="107"/>
      <c r="E18" s="21">
        <v>0</v>
      </c>
      <c r="F18" s="9">
        <v>0</v>
      </c>
      <c r="G18" s="107"/>
      <c r="H18" s="19">
        <v>0</v>
      </c>
      <c r="I18" s="107"/>
      <c r="J18" s="19">
        <v>0</v>
      </c>
      <c r="K18" s="107"/>
      <c r="L18" s="9">
        <f t="shared" si="5"/>
        <v>0</v>
      </c>
      <c r="M18" s="9">
        <v>0</v>
      </c>
      <c r="N18" s="9">
        <v>0</v>
      </c>
      <c r="O18" s="9"/>
      <c r="P18" s="9"/>
      <c r="Q18" s="9"/>
      <c r="R18" s="9"/>
      <c r="S18" s="9"/>
      <c r="T18" s="9"/>
      <c r="U18" s="9"/>
    </row>
    <row r="19" spans="1:21" s="10" customFormat="1" x14ac:dyDescent="0.2">
      <c r="A19" s="8" t="s">
        <v>21</v>
      </c>
      <c r="B19" s="107"/>
      <c r="C19" s="20">
        <v>0</v>
      </c>
      <c r="D19" s="107"/>
      <c r="E19" s="21">
        <v>0</v>
      </c>
      <c r="F19" s="9">
        <v>0</v>
      </c>
      <c r="G19" s="107"/>
      <c r="H19" s="19">
        <v>0</v>
      </c>
      <c r="I19" s="107"/>
      <c r="J19" s="19">
        <v>0</v>
      </c>
      <c r="K19" s="107"/>
      <c r="L19" s="9">
        <f t="shared" si="5"/>
        <v>0</v>
      </c>
      <c r="M19" s="9">
        <v>19</v>
      </c>
      <c r="N19" s="9">
        <v>13</v>
      </c>
      <c r="O19" s="9"/>
      <c r="P19" s="9"/>
      <c r="Q19" s="9"/>
      <c r="R19" s="9"/>
      <c r="S19" s="9"/>
      <c r="T19" s="9"/>
      <c r="U19" s="9"/>
    </row>
    <row r="20" spans="1:21" s="10" customFormat="1" x14ac:dyDescent="0.2">
      <c r="A20" s="8" t="s">
        <v>22</v>
      </c>
      <c r="B20" s="107"/>
      <c r="C20" s="20">
        <v>20</v>
      </c>
      <c r="D20" s="107"/>
      <c r="E20" s="21">
        <v>74</v>
      </c>
      <c r="F20" s="9">
        <v>59</v>
      </c>
      <c r="G20" s="107"/>
      <c r="H20" s="19">
        <v>31</v>
      </c>
      <c r="I20" s="107"/>
      <c r="J20" s="19">
        <v>60</v>
      </c>
      <c r="K20" s="107"/>
      <c r="L20" s="9">
        <f t="shared" si="5"/>
        <v>91</v>
      </c>
      <c r="M20" s="9">
        <v>72</v>
      </c>
      <c r="N20" s="9">
        <v>83</v>
      </c>
      <c r="O20" s="9"/>
      <c r="P20" s="9"/>
      <c r="Q20" s="9"/>
      <c r="R20" s="9"/>
      <c r="S20" s="9"/>
      <c r="T20" s="9"/>
      <c r="U20" s="9"/>
    </row>
    <row r="21" spans="1:21" s="10" customFormat="1" x14ac:dyDescent="0.2">
      <c r="A21" s="8" t="s">
        <v>23</v>
      </c>
      <c r="B21" s="107"/>
      <c r="C21" s="20">
        <v>0</v>
      </c>
      <c r="D21" s="107"/>
      <c r="E21" s="21">
        <v>0</v>
      </c>
      <c r="F21" s="22">
        <v>0</v>
      </c>
      <c r="G21" s="107"/>
      <c r="H21" s="19">
        <v>0</v>
      </c>
      <c r="I21" s="107"/>
      <c r="J21" s="19">
        <v>0</v>
      </c>
      <c r="K21" s="107"/>
      <c r="L21" s="9">
        <f t="shared" si="5"/>
        <v>0</v>
      </c>
      <c r="M21" s="9">
        <v>0</v>
      </c>
      <c r="N21" s="9">
        <v>131</v>
      </c>
      <c r="O21" s="9"/>
      <c r="P21" s="9"/>
      <c r="Q21" s="9"/>
      <c r="R21" s="9"/>
      <c r="S21" s="9"/>
      <c r="T21" s="9"/>
      <c r="U21" s="9"/>
    </row>
    <row r="22" spans="1:21" s="10" customFormat="1" x14ac:dyDescent="0.2">
      <c r="A22" s="8" t="s">
        <v>24</v>
      </c>
      <c r="B22" s="107"/>
      <c r="C22" s="20">
        <v>69</v>
      </c>
      <c r="D22" s="107"/>
      <c r="E22" s="21">
        <v>432</v>
      </c>
      <c r="F22" s="22">
        <v>650</v>
      </c>
      <c r="G22" s="107"/>
      <c r="H22" s="19">
        <v>87</v>
      </c>
      <c r="I22" s="107"/>
      <c r="J22" s="19">
        <v>188</v>
      </c>
      <c r="K22" s="107"/>
      <c r="L22" s="9">
        <f t="shared" si="5"/>
        <v>275</v>
      </c>
      <c r="M22" s="9">
        <v>217</v>
      </c>
      <c r="N22" s="9">
        <v>147</v>
      </c>
      <c r="O22" s="9"/>
      <c r="P22" s="9"/>
      <c r="Q22" s="9"/>
      <c r="R22" s="9"/>
      <c r="S22" s="9"/>
      <c r="T22" s="9"/>
      <c r="U22" s="9"/>
    </row>
    <row r="23" spans="1:21" s="10" customFormat="1" x14ac:dyDescent="0.2">
      <c r="A23" s="8" t="s">
        <v>25</v>
      </c>
      <c r="B23" s="107"/>
      <c r="C23" s="20">
        <v>0</v>
      </c>
      <c r="D23" s="107"/>
      <c r="E23" s="21">
        <v>112</v>
      </c>
      <c r="F23" s="9">
        <v>115</v>
      </c>
      <c r="G23" s="107"/>
      <c r="H23" s="19">
        <v>23</v>
      </c>
      <c r="I23" s="107"/>
      <c r="J23" s="19">
        <v>61</v>
      </c>
      <c r="K23" s="107"/>
      <c r="L23" s="9">
        <f t="shared" si="5"/>
        <v>84</v>
      </c>
      <c r="M23" s="9">
        <v>136</v>
      </c>
      <c r="N23" s="9">
        <v>132</v>
      </c>
      <c r="O23" s="9"/>
      <c r="P23" s="9"/>
      <c r="Q23" s="9"/>
      <c r="R23" s="9"/>
      <c r="S23" s="9"/>
      <c r="T23" s="9"/>
      <c r="U23" s="9"/>
    </row>
    <row r="24" spans="1:21" s="10" customFormat="1" x14ac:dyDescent="0.2">
      <c r="A24" s="8" t="s">
        <v>26</v>
      </c>
      <c r="B24" s="107"/>
      <c r="C24" s="20">
        <v>73</v>
      </c>
      <c r="D24" s="107"/>
      <c r="E24" s="18">
        <v>28</v>
      </c>
      <c r="F24" s="9">
        <v>111</v>
      </c>
      <c r="G24" s="107"/>
      <c r="H24" s="19">
        <v>37</v>
      </c>
      <c r="I24" s="107"/>
      <c r="J24" s="19">
        <v>26</v>
      </c>
      <c r="K24" s="107"/>
      <c r="L24" s="9">
        <f t="shared" si="5"/>
        <v>63</v>
      </c>
      <c r="M24" s="9">
        <v>44</v>
      </c>
      <c r="N24" s="9">
        <v>49</v>
      </c>
      <c r="O24" s="9"/>
      <c r="P24" s="9"/>
      <c r="Q24" s="9"/>
      <c r="R24" s="9"/>
      <c r="S24" s="9"/>
      <c r="T24" s="9"/>
      <c r="U24" s="9"/>
    </row>
    <row r="25" spans="1:21" s="10" customFormat="1" x14ac:dyDescent="0.2">
      <c r="A25" s="8" t="s">
        <v>27</v>
      </c>
      <c r="B25" s="107"/>
      <c r="C25" s="20">
        <v>134</v>
      </c>
      <c r="D25" s="107"/>
      <c r="E25" s="18">
        <v>343</v>
      </c>
      <c r="F25" s="9">
        <v>242</v>
      </c>
      <c r="G25" s="107"/>
      <c r="H25" s="19">
        <v>177</v>
      </c>
      <c r="I25" s="107"/>
      <c r="J25" s="19">
        <v>83</v>
      </c>
      <c r="K25" s="107"/>
      <c r="L25" s="9">
        <f t="shared" si="5"/>
        <v>260</v>
      </c>
      <c r="M25" s="9">
        <v>216</v>
      </c>
      <c r="N25" s="9">
        <v>287</v>
      </c>
      <c r="O25" s="9"/>
      <c r="P25" s="9"/>
      <c r="Q25" s="9"/>
      <c r="R25" s="9"/>
      <c r="S25" s="9"/>
      <c r="T25" s="9"/>
      <c r="U25" s="9"/>
    </row>
    <row r="26" spans="1:21" s="10" customFormat="1" x14ac:dyDescent="0.2">
      <c r="A26" s="8" t="s">
        <v>28</v>
      </c>
      <c r="B26" s="107"/>
      <c r="C26" s="20">
        <v>0</v>
      </c>
      <c r="D26" s="107"/>
      <c r="E26" s="21">
        <v>548</v>
      </c>
      <c r="F26" s="9">
        <v>669</v>
      </c>
      <c r="G26" s="107"/>
      <c r="H26" s="19">
        <v>75</v>
      </c>
      <c r="I26" s="107"/>
      <c r="J26" s="19">
        <v>399</v>
      </c>
      <c r="K26" s="107"/>
      <c r="L26" s="9">
        <f t="shared" si="5"/>
        <v>474</v>
      </c>
      <c r="M26" s="9">
        <v>391</v>
      </c>
      <c r="N26" s="9">
        <v>414</v>
      </c>
      <c r="O26" s="9"/>
      <c r="P26" s="9"/>
      <c r="Q26" s="9"/>
      <c r="R26" s="9"/>
      <c r="S26" s="9"/>
      <c r="T26" s="9"/>
      <c r="U26" s="9"/>
    </row>
    <row r="27" spans="1:21" s="10" customFormat="1" x14ac:dyDescent="0.2">
      <c r="A27" s="8" t="s">
        <v>29</v>
      </c>
      <c r="B27" s="107"/>
      <c r="C27" s="20">
        <v>0</v>
      </c>
      <c r="D27" s="107"/>
      <c r="E27" s="21">
        <v>192</v>
      </c>
      <c r="F27" s="9">
        <v>126</v>
      </c>
      <c r="G27" s="107"/>
      <c r="H27" s="19">
        <v>0</v>
      </c>
      <c r="I27" s="107"/>
      <c r="J27" s="19">
        <v>267</v>
      </c>
      <c r="K27" s="107"/>
      <c r="L27" s="9">
        <f t="shared" si="5"/>
        <v>267</v>
      </c>
      <c r="M27" s="9">
        <v>154</v>
      </c>
      <c r="N27" s="9">
        <v>160</v>
      </c>
      <c r="O27" s="9"/>
      <c r="P27" s="9"/>
      <c r="Q27" s="9"/>
      <c r="R27" s="9"/>
      <c r="S27" s="9"/>
      <c r="T27" s="9"/>
      <c r="U27" s="9"/>
    </row>
    <row r="28" spans="1:21" s="10" customFormat="1" x14ac:dyDescent="0.2">
      <c r="A28" s="8" t="s">
        <v>30</v>
      </c>
      <c r="B28" s="107"/>
      <c r="C28" s="20">
        <v>0</v>
      </c>
      <c r="D28" s="107"/>
      <c r="E28" s="18">
        <v>114</v>
      </c>
      <c r="F28" s="9">
        <v>96</v>
      </c>
      <c r="G28" s="107"/>
      <c r="H28" s="19">
        <v>59</v>
      </c>
      <c r="I28" s="107"/>
      <c r="J28" s="19">
        <v>82</v>
      </c>
      <c r="K28" s="107"/>
      <c r="L28" s="9">
        <f t="shared" si="5"/>
        <v>141</v>
      </c>
      <c r="M28" s="9">
        <v>146</v>
      </c>
      <c r="N28" s="9">
        <v>173</v>
      </c>
      <c r="O28" s="9"/>
      <c r="P28" s="9"/>
      <c r="Q28" s="9"/>
      <c r="R28" s="9"/>
      <c r="S28" s="9"/>
      <c r="T28" s="9"/>
      <c r="U28" s="9"/>
    </row>
    <row r="29" spans="1:21" s="10" customFormat="1" x14ac:dyDescent="0.2">
      <c r="A29" s="8" t="s">
        <v>31</v>
      </c>
      <c r="B29" s="107"/>
      <c r="C29" s="20">
        <v>30</v>
      </c>
      <c r="D29" s="107"/>
      <c r="E29" s="23">
        <v>0</v>
      </c>
      <c r="F29" s="9">
        <v>0</v>
      </c>
      <c r="G29" s="107"/>
      <c r="H29" s="19">
        <v>0</v>
      </c>
      <c r="I29" s="107"/>
      <c r="J29" s="19">
        <v>0</v>
      </c>
      <c r="K29" s="107"/>
      <c r="L29" s="9">
        <f t="shared" si="5"/>
        <v>0</v>
      </c>
      <c r="M29" s="9">
        <v>0</v>
      </c>
      <c r="N29" s="9">
        <v>0</v>
      </c>
      <c r="O29" s="9"/>
      <c r="P29" s="9"/>
      <c r="Q29" s="9"/>
      <c r="R29" s="9"/>
      <c r="S29" s="9"/>
      <c r="T29" s="9"/>
      <c r="U29" s="9"/>
    </row>
    <row r="30" spans="1:21" s="10" customFormat="1" x14ac:dyDescent="0.2">
      <c r="A30" s="8" t="s">
        <v>32</v>
      </c>
      <c r="B30" s="107"/>
      <c r="C30" s="20">
        <v>75</v>
      </c>
      <c r="D30" s="107"/>
      <c r="E30" s="23">
        <v>14</v>
      </c>
      <c r="F30" s="9">
        <v>94</v>
      </c>
      <c r="G30" s="107"/>
      <c r="H30" s="19">
        <v>27</v>
      </c>
      <c r="I30" s="107"/>
      <c r="J30" s="19">
        <v>56</v>
      </c>
      <c r="K30" s="107"/>
      <c r="L30" s="9">
        <f t="shared" si="5"/>
        <v>83</v>
      </c>
      <c r="M30" s="9">
        <v>234</v>
      </c>
      <c r="N30" s="9">
        <v>202</v>
      </c>
      <c r="O30" s="9"/>
      <c r="P30" s="9"/>
      <c r="Q30" s="9"/>
      <c r="R30" s="9"/>
      <c r="S30" s="9"/>
      <c r="T30" s="9"/>
      <c r="U30" s="9"/>
    </row>
    <row r="31" spans="1:21" s="10" customFormat="1" x14ac:dyDescent="0.2">
      <c r="A31" s="8" t="s">
        <v>33</v>
      </c>
      <c r="B31" s="107"/>
      <c r="C31" s="20">
        <v>0</v>
      </c>
      <c r="D31" s="107"/>
      <c r="E31" s="23">
        <v>0</v>
      </c>
      <c r="F31" s="9">
        <v>0</v>
      </c>
      <c r="G31" s="107"/>
      <c r="H31" s="19">
        <v>0</v>
      </c>
      <c r="I31" s="107"/>
      <c r="J31" s="19">
        <v>0</v>
      </c>
      <c r="K31" s="107"/>
      <c r="L31" s="9">
        <f t="shared" si="5"/>
        <v>0</v>
      </c>
      <c r="M31" s="9">
        <v>0</v>
      </c>
      <c r="N31" s="9">
        <v>0</v>
      </c>
      <c r="O31" s="9"/>
      <c r="P31" s="9"/>
      <c r="Q31" s="9"/>
      <c r="R31" s="9"/>
      <c r="S31" s="9"/>
      <c r="T31" s="9"/>
      <c r="U31" s="9"/>
    </row>
    <row r="32" spans="1:21" s="10" customFormat="1" x14ac:dyDescent="0.2">
      <c r="A32" s="8" t="s">
        <v>34</v>
      </c>
      <c r="B32" s="108"/>
      <c r="C32" s="20">
        <v>48</v>
      </c>
      <c r="D32" s="108"/>
      <c r="E32" s="23">
        <v>94</v>
      </c>
      <c r="F32" s="9">
        <v>99</v>
      </c>
      <c r="G32" s="108"/>
      <c r="H32" s="19">
        <v>56</v>
      </c>
      <c r="I32" s="108"/>
      <c r="J32" s="19">
        <v>34</v>
      </c>
      <c r="K32" s="108"/>
      <c r="L32" s="9">
        <f t="shared" si="5"/>
        <v>90</v>
      </c>
      <c r="M32" s="9">
        <v>104</v>
      </c>
      <c r="N32" s="9">
        <v>96</v>
      </c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1960.8387096774193</v>
      </c>
      <c r="C33" s="12">
        <f t="shared" ref="C33:U33" si="6">SUM(C10:C32)</f>
        <v>941</v>
      </c>
      <c r="D33" s="12">
        <f t="shared" si="6"/>
        <v>2763</v>
      </c>
      <c r="E33" s="12">
        <f t="shared" si="6"/>
        <v>3240</v>
      </c>
      <c r="F33" s="12">
        <f t="shared" si="6"/>
        <v>3657</v>
      </c>
      <c r="G33" s="12">
        <f t="shared" si="6"/>
        <v>802.16129032258061</v>
      </c>
      <c r="H33" s="12">
        <f t="shared" si="6"/>
        <v>1128</v>
      </c>
      <c r="I33" s="12">
        <f t="shared" si="6"/>
        <v>1960.8387096774193</v>
      </c>
      <c r="J33" s="12">
        <f t="shared" si="6"/>
        <v>1966</v>
      </c>
      <c r="K33" s="12">
        <f t="shared" si="6"/>
        <v>2763</v>
      </c>
      <c r="L33" s="12">
        <f t="shared" si="6"/>
        <v>3094</v>
      </c>
      <c r="M33" s="12">
        <f t="shared" si="6"/>
        <v>3103</v>
      </c>
      <c r="N33" s="12">
        <v>3031</v>
      </c>
      <c r="O33" s="12">
        <v>0</v>
      </c>
      <c r="P33" s="12"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10-31-jul-24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01-09-Out-24</v>
      </c>
      <c r="I35" s="5" t="str">
        <f t="shared" si="7"/>
        <v>Meta Parcial</v>
      </c>
      <c r="J35" s="5" t="str">
        <f t="shared" si="7"/>
        <v>10-31-Out-24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>
        <v>45627</v>
      </c>
      <c r="O35" s="5">
        <v>45658</v>
      </c>
      <c r="P35" s="5">
        <v>45689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106">
        <f>(D36/31)*22</f>
        <v>1897.6774193548388</v>
      </c>
      <c r="C36" s="24">
        <v>672</v>
      </c>
      <c r="D36" s="106">
        <v>2674</v>
      </c>
      <c r="E36" s="23">
        <v>711</v>
      </c>
      <c r="F36" s="9">
        <v>702</v>
      </c>
      <c r="G36" s="106">
        <f>(K36/31)*9</f>
        <v>776.32258064516134</v>
      </c>
      <c r="H36" s="19">
        <v>220</v>
      </c>
      <c r="I36" s="106">
        <f>(K36/31)*22</f>
        <v>1897.6774193548388</v>
      </c>
      <c r="J36" s="19">
        <v>588</v>
      </c>
      <c r="K36" s="106">
        <f>D36</f>
        <v>2674</v>
      </c>
      <c r="L36" s="9">
        <f t="shared" ref="L36:L41" si="8">H36+J36</f>
        <v>808</v>
      </c>
      <c r="M36" s="9">
        <v>662</v>
      </c>
      <c r="N36" s="9">
        <v>650</v>
      </c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107"/>
      <c r="C37" s="24">
        <v>158</v>
      </c>
      <c r="D37" s="107"/>
      <c r="E37" s="23">
        <v>272</v>
      </c>
      <c r="F37" s="9">
        <v>282</v>
      </c>
      <c r="G37" s="107"/>
      <c r="H37" s="19">
        <v>46</v>
      </c>
      <c r="I37" s="107"/>
      <c r="J37" s="19">
        <v>252</v>
      </c>
      <c r="K37" s="107"/>
      <c r="L37" s="9">
        <f t="shared" si="8"/>
        <v>298</v>
      </c>
      <c r="M37" s="9">
        <v>331</v>
      </c>
      <c r="N37" s="9">
        <v>380</v>
      </c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107"/>
      <c r="C38" s="24">
        <v>804</v>
      </c>
      <c r="D38" s="107"/>
      <c r="E38" s="23">
        <v>1361</v>
      </c>
      <c r="F38" s="9">
        <v>1415</v>
      </c>
      <c r="G38" s="107"/>
      <c r="H38" s="19">
        <v>463</v>
      </c>
      <c r="I38" s="107"/>
      <c r="J38" s="19">
        <v>864</v>
      </c>
      <c r="K38" s="107"/>
      <c r="L38" s="9">
        <f t="shared" si="8"/>
        <v>1327</v>
      </c>
      <c r="M38" s="9">
        <v>1246</v>
      </c>
      <c r="N38" s="9">
        <v>1259</v>
      </c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107"/>
      <c r="C39" s="9">
        <v>0</v>
      </c>
      <c r="D39" s="107"/>
      <c r="E39" s="23">
        <v>0</v>
      </c>
      <c r="F39" s="9">
        <v>0</v>
      </c>
      <c r="G39" s="107"/>
      <c r="H39" s="19">
        <v>0</v>
      </c>
      <c r="I39" s="107"/>
      <c r="J39" s="19">
        <v>0</v>
      </c>
      <c r="K39" s="107"/>
      <c r="L39" s="9">
        <f t="shared" si="8"/>
        <v>0</v>
      </c>
      <c r="M39" s="9">
        <v>20</v>
      </c>
      <c r="N39" s="9">
        <v>125</v>
      </c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107"/>
      <c r="C40" s="9">
        <v>309</v>
      </c>
      <c r="D40" s="107"/>
      <c r="E40" s="23">
        <v>383</v>
      </c>
      <c r="F40" s="9">
        <v>443</v>
      </c>
      <c r="G40" s="107"/>
      <c r="H40" s="19">
        <v>142</v>
      </c>
      <c r="I40" s="107"/>
      <c r="J40" s="19">
        <v>221</v>
      </c>
      <c r="K40" s="107"/>
      <c r="L40" s="9">
        <f t="shared" si="8"/>
        <v>363</v>
      </c>
      <c r="M40" s="9">
        <v>460</v>
      </c>
      <c r="N40" s="9">
        <v>446</v>
      </c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108"/>
      <c r="C41" s="9">
        <v>279</v>
      </c>
      <c r="D41" s="108"/>
      <c r="E41" s="23">
        <v>415</v>
      </c>
      <c r="F41" s="9">
        <v>441</v>
      </c>
      <c r="G41" s="108"/>
      <c r="H41" s="19">
        <v>118</v>
      </c>
      <c r="I41" s="108"/>
      <c r="J41" s="19">
        <v>356</v>
      </c>
      <c r="K41" s="108"/>
      <c r="L41" s="9">
        <f t="shared" si="8"/>
        <v>474</v>
      </c>
      <c r="M41" s="9">
        <v>627</v>
      </c>
      <c r="N41" s="9">
        <v>214</v>
      </c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1897.6774193548388</v>
      </c>
      <c r="C42" s="12">
        <f t="shared" ref="C42:U42" si="9">SUM(C36:C41)</f>
        <v>2222</v>
      </c>
      <c r="D42" s="12">
        <f t="shared" si="9"/>
        <v>2674</v>
      </c>
      <c r="E42" s="12">
        <f t="shared" si="9"/>
        <v>3142</v>
      </c>
      <c r="F42" s="12">
        <f t="shared" si="9"/>
        <v>3283</v>
      </c>
      <c r="G42" s="12">
        <f t="shared" si="9"/>
        <v>776.32258064516134</v>
      </c>
      <c r="H42" s="12">
        <f t="shared" si="9"/>
        <v>989</v>
      </c>
      <c r="I42" s="12">
        <f t="shared" si="9"/>
        <v>1897.6774193548388</v>
      </c>
      <c r="J42" s="12">
        <f t="shared" si="9"/>
        <v>2281</v>
      </c>
      <c r="K42" s="12">
        <f t="shared" si="9"/>
        <v>2674</v>
      </c>
      <c r="L42" s="12">
        <f t="shared" si="9"/>
        <v>3270</v>
      </c>
      <c r="M42" s="12">
        <f t="shared" si="9"/>
        <v>3346</v>
      </c>
      <c r="N42" s="12">
        <v>3074</v>
      </c>
      <c r="O42" s="12">
        <v>0</v>
      </c>
      <c r="P42" s="12">
        <v>0</v>
      </c>
      <c r="Q42" s="12">
        <f>SUM(Q36:Q41)</f>
        <v>0</v>
      </c>
      <c r="R42" s="12">
        <f>SUM(R36:R41)</f>
        <v>0</v>
      </c>
      <c r="S42" s="12">
        <f>SUM(S36:S41)</f>
        <v>0</v>
      </c>
      <c r="T42" s="12">
        <f>SUM(T36:T41)</f>
        <v>0</v>
      </c>
      <c r="U42" s="12">
        <f t="shared" si="9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25" t="s">
        <v>42</v>
      </c>
      <c r="B44" s="26"/>
      <c r="C44" s="5" t="str">
        <f t="shared" ref="C44:U44" si="10">C$4</f>
        <v>10-31-jul-24</v>
      </c>
      <c r="D44" s="26"/>
      <c r="E44" s="5">
        <f t="shared" si="10"/>
        <v>45505</v>
      </c>
      <c r="F44" s="5" t="e">
        <f t="shared" ca="1" si="10"/>
        <v>#NAME?</v>
      </c>
      <c r="G44" s="5"/>
      <c r="H44" s="5" t="str">
        <f t="shared" si="10"/>
        <v>01-09-Out-24</v>
      </c>
      <c r="I44" s="5"/>
      <c r="J44" s="5" t="str">
        <f t="shared" si="10"/>
        <v>10-31-Out-24</v>
      </c>
      <c r="K44" s="5"/>
      <c r="L44" s="5">
        <f t="shared" si="10"/>
        <v>45566</v>
      </c>
      <c r="M44" s="5" t="e">
        <f t="shared" ca="1" si="10"/>
        <v>#NAME?</v>
      </c>
      <c r="N44" s="5">
        <v>45627</v>
      </c>
      <c r="O44" s="5">
        <v>45658</v>
      </c>
      <c r="P44" s="5">
        <v>45689</v>
      </c>
      <c r="Q44" s="5" t="e">
        <f t="shared" ca="1" si="10"/>
        <v>#NAME?</v>
      </c>
      <c r="R44" s="5" t="e">
        <f t="shared" ca="1" si="10"/>
        <v>#NAME?</v>
      </c>
      <c r="S44" s="5" t="e">
        <f t="shared" ca="1" si="10"/>
        <v>#NAME?</v>
      </c>
      <c r="T44" s="5" t="e">
        <f t="shared" ca="1" si="10"/>
        <v>#NAME?</v>
      </c>
      <c r="U44" s="5" t="e">
        <f t="shared" ca="1" si="10"/>
        <v>#NAME?</v>
      </c>
    </row>
    <row r="45" spans="1:21" s="10" customFormat="1" x14ac:dyDescent="0.25">
      <c r="A45" s="27" t="s">
        <v>43</v>
      </c>
      <c r="B45" s="28"/>
      <c r="C45" s="9">
        <v>1280</v>
      </c>
      <c r="D45" s="28"/>
      <c r="E45" s="23">
        <v>3574</v>
      </c>
      <c r="F45" s="9">
        <v>3654</v>
      </c>
      <c r="G45" s="9"/>
      <c r="H45" s="19"/>
      <c r="I45" s="9"/>
      <c r="J45" s="19"/>
      <c r="K45" s="9"/>
      <c r="L45" s="9">
        <f>H45+J45</f>
        <v>0</v>
      </c>
      <c r="M45" s="9">
        <v>3168</v>
      </c>
      <c r="N45" s="9">
        <v>3111</v>
      </c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27" t="s">
        <v>44</v>
      </c>
      <c r="B46" s="28"/>
      <c r="C46" s="9">
        <v>664</v>
      </c>
      <c r="D46" s="28"/>
      <c r="E46" s="23">
        <v>634</v>
      </c>
      <c r="F46" s="9">
        <v>720</v>
      </c>
      <c r="G46" s="9"/>
      <c r="H46" s="19">
        <v>245</v>
      </c>
      <c r="I46" s="9"/>
      <c r="J46" s="19">
        <v>387</v>
      </c>
      <c r="K46" s="9"/>
      <c r="L46" s="9">
        <f>H46+J46</f>
        <v>632</v>
      </c>
      <c r="M46" s="9">
        <v>454</v>
      </c>
      <c r="N46" s="9">
        <v>465</v>
      </c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29" t="s">
        <v>10</v>
      </c>
      <c r="B47" s="30"/>
      <c r="C47" s="12">
        <f>SUM(C45:C46)</f>
        <v>1944</v>
      </c>
      <c r="D47" s="30"/>
      <c r="E47" s="12">
        <f t="shared" ref="E47:U47" si="11">SUM(E45:E46)</f>
        <v>4208</v>
      </c>
      <c r="F47" s="12">
        <f t="shared" si="11"/>
        <v>4374</v>
      </c>
      <c r="G47" s="12"/>
      <c r="H47" s="12">
        <f t="shared" si="11"/>
        <v>245</v>
      </c>
      <c r="I47" s="12"/>
      <c r="J47" s="12">
        <f t="shared" si="11"/>
        <v>387</v>
      </c>
      <c r="K47" s="12"/>
      <c r="L47" s="12">
        <f t="shared" si="11"/>
        <v>632</v>
      </c>
      <c r="M47" s="12">
        <f t="shared" si="11"/>
        <v>3622</v>
      </c>
      <c r="N47" s="12">
        <v>3576</v>
      </c>
      <c r="O47" s="12">
        <v>0</v>
      </c>
      <c r="P47" s="12"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7" customFormat="1" x14ac:dyDescent="0.25">
      <c r="A49" s="25" t="s">
        <v>45</v>
      </c>
      <c r="B49" s="26"/>
      <c r="C49" s="31" t="str">
        <f t="shared" ref="C49:U49" si="12">C$4</f>
        <v>10-31-jul-24</v>
      </c>
      <c r="D49" s="5"/>
      <c r="E49" s="31">
        <f t="shared" si="12"/>
        <v>45505</v>
      </c>
      <c r="F49" s="5" t="e">
        <f t="shared" ca="1" si="12"/>
        <v>#NAME?</v>
      </c>
      <c r="G49" s="5"/>
      <c r="H49" s="5" t="str">
        <f t="shared" si="12"/>
        <v>01-09-Out-24</v>
      </c>
      <c r="I49" s="5"/>
      <c r="J49" s="5" t="str">
        <f t="shared" si="12"/>
        <v>10-31-Out-24</v>
      </c>
      <c r="K49" s="5"/>
      <c r="L49" s="5">
        <f t="shared" si="12"/>
        <v>45566</v>
      </c>
      <c r="M49" s="5" t="e">
        <f t="shared" ca="1" si="12"/>
        <v>#NAME?</v>
      </c>
      <c r="N49" s="5">
        <v>45627</v>
      </c>
      <c r="O49" s="5">
        <v>45658</v>
      </c>
      <c r="P49" s="5">
        <v>45689</v>
      </c>
      <c r="Q49" s="5" t="e">
        <f t="shared" ca="1" si="12"/>
        <v>#NAME?</v>
      </c>
      <c r="R49" s="5" t="e">
        <f t="shared" ca="1" si="12"/>
        <v>#NAME?</v>
      </c>
      <c r="S49" s="5" t="e">
        <f t="shared" ca="1" si="12"/>
        <v>#NAME?</v>
      </c>
      <c r="T49" s="5" t="e">
        <f t="shared" ca="1" si="12"/>
        <v>#NAME?</v>
      </c>
      <c r="U49" s="5" t="e">
        <f t="shared" ca="1" si="12"/>
        <v>#NAME?</v>
      </c>
    </row>
    <row r="50" spans="1:21" s="10" customFormat="1" x14ac:dyDescent="0.2">
      <c r="A50" s="27" t="s">
        <v>46</v>
      </c>
      <c r="B50" s="32"/>
      <c r="C50" s="33">
        <v>11</v>
      </c>
      <c r="D50" s="9"/>
      <c r="E50" s="34">
        <v>40</v>
      </c>
      <c r="F50" s="35">
        <v>24</v>
      </c>
      <c r="G50" s="9"/>
      <c r="H50" s="19">
        <v>6</v>
      </c>
      <c r="I50" s="9"/>
      <c r="J50" s="19">
        <v>7</v>
      </c>
      <c r="K50" s="9"/>
      <c r="L50" s="9">
        <f t="shared" ref="L50:L56" si="13">H50+J50</f>
        <v>13</v>
      </c>
      <c r="M50" s="9">
        <v>2</v>
      </c>
      <c r="N50" s="9">
        <v>3</v>
      </c>
      <c r="O50" s="9"/>
      <c r="P50" s="9"/>
      <c r="Q50" s="9"/>
      <c r="R50" s="9"/>
      <c r="S50" s="9"/>
      <c r="T50" s="9"/>
      <c r="U50" s="9"/>
    </row>
    <row r="51" spans="1:21" s="10" customFormat="1" x14ac:dyDescent="0.2">
      <c r="A51" s="27" t="s">
        <v>47</v>
      </c>
      <c r="B51" s="32"/>
      <c r="C51" s="33">
        <v>54</v>
      </c>
      <c r="D51" s="9"/>
      <c r="E51" s="34">
        <v>90</v>
      </c>
      <c r="F51" s="35">
        <v>97</v>
      </c>
      <c r="G51" s="9"/>
      <c r="H51" s="19">
        <v>35</v>
      </c>
      <c r="I51" s="9"/>
      <c r="J51" s="19">
        <v>44</v>
      </c>
      <c r="K51" s="9"/>
      <c r="L51" s="9">
        <f t="shared" si="13"/>
        <v>79</v>
      </c>
      <c r="M51" s="9">
        <v>69</v>
      </c>
      <c r="N51" s="9">
        <v>93</v>
      </c>
      <c r="O51" s="9"/>
      <c r="P51" s="9"/>
      <c r="Q51" s="9"/>
      <c r="R51" s="9"/>
      <c r="S51" s="9"/>
      <c r="T51" s="9"/>
      <c r="U51" s="9"/>
    </row>
    <row r="52" spans="1:21" s="10" customFormat="1" x14ac:dyDescent="0.2">
      <c r="A52" s="27" t="s">
        <v>48</v>
      </c>
      <c r="B52" s="36"/>
      <c r="C52" s="33">
        <v>146</v>
      </c>
      <c r="D52" s="9"/>
      <c r="E52" s="34">
        <v>193</v>
      </c>
      <c r="F52" s="35">
        <v>190</v>
      </c>
      <c r="G52" s="9"/>
      <c r="H52" s="19">
        <v>68</v>
      </c>
      <c r="I52" s="9"/>
      <c r="J52" s="19">
        <v>128</v>
      </c>
      <c r="K52" s="9"/>
      <c r="L52" s="9">
        <f t="shared" si="13"/>
        <v>196</v>
      </c>
      <c r="M52" s="9">
        <v>145</v>
      </c>
      <c r="N52" s="9">
        <v>76</v>
      </c>
      <c r="O52" s="9"/>
      <c r="P52" s="9"/>
      <c r="Q52" s="9"/>
      <c r="R52" s="9"/>
      <c r="S52" s="9"/>
      <c r="T52" s="9"/>
      <c r="U52" s="9"/>
    </row>
    <row r="53" spans="1:21" s="10" customFormat="1" x14ac:dyDescent="0.2">
      <c r="A53" s="27" t="s">
        <v>49</v>
      </c>
      <c r="B53" s="32"/>
      <c r="C53" s="33">
        <v>32</v>
      </c>
      <c r="D53" s="9"/>
      <c r="E53" s="34">
        <v>24</v>
      </c>
      <c r="F53" s="35">
        <v>51</v>
      </c>
      <c r="G53" s="9"/>
      <c r="H53" s="19">
        <v>13</v>
      </c>
      <c r="I53" s="9"/>
      <c r="J53" s="19">
        <v>39</v>
      </c>
      <c r="K53" s="9"/>
      <c r="L53" s="9">
        <f t="shared" si="13"/>
        <v>52</v>
      </c>
      <c r="M53" s="9">
        <v>69</v>
      </c>
      <c r="N53" s="9">
        <v>78</v>
      </c>
      <c r="O53" s="9"/>
      <c r="P53" s="9"/>
      <c r="Q53" s="9"/>
      <c r="R53" s="9"/>
      <c r="S53" s="9"/>
      <c r="T53" s="9"/>
      <c r="U53" s="9"/>
    </row>
    <row r="54" spans="1:21" s="10" customFormat="1" x14ac:dyDescent="0.2">
      <c r="A54" s="27" t="s">
        <v>50</v>
      </c>
      <c r="B54" s="32"/>
      <c r="C54" s="33">
        <v>294</v>
      </c>
      <c r="D54" s="9"/>
      <c r="E54" s="34">
        <v>548</v>
      </c>
      <c r="F54" s="35">
        <v>576</v>
      </c>
      <c r="G54" s="9"/>
      <c r="H54" s="19">
        <v>177</v>
      </c>
      <c r="I54" s="9"/>
      <c r="J54" s="19">
        <v>360</v>
      </c>
      <c r="K54" s="9"/>
      <c r="L54" s="9">
        <f t="shared" si="13"/>
        <v>537</v>
      </c>
      <c r="M54" s="9">
        <v>391</v>
      </c>
      <c r="N54" s="9">
        <v>616</v>
      </c>
      <c r="O54" s="9"/>
      <c r="P54" s="9"/>
      <c r="Q54" s="9"/>
      <c r="R54" s="9"/>
      <c r="S54" s="9"/>
      <c r="T54" s="9"/>
      <c r="U54" s="9"/>
    </row>
    <row r="55" spans="1:21" s="10" customFormat="1" x14ac:dyDescent="0.2">
      <c r="A55" s="27" t="s">
        <v>51</v>
      </c>
      <c r="B55" s="32"/>
      <c r="C55" s="33">
        <v>30</v>
      </c>
      <c r="D55" s="9"/>
      <c r="E55" s="34">
        <v>34</v>
      </c>
      <c r="F55" s="35">
        <v>49</v>
      </c>
      <c r="G55" s="9"/>
      <c r="H55" s="19">
        <v>10</v>
      </c>
      <c r="I55" s="9"/>
      <c r="J55" s="19">
        <v>28</v>
      </c>
      <c r="K55" s="9"/>
      <c r="L55" s="9">
        <f t="shared" si="13"/>
        <v>38</v>
      </c>
      <c r="M55" s="9">
        <v>24</v>
      </c>
      <c r="N55" s="9">
        <v>33</v>
      </c>
      <c r="O55" s="9"/>
      <c r="P55" s="9"/>
      <c r="Q55" s="9"/>
      <c r="R55" s="9"/>
      <c r="S55" s="9"/>
      <c r="T55" s="9"/>
      <c r="U55" s="9"/>
    </row>
    <row r="56" spans="1:21" s="10" customFormat="1" x14ac:dyDescent="0.25">
      <c r="A56" s="27" t="s">
        <v>52</v>
      </c>
      <c r="B56" s="32"/>
      <c r="C56" s="37" t="s">
        <v>53</v>
      </c>
      <c r="D56" s="9"/>
      <c r="E56" s="38">
        <v>0</v>
      </c>
      <c r="F56" s="35">
        <v>0</v>
      </c>
      <c r="G56" s="9"/>
      <c r="H56" s="19">
        <v>0</v>
      </c>
      <c r="I56" s="9"/>
      <c r="J56" s="19">
        <v>0</v>
      </c>
      <c r="K56" s="9"/>
      <c r="L56" s="9">
        <f t="shared" si="13"/>
        <v>0</v>
      </c>
      <c r="M56" s="9">
        <v>0</v>
      </c>
      <c r="N56" s="9">
        <v>0</v>
      </c>
      <c r="O56" s="9"/>
      <c r="P56" s="9"/>
      <c r="Q56" s="9"/>
      <c r="R56" s="9"/>
      <c r="S56" s="9"/>
      <c r="T56" s="9"/>
      <c r="U56" s="9"/>
    </row>
    <row r="57" spans="1:21" s="13" customFormat="1" x14ac:dyDescent="0.25">
      <c r="A57" s="29" t="s">
        <v>10</v>
      </c>
      <c r="B57" s="30"/>
      <c r="C57" s="39">
        <f>SUM(C50:C56)</f>
        <v>567</v>
      </c>
      <c r="D57" s="12"/>
      <c r="E57" s="39">
        <f t="shared" ref="E57:U57" si="14">SUM(E50:E56)</f>
        <v>929</v>
      </c>
      <c r="F57" s="12">
        <f t="shared" si="14"/>
        <v>987</v>
      </c>
      <c r="G57" s="12"/>
      <c r="H57" s="12">
        <f t="shared" si="14"/>
        <v>309</v>
      </c>
      <c r="I57" s="12"/>
      <c r="J57" s="12">
        <f t="shared" si="14"/>
        <v>606</v>
      </c>
      <c r="K57" s="12"/>
      <c r="L57" s="12">
        <f t="shared" si="14"/>
        <v>915</v>
      </c>
      <c r="M57" s="12">
        <f t="shared" si="14"/>
        <v>700</v>
      </c>
      <c r="N57" s="12">
        <v>899</v>
      </c>
      <c r="O57" s="12">
        <v>0</v>
      </c>
      <c r="P57" s="12">
        <v>0</v>
      </c>
      <c r="Q57" s="12">
        <f t="shared" si="14"/>
        <v>0</v>
      </c>
      <c r="R57" s="12">
        <f t="shared" si="14"/>
        <v>0</v>
      </c>
      <c r="S57" s="12">
        <f t="shared" si="14"/>
        <v>0</v>
      </c>
      <c r="T57" s="12">
        <f t="shared" si="14"/>
        <v>0</v>
      </c>
      <c r="U57" s="12">
        <f t="shared" si="14"/>
        <v>0</v>
      </c>
    </row>
    <row r="58" spans="1:21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7" customFormat="1" x14ac:dyDescent="0.25">
      <c r="A59" s="40" t="s">
        <v>54</v>
      </c>
      <c r="B59" s="5" t="str">
        <f>B$4</f>
        <v>Meta Parcial</v>
      </c>
      <c r="C59" s="5" t="str">
        <f t="shared" ref="C59:U59" si="15">C$4</f>
        <v>10-31-jul-24</v>
      </c>
      <c r="D59" s="5" t="str">
        <f t="shared" si="15"/>
        <v>Meta Mensal</v>
      </c>
      <c r="E59" s="5">
        <f t="shared" si="15"/>
        <v>45505</v>
      </c>
      <c r="F59" s="5" t="e">
        <f t="shared" ca="1" si="15"/>
        <v>#NAME?</v>
      </c>
      <c r="G59" s="5" t="str">
        <f t="shared" si="15"/>
        <v>Meta Parcial</v>
      </c>
      <c r="H59" s="5" t="str">
        <f t="shared" si="15"/>
        <v>01-09-Out-24</v>
      </c>
      <c r="I59" s="5" t="str">
        <f t="shared" si="15"/>
        <v>Meta Parcial</v>
      </c>
      <c r="J59" s="5" t="str">
        <f t="shared" si="15"/>
        <v>10-31-Out-24</v>
      </c>
      <c r="K59" s="5" t="str">
        <f t="shared" si="15"/>
        <v>Meta Mensal</v>
      </c>
      <c r="L59" s="5">
        <f t="shared" si="15"/>
        <v>45566</v>
      </c>
      <c r="M59" s="5" t="e">
        <f t="shared" ca="1" si="15"/>
        <v>#NAME?</v>
      </c>
      <c r="N59" s="5">
        <v>45627</v>
      </c>
      <c r="O59" s="5">
        <v>45658</v>
      </c>
      <c r="P59" s="5">
        <v>45689</v>
      </c>
      <c r="Q59" s="5" t="e">
        <f t="shared" ca="1" si="15"/>
        <v>#NAME?</v>
      </c>
      <c r="R59" s="5" t="e">
        <f t="shared" ca="1" si="15"/>
        <v>#NAME?</v>
      </c>
      <c r="S59" s="5" t="e">
        <f t="shared" ca="1" si="15"/>
        <v>#NAME?</v>
      </c>
      <c r="T59" s="5" t="e">
        <f t="shared" ca="1" si="15"/>
        <v>#NAME?</v>
      </c>
      <c r="U59" s="5" t="e">
        <f t="shared" ca="1" si="15"/>
        <v>#NAME?</v>
      </c>
    </row>
    <row r="60" spans="1:21" s="10" customFormat="1" x14ac:dyDescent="0.25">
      <c r="A60" s="8" t="s">
        <v>55</v>
      </c>
      <c r="B60" s="22" t="s">
        <v>56</v>
      </c>
      <c r="C60" s="41">
        <f>IFERROR((C61/C62),"-")</f>
        <v>4.9405878674171358E-2</v>
      </c>
      <c r="D60" s="22" t="s">
        <v>56</v>
      </c>
      <c r="E60" s="41">
        <f>IFERROR((E61/E62),"-")</f>
        <v>5.893824485373781E-2</v>
      </c>
      <c r="F60" s="41">
        <f>IFERROR((F61/F62),"-")</f>
        <v>5.7061918251719954E-2</v>
      </c>
      <c r="G60" s="22" t="s">
        <v>56</v>
      </c>
      <c r="H60" s="41">
        <f>IFERROR((H61/H62),"-")</f>
        <v>3.7459283387622153E-2</v>
      </c>
      <c r="I60" s="22" t="s">
        <v>56</v>
      </c>
      <c r="J60" s="41">
        <f>IFERROR((J61/J62),"-")</f>
        <v>6.7110519307589878E-2</v>
      </c>
      <c r="K60" s="22" t="s">
        <v>56</v>
      </c>
      <c r="L60" s="41">
        <f>IFERROR((L61/L62),"-")</f>
        <v>5.9803331326510133E-2</v>
      </c>
      <c r="M60" s="41">
        <f>IFERROR((M61/M62),"-")</f>
        <v>6.7911366434140336E-2</v>
      </c>
      <c r="N60" s="41">
        <v>7.7503569243320414E-2</v>
      </c>
      <c r="O60" s="41" t="s">
        <v>53</v>
      </c>
      <c r="P60" s="41" t="s">
        <v>53</v>
      </c>
      <c r="Q60" s="41" t="str">
        <f>IFERROR((Q61/Q62),"-")</f>
        <v>-</v>
      </c>
      <c r="R60" s="41" t="str">
        <f>IFERROR((R61/R62),"-")</f>
        <v>-</v>
      </c>
      <c r="S60" s="41" t="str">
        <f>IFERROR((S61/S62),"-")</f>
        <v>-</v>
      </c>
      <c r="T60" s="41" t="str">
        <f>IFERROR((T61/T62),"-")</f>
        <v>-</v>
      </c>
      <c r="U60" s="41" t="str">
        <f>IFERROR((U61/U62),"-")</f>
        <v>-</v>
      </c>
    </row>
    <row r="61" spans="1:21" s="10" customFormat="1" x14ac:dyDescent="0.25">
      <c r="A61" s="42" t="s">
        <v>57</v>
      </c>
      <c r="B61" s="22"/>
      <c r="C61" s="43">
        <v>158</v>
      </c>
      <c r="D61" s="44"/>
      <c r="E61" s="45">
        <v>272</v>
      </c>
      <c r="F61" s="43">
        <v>282</v>
      </c>
      <c r="G61" s="44"/>
      <c r="H61" s="46">
        <v>46</v>
      </c>
      <c r="I61" s="44"/>
      <c r="J61" s="46">
        <v>252</v>
      </c>
      <c r="K61" s="44"/>
      <c r="L61" s="43">
        <f>H61+J61</f>
        <v>298</v>
      </c>
      <c r="M61" s="43">
        <v>331</v>
      </c>
      <c r="N61" s="43">
        <v>380</v>
      </c>
      <c r="O61" s="43"/>
      <c r="P61" s="43"/>
      <c r="Q61" s="43"/>
      <c r="R61" s="43"/>
      <c r="S61" s="43"/>
      <c r="T61" s="43"/>
      <c r="U61" s="43"/>
    </row>
    <row r="62" spans="1:21" s="10" customFormat="1" x14ac:dyDescent="0.25">
      <c r="A62" s="42" t="s">
        <v>58</v>
      </c>
      <c r="B62" s="22"/>
      <c r="C62" s="43">
        <v>3198</v>
      </c>
      <c r="D62" s="47"/>
      <c r="E62" s="45">
        <v>4615</v>
      </c>
      <c r="F62" s="43">
        <v>4942</v>
      </c>
      <c r="G62" s="47"/>
      <c r="H62" s="46">
        <v>1228</v>
      </c>
      <c r="I62" s="47"/>
      <c r="J62" s="46">
        <v>3755</v>
      </c>
      <c r="K62" s="47"/>
      <c r="L62" s="43">
        <f>H62+J62</f>
        <v>4983</v>
      </c>
      <c r="M62" s="43">
        <v>4874</v>
      </c>
      <c r="N62" s="43">
        <v>4903</v>
      </c>
      <c r="O62" s="43"/>
      <c r="P62" s="43"/>
      <c r="Q62" s="43"/>
      <c r="R62" s="43"/>
      <c r="S62" s="43"/>
      <c r="T62" s="43"/>
      <c r="U62" s="43"/>
    </row>
    <row r="63" spans="1:21" ht="6.95" customHeight="1" x14ac:dyDescent="0.25">
      <c r="A63" s="48"/>
      <c r="B63" s="49"/>
      <c r="C63" s="49"/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1" s="7" customFormat="1" x14ac:dyDescent="0.25">
      <c r="A64" s="40" t="s">
        <v>59</v>
      </c>
      <c r="B64" s="5" t="str">
        <f>B$4</f>
        <v>Meta Parcial</v>
      </c>
      <c r="C64" s="5" t="str">
        <f t="shared" ref="C64:U64" si="16">C$4</f>
        <v>10-31-jul-24</v>
      </c>
      <c r="D64" s="5" t="str">
        <f t="shared" si="16"/>
        <v>Meta Mensal</v>
      </c>
      <c r="E64" s="5">
        <f t="shared" si="16"/>
        <v>45505</v>
      </c>
      <c r="F64" s="5" t="e">
        <f t="shared" ca="1" si="16"/>
        <v>#NAME?</v>
      </c>
      <c r="G64" s="5" t="str">
        <f t="shared" si="16"/>
        <v>Meta Parcial</v>
      </c>
      <c r="H64" s="5" t="str">
        <f t="shared" si="16"/>
        <v>01-09-Out-24</v>
      </c>
      <c r="I64" s="5" t="str">
        <f t="shared" si="16"/>
        <v>Meta Parcial</v>
      </c>
      <c r="J64" s="5" t="str">
        <f t="shared" si="16"/>
        <v>10-31-Out-24</v>
      </c>
      <c r="K64" s="5" t="str">
        <f t="shared" si="16"/>
        <v>Meta Mensal</v>
      </c>
      <c r="L64" s="5">
        <f t="shared" si="16"/>
        <v>45566</v>
      </c>
      <c r="M64" s="5" t="e">
        <f t="shared" ca="1" si="16"/>
        <v>#NAME?</v>
      </c>
      <c r="N64" s="5">
        <v>45627</v>
      </c>
      <c r="O64" s="5">
        <v>45658</v>
      </c>
      <c r="P64" s="5">
        <v>45689</v>
      </c>
      <c r="Q64" s="5" t="e">
        <f t="shared" ca="1" si="16"/>
        <v>#NAME?</v>
      </c>
      <c r="R64" s="5" t="e">
        <f t="shared" ca="1" si="16"/>
        <v>#NAME?</v>
      </c>
      <c r="S64" s="5" t="e">
        <f t="shared" ca="1" si="16"/>
        <v>#NAME?</v>
      </c>
      <c r="T64" s="5" t="e">
        <f t="shared" ca="1" si="16"/>
        <v>#NAME?</v>
      </c>
      <c r="U64" s="5" t="e">
        <f t="shared" ca="1" si="16"/>
        <v>#NAME?</v>
      </c>
    </row>
    <row r="65" spans="1:21" s="10" customFormat="1" x14ac:dyDescent="0.25">
      <c r="A65" s="8" t="s">
        <v>60</v>
      </c>
      <c r="B65" s="22" t="s">
        <v>61</v>
      </c>
      <c r="C65" s="41">
        <f>IFERROR((C66/C67),"-")</f>
        <v>0.57046022119158046</v>
      </c>
      <c r="D65" s="22" t="s">
        <v>61</v>
      </c>
      <c r="E65" s="41">
        <f>IFERROR((E66/E67),"-")</f>
        <v>0.80400696864111498</v>
      </c>
      <c r="F65" s="41">
        <f>IFERROR((F66/F67),"-")</f>
        <v>0.83381137168888142</v>
      </c>
      <c r="G65" s="22" t="s">
        <v>61</v>
      </c>
      <c r="H65" s="41">
        <f>IFERROR((H66/H67),"-")</f>
        <v>0.20425815036593481</v>
      </c>
      <c r="I65" s="22" t="s">
        <v>61</v>
      </c>
      <c r="J65" s="41">
        <f>IFERROR((J66/J67),"-")</f>
        <v>0.61316133246244287</v>
      </c>
      <c r="K65" s="22" t="s">
        <v>61</v>
      </c>
      <c r="L65" s="41">
        <f>IFERROR((L66/L67),"-")</f>
        <v>0.41059657218193801</v>
      </c>
      <c r="M65" s="41">
        <f>IFERROR((M66/M67),"-")</f>
        <v>0.77389647507145121</v>
      </c>
      <c r="N65" s="41">
        <v>0.76958091351436198</v>
      </c>
      <c r="O65" s="41" t="s">
        <v>53</v>
      </c>
      <c r="P65" s="41" t="s">
        <v>53</v>
      </c>
      <c r="Q65" s="41" t="str">
        <f>IFERROR((Q66/Q67),"-")</f>
        <v>-</v>
      </c>
      <c r="R65" s="41" t="str">
        <f>IFERROR((R66/R67),"-")</f>
        <v>-</v>
      </c>
      <c r="S65" s="41" t="str">
        <f>IFERROR((S66/S67),"-")</f>
        <v>-</v>
      </c>
      <c r="T65" s="41" t="str">
        <f>IFERROR((T66/T67),"-")</f>
        <v>-</v>
      </c>
      <c r="U65" s="41" t="str">
        <f>IFERROR((U66/U67),"-")</f>
        <v>-</v>
      </c>
    </row>
    <row r="66" spans="1:21" s="10" customFormat="1" x14ac:dyDescent="0.25">
      <c r="A66" s="42" t="s">
        <v>62</v>
      </c>
      <c r="B66" s="22"/>
      <c r="C66" s="43">
        <v>3198</v>
      </c>
      <c r="D66" s="44"/>
      <c r="E66" s="45">
        <v>4615</v>
      </c>
      <c r="F66" s="43">
        <v>4942</v>
      </c>
      <c r="G66" s="44"/>
      <c r="H66" s="46">
        <v>1228</v>
      </c>
      <c r="I66" s="44"/>
      <c r="J66" s="46">
        <v>3755</v>
      </c>
      <c r="K66" s="44"/>
      <c r="L66" s="43">
        <f>H66+J66</f>
        <v>4983</v>
      </c>
      <c r="M66" s="43">
        <v>4874</v>
      </c>
      <c r="N66" s="43">
        <v>4903</v>
      </c>
      <c r="O66" s="43"/>
      <c r="P66" s="43"/>
      <c r="Q66" s="43"/>
      <c r="R66" s="43"/>
      <c r="S66" s="43"/>
      <c r="T66" s="43"/>
      <c r="U66" s="43"/>
    </row>
    <row r="67" spans="1:21" s="10" customFormat="1" x14ac:dyDescent="0.25">
      <c r="A67" s="42" t="s">
        <v>63</v>
      </c>
      <c r="B67" s="22"/>
      <c r="C67" s="43">
        <v>5606</v>
      </c>
      <c r="D67" s="47"/>
      <c r="E67" s="45">
        <v>5740</v>
      </c>
      <c r="F67" s="43">
        <v>5927</v>
      </c>
      <c r="G67" s="47"/>
      <c r="H67" s="46">
        <v>6012</v>
      </c>
      <c r="I67" s="47"/>
      <c r="J67" s="51">
        <v>6124</v>
      </c>
      <c r="K67" s="47"/>
      <c r="L67" s="43">
        <f>H67+J67</f>
        <v>12136</v>
      </c>
      <c r="M67" s="43">
        <v>6298</v>
      </c>
      <c r="N67" s="43">
        <v>6371</v>
      </c>
      <c r="O67" s="43"/>
      <c r="P67" s="43"/>
      <c r="Q67" s="43"/>
      <c r="R67" s="43"/>
      <c r="S67" s="43"/>
      <c r="T67" s="43"/>
      <c r="U67" s="43"/>
    </row>
    <row r="68" spans="1:21" ht="6.95" customHeight="1" x14ac:dyDescent="0.25">
      <c r="A68" s="48"/>
      <c r="B68" s="49"/>
      <c r="C68" s="49"/>
      <c r="D68" s="4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21" s="7" customFormat="1" x14ac:dyDescent="0.25">
      <c r="A69" s="40" t="s">
        <v>64</v>
      </c>
      <c r="B69" s="5" t="str">
        <f>B$4</f>
        <v>Meta Parcial</v>
      </c>
      <c r="C69" s="5" t="str">
        <f t="shared" ref="C69:U69" si="17">C$4</f>
        <v>10-31-jul-24</v>
      </c>
      <c r="D69" s="5" t="str">
        <f t="shared" si="17"/>
        <v>Meta Mensal</v>
      </c>
      <c r="E69" s="5">
        <f t="shared" si="17"/>
        <v>45505</v>
      </c>
      <c r="F69" s="5" t="e">
        <f t="shared" ca="1" si="17"/>
        <v>#NAME?</v>
      </c>
      <c r="G69" s="5" t="str">
        <f t="shared" si="17"/>
        <v>Meta Parcial</v>
      </c>
      <c r="H69" s="5" t="str">
        <f t="shared" si="17"/>
        <v>01-09-Out-24</v>
      </c>
      <c r="I69" s="5" t="str">
        <f t="shared" si="17"/>
        <v>Meta Parcial</v>
      </c>
      <c r="J69" s="5" t="str">
        <f t="shared" si="17"/>
        <v>10-31-Out-24</v>
      </c>
      <c r="K69" s="5" t="str">
        <f t="shared" si="17"/>
        <v>Meta Mensal</v>
      </c>
      <c r="L69" s="5">
        <f t="shared" si="17"/>
        <v>45566</v>
      </c>
      <c r="M69" s="5" t="e">
        <f t="shared" ca="1" si="17"/>
        <v>#NAME?</v>
      </c>
      <c r="N69" s="5">
        <v>45627</v>
      </c>
      <c r="O69" s="5">
        <v>45658</v>
      </c>
      <c r="P69" s="5">
        <v>45689</v>
      </c>
      <c r="Q69" s="5" t="e">
        <f t="shared" ca="1" si="17"/>
        <v>#NAME?</v>
      </c>
      <c r="R69" s="5" t="e">
        <f t="shared" ca="1" si="17"/>
        <v>#NAME?</v>
      </c>
      <c r="S69" s="5" t="e">
        <f t="shared" ca="1" si="17"/>
        <v>#NAME?</v>
      </c>
      <c r="T69" s="5" t="e">
        <f t="shared" ca="1" si="17"/>
        <v>#NAME?</v>
      </c>
      <c r="U69" s="5" t="e">
        <f t="shared" ca="1" si="17"/>
        <v>#NAME?</v>
      </c>
    </row>
    <row r="70" spans="1:21" s="10" customFormat="1" x14ac:dyDescent="0.25">
      <c r="A70" s="52" t="s">
        <v>65</v>
      </c>
      <c r="B70" s="22">
        <f>(D70/31)*6</f>
        <v>6.5806451612903221</v>
      </c>
      <c r="C70" s="43">
        <v>16</v>
      </c>
      <c r="D70" s="22">
        <v>34</v>
      </c>
      <c r="E70" s="45">
        <v>83</v>
      </c>
      <c r="F70" s="43">
        <v>86</v>
      </c>
      <c r="G70" s="43">
        <f>(K70/31)*9</f>
        <v>9.870967741935484</v>
      </c>
      <c r="H70" s="46">
        <v>0</v>
      </c>
      <c r="I70" s="43">
        <f>(K70/31)*22</f>
        <v>24.129032258064512</v>
      </c>
      <c r="J70" s="46">
        <v>107</v>
      </c>
      <c r="K70" s="43">
        <f>D70</f>
        <v>34</v>
      </c>
      <c r="L70" s="43">
        <f>H70+J70</f>
        <v>107</v>
      </c>
      <c r="M70" s="43">
        <v>93</v>
      </c>
      <c r="N70" s="43">
        <v>82</v>
      </c>
      <c r="O70" s="43"/>
      <c r="P70" s="43"/>
      <c r="Q70" s="43"/>
      <c r="R70" s="43"/>
      <c r="S70" s="43"/>
      <c r="T70" s="43"/>
      <c r="U70" s="43"/>
    </row>
    <row r="71" spans="1:21" ht="6.95" customHeight="1" x14ac:dyDescent="0.25"/>
    <row r="72" spans="1:21" s="55" customFormat="1" x14ac:dyDescent="0.25">
      <c r="A72" s="40" t="s">
        <v>66</v>
      </c>
      <c r="B72" s="54" t="str">
        <f>B$4</f>
        <v>Meta Parcial</v>
      </c>
      <c r="C72" s="54" t="str">
        <f t="shared" ref="C72:U72" si="18">C$4</f>
        <v>10-31-jul-24</v>
      </c>
      <c r="D72" s="54" t="str">
        <f t="shared" si="18"/>
        <v>Meta Mensal</v>
      </c>
      <c r="E72" s="54">
        <f t="shared" si="18"/>
        <v>45505</v>
      </c>
      <c r="F72" s="54" t="e">
        <f t="shared" ca="1" si="18"/>
        <v>#NAME?</v>
      </c>
      <c r="G72" s="54" t="str">
        <f t="shared" si="18"/>
        <v>Meta Parcial</v>
      </c>
      <c r="H72" s="54" t="str">
        <f t="shared" si="18"/>
        <v>01-09-Out-24</v>
      </c>
      <c r="I72" s="54" t="str">
        <f t="shared" si="18"/>
        <v>Meta Parcial</v>
      </c>
      <c r="J72" s="54" t="str">
        <f t="shared" si="18"/>
        <v>10-31-Out-24</v>
      </c>
      <c r="K72" s="54" t="str">
        <f t="shared" si="18"/>
        <v>Meta Mensal</v>
      </c>
      <c r="L72" s="54">
        <f t="shared" si="18"/>
        <v>45566</v>
      </c>
      <c r="M72" s="54" t="e">
        <f t="shared" ca="1" si="18"/>
        <v>#NAME?</v>
      </c>
      <c r="N72" s="54">
        <v>45627</v>
      </c>
      <c r="O72" s="54">
        <v>45658</v>
      </c>
      <c r="P72" s="54">
        <v>45689</v>
      </c>
      <c r="Q72" s="54" t="e">
        <f t="shared" ca="1" si="18"/>
        <v>#NAME?</v>
      </c>
      <c r="R72" s="54" t="e">
        <f t="shared" ca="1" si="18"/>
        <v>#NAME?</v>
      </c>
      <c r="S72" s="54" t="e">
        <f t="shared" ca="1" si="18"/>
        <v>#NAME?</v>
      </c>
      <c r="T72" s="54" t="e">
        <f t="shared" ca="1" si="18"/>
        <v>#NAME?</v>
      </c>
      <c r="U72" s="54" t="e">
        <f t="shared" ca="1" si="18"/>
        <v>#NAME?</v>
      </c>
    </row>
    <row r="73" spans="1:21" s="10" customFormat="1" x14ac:dyDescent="0.25">
      <c r="A73" s="52" t="s">
        <v>67</v>
      </c>
      <c r="B73" s="56">
        <f>(D73/31)*22</f>
        <v>7.096774193548387</v>
      </c>
      <c r="C73" s="56">
        <v>0</v>
      </c>
      <c r="D73" s="56">
        <v>10</v>
      </c>
      <c r="E73" s="57">
        <v>0</v>
      </c>
      <c r="F73" s="56">
        <v>0</v>
      </c>
      <c r="G73" s="43">
        <f t="shared" ref="G73:G97" si="19">(K73/31)*9</f>
        <v>2.903225806451613</v>
      </c>
      <c r="H73" s="46">
        <v>0</v>
      </c>
      <c r="I73" s="43">
        <f t="shared" ref="I73:I97" si="20">(K73/31)*22</f>
        <v>7.096774193548387</v>
      </c>
      <c r="J73" s="46">
        <v>0</v>
      </c>
      <c r="K73" s="43">
        <f t="shared" ref="K73:K97" si="21">D73</f>
        <v>10</v>
      </c>
      <c r="L73" s="43">
        <f t="shared" ref="L73:L97" si="22">H73+J73</f>
        <v>0</v>
      </c>
      <c r="M73" s="56">
        <v>0</v>
      </c>
      <c r="N73" s="56">
        <v>0</v>
      </c>
      <c r="O73" s="56"/>
      <c r="P73" s="56"/>
      <c r="Q73" s="56"/>
      <c r="R73" s="56"/>
      <c r="S73" s="56"/>
      <c r="T73" s="56"/>
      <c r="U73" s="56"/>
    </row>
    <row r="74" spans="1:21" s="10" customFormat="1" x14ac:dyDescent="0.25">
      <c r="A74" s="52" t="s">
        <v>68</v>
      </c>
      <c r="B74" s="56">
        <f t="shared" ref="B74:B97" si="23">(D74/31)*22</f>
        <v>7.096774193548387</v>
      </c>
      <c r="C74" s="56">
        <v>0</v>
      </c>
      <c r="D74" s="56">
        <v>10</v>
      </c>
      <c r="E74" s="57">
        <v>0</v>
      </c>
      <c r="F74" s="56">
        <v>0</v>
      </c>
      <c r="G74" s="43">
        <f t="shared" si="19"/>
        <v>2.903225806451613</v>
      </c>
      <c r="H74" s="46">
        <v>0</v>
      </c>
      <c r="I74" s="43">
        <f t="shared" si="20"/>
        <v>7.096774193548387</v>
      </c>
      <c r="J74" s="46">
        <v>0</v>
      </c>
      <c r="K74" s="43">
        <f t="shared" si="21"/>
        <v>10</v>
      </c>
      <c r="L74" s="43">
        <f t="shared" si="22"/>
        <v>0</v>
      </c>
      <c r="M74" s="56">
        <v>0</v>
      </c>
      <c r="N74" s="56">
        <v>0</v>
      </c>
      <c r="O74" s="56"/>
      <c r="P74" s="56"/>
      <c r="Q74" s="56"/>
      <c r="R74" s="56"/>
      <c r="S74" s="56"/>
      <c r="T74" s="56"/>
      <c r="U74" s="56"/>
    </row>
    <row r="75" spans="1:21" s="10" customFormat="1" x14ac:dyDescent="0.25">
      <c r="A75" s="52" t="s">
        <v>69</v>
      </c>
      <c r="B75" s="56">
        <f t="shared" si="23"/>
        <v>27.677419354838708</v>
      </c>
      <c r="C75" s="56">
        <v>0</v>
      </c>
      <c r="D75" s="56">
        <v>39</v>
      </c>
      <c r="E75" s="57">
        <v>24</v>
      </c>
      <c r="F75" s="56">
        <v>0</v>
      </c>
      <c r="G75" s="43">
        <f t="shared" si="19"/>
        <v>11.32258064516129</v>
      </c>
      <c r="H75" s="46">
        <v>0</v>
      </c>
      <c r="I75" s="43">
        <f t="shared" si="20"/>
        <v>27.677419354838708</v>
      </c>
      <c r="J75" s="46">
        <v>27</v>
      </c>
      <c r="K75" s="43">
        <f t="shared" si="21"/>
        <v>39</v>
      </c>
      <c r="L75" s="43">
        <f t="shared" si="22"/>
        <v>27</v>
      </c>
      <c r="M75" s="56">
        <v>0</v>
      </c>
      <c r="N75" s="56">
        <v>20</v>
      </c>
      <c r="O75" s="56"/>
      <c r="P75" s="56"/>
      <c r="Q75" s="56"/>
      <c r="R75" s="56"/>
      <c r="S75" s="56"/>
      <c r="T75" s="56"/>
      <c r="U75" s="56"/>
    </row>
    <row r="76" spans="1:21" s="10" customFormat="1" x14ac:dyDescent="0.25">
      <c r="A76" s="52" t="s">
        <v>70</v>
      </c>
      <c r="B76" s="56">
        <f t="shared" si="23"/>
        <v>7.096774193548387</v>
      </c>
      <c r="C76" s="56">
        <v>0</v>
      </c>
      <c r="D76" s="56">
        <v>10</v>
      </c>
      <c r="E76" s="57">
        <v>2</v>
      </c>
      <c r="F76" s="56">
        <v>2</v>
      </c>
      <c r="G76" s="43">
        <f t="shared" si="19"/>
        <v>2.903225806451613</v>
      </c>
      <c r="H76" s="46">
        <v>2</v>
      </c>
      <c r="I76" s="43">
        <f t="shared" si="20"/>
        <v>7.096774193548387</v>
      </c>
      <c r="J76" s="46">
        <v>0</v>
      </c>
      <c r="K76" s="43">
        <f t="shared" si="21"/>
        <v>10</v>
      </c>
      <c r="L76" s="43">
        <f t="shared" si="22"/>
        <v>2</v>
      </c>
      <c r="M76" s="56">
        <v>7</v>
      </c>
      <c r="N76" s="56">
        <v>7</v>
      </c>
      <c r="O76" s="56"/>
      <c r="P76" s="56"/>
      <c r="Q76" s="56"/>
      <c r="R76" s="56"/>
      <c r="S76" s="56"/>
      <c r="T76" s="56"/>
      <c r="U76" s="56"/>
    </row>
    <row r="77" spans="1:21" s="10" customFormat="1" x14ac:dyDescent="0.25">
      <c r="A77" s="52" t="s">
        <v>71</v>
      </c>
      <c r="B77" s="56">
        <f t="shared" si="23"/>
        <v>41.870967741935488</v>
      </c>
      <c r="C77" s="56">
        <v>28</v>
      </c>
      <c r="D77" s="56">
        <v>59</v>
      </c>
      <c r="E77" s="57">
        <v>114</v>
      </c>
      <c r="F77" s="56">
        <v>41</v>
      </c>
      <c r="G77" s="43">
        <f t="shared" si="19"/>
        <v>17.129032258064516</v>
      </c>
      <c r="H77" s="46">
        <v>7</v>
      </c>
      <c r="I77" s="43">
        <f t="shared" si="20"/>
        <v>41.870967741935488</v>
      </c>
      <c r="J77" s="46">
        <v>26</v>
      </c>
      <c r="K77" s="43">
        <f t="shared" si="21"/>
        <v>59</v>
      </c>
      <c r="L77" s="43">
        <f t="shared" si="22"/>
        <v>33</v>
      </c>
      <c r="M77" s="56">
        <v>41</v>
      </c>
      <c r="N77" s="56">
        <v>23</v>
      </c>
      <c r="O77" s="56"/>
      <c r="P77" s="56"/>
      <c r="Q77" s="56"/>
      <c r="R77" s="56"/>
      <c r="S77" s="56"/>
      <c r="T77" s="56"/>
      <c r="U77" s="56"/>
    </row>
    <row r="78" spans="1:21" s="10" customFormat="1" x14ac:dyDescent="0.25">
      <c r="A78" s="52" t="s">
        <v>72</v>
      </c>
      <c r="B78" s="56">
        <f t="shared" si="23"/>
        <v>60.322580645161288</v>
      </c>
      <c r="C78" s="56">
        <v>56</v>
      </c>
      <c r="D78" s="56">
        <v>85</v>
      </c>
      <c r="E78" s="57">
        <v>63</v>
      </c>
      <c r="F78" s="56">
        <v>83</v>
      </c>
      <c r="G78" s="43">
        <f t="shared" si="19"/>
        <v>24.677419354838708</v>
      </c>
      <c r="H78" s="46">
        <v>82</v>
      </c>
      <c r="I78" s="43">
        <f t="shared" si="20"/>
        <v>60.322580645161288</v>
      </c>
      <c r="J78" s="46">
        <v>69</v>
      </c>
      <c r="K78" s="43">
        <f t="shared" si="21"/>
        <v>85</v>
      </c>
      <c r="L78" s="43">
        <f t="shared" si="22"/>
        <v>151</v>
      </c>
      <c r="M78" s="56">
        <v>77</v>
      </c>
      <c r="N78" s="56">
        <v>256</v>
      </c>
      <c r="O78" s="56"/>
      <c r="P78" s="56"/>
      <c r="Q78" s="56"/>
      <c r="R78" s="56"/>
      <c r="S78" s="56"/>
      <c r="T78" s="56"/>
      <c r="U78" s="56"/>
    </row>
    <row r="79" spans="1:21" s="10" customFormat="1" x14ac:dyDescent="0.25">
      <c r="A79" s="52" t="s">
        <v>73</v>
      </c>
      <c r="B79" s="56">
        <f t="shared" si="23"/>
        <v>53.225806451612904</v>
      </c>
      <c r="C79" s="56">
        <v>198</v>
      </c>
      <c r="D79" s="56">
        <v>75</v>
      </c>
      <c r="E79" s="57">
        <v>91</v>
      </c>
      <c r="F79" s="56">
        <v>80</v>
      </c>
      <c r="G79" s="43">
        <f t="shared" si="19"/>
        <v>21.774193548387096</v>
      </c>
      <c r="H79" s="46">
        <v>31</v>
      </c>
      <c r="I79" s="43">
        <f t="shared" si="20"/>
        <v>53.225806451612904</v>
      </c>
      <c r="J79" s="46">
        <v>54</v>
      </c>
      <c r="K79" s="43">
        <f t="shared" si="21"/>
        <v>75</v>
      </c>
      <c r="L79" s="43">
        <f t="shared" si="22"/>
        <v>85</v>
      </c>
      <c r="M79" s="56">
        <v>85</v>
      </c>
      <c r="N79" s="56">
        <v>188</v>
      </c>
      <c r="O79" s="56"/>
      <c r="P79" s="56"/>
      <c r="Q79" s="56"/>
      <c r="R79" s="56"/>
      <c r="S79" s="56"/>
      <c r="T79" s="56"/>
      <c r="U79" s="56"/>
    </row>
    <row r="80" spans="1:21" s="10" customFormat="1" x14ac:dyDescent="0.25">
      <c r="A80" s="52" t="s">
        <v>74</v>
      </c>
      <c r="B80" s="56">
        <f t="shared" si="23"/>
        <v>80.903225806451616</v>
      </c>
      <c r="C80" s="56">
        <v>104</v>
      </c>
      <c r="D80" s="56">
        <v>114</v>
      </c>
      <c r="E80" s="57">
        <v>134</v>
      </c>
      <c r="F80" s="56">
        <v>65</v>
      </c>
      <c r="G80" s="43">
        <f t="shared" si="19"/>
        <v>33.096774193548384</v>
      </c>
      <c r="H80" s="46">
        <v>15</v>
      </c>
      <c r="I80" s="43">
        <f t="shared" si="20"/>
        <v>80.903225806451616</v>
      </c>
      <c r="J80" s="46">
        <v>48</v>
      </c>
      <c r="K80" s="43">
        <f t="shared" si="21"/>
        <v>114</v>
      </c>
      <c r="L80" s="43">
        <f t="shared" si="22"/>
        <v>63</v>
      </c>
      <c r="M80" s="56">
        <v>48</v>
      </c>
      <c r="N80" s="56">
        <v>38</v>
      </c>
      <c r="O80" s="56"/>
      <c r="P80" s="56"/>
      <c r="Q80" s="56"/>
      <c r="R80" s="56"/>
      <c r="S80" s="56"/>
      <c r="T80" s="56"/>
      <c r="U80" s="56"/>
    </row>
    <row r="81" spans="1:21" s="10" customFormat="1" x14ac:dyDescent="0.25">
      <c r="A81" s="52" t="s">
        <v>75</v>
      </c>
      <c r="B81" s="56">
        <f t="shared" si="23"/>
        <v>8.5161290322580641</v>
      </c>
      <c r="C81" s="56">
        <v>40</v>
      </c>
      <c r="D81" s="56">
        <v>12</v>
      </c>
      <c r="E81" s="57">
        <v>0</v>
      </c>
      <c r="F81" s="56">
        <v>0</v>
      </c>
      <c r="G81" s="43">
        <f t="shared" si="19"/>
        <v>3.4838709677419355</v>
      </c>
      <c r="H81" s="46">
        <v>0</v>
      </c>
      <c r="I81" s="43">
        <f t="shared" si="20"/>
        <v>8.5161290322580641</v>
      </c>
      <c r="J81" s="46">
        <v>0</v>
      </c>
      <c r="K81" s="43">
        <f t="shared" si="21"/>
        <v>12</v>
      </c>
      <c r="L81" s="43">
        <f t="shared" si="22"/>
        <v>0</v>
      </c>
      <c r="M81" s="56">
        <v>0</v>
      </c>
      <c r="N81" s="56">
        <v>39</v>
      </c>
      <c r="O81" s="56"/>
      <c r="P81" s="56"/>
      <c r="Q81" s="56"/>
      <c r="R81" s="56"/>
      <c r="S81" s="56"/>
      <c r="T81" s="56"/>
      <c r="U81" s="56"/>
    </row>
    <row r="82" spans="1:21" s="10" customFormat="1" x14ac:dyDescent="0.25">
      <c r="A82" s="52" t="s">
        <v>76</v>
      </c>
      <c r="B82" s="56">
        <f t="shared" si="23"/>
        <v>6.3870967741935489</v>
      </c>
      <c r="C82" s="56">
        <v>2</v>
      </c>
      <c r="D82" s="56">
        <v>9</v>
      </c>
      <c r="E82" s="57">
        <v>2</v>
      </c>
      <c r="F82" s="56">
        <v>2</v>
      </c>
      <c r="G82" s="43">
        <f t="shared" si="19"/>
        <v>2.612903225806452</v>
      </c>
      <c r="H82" s="46">
        <v>0</v>
      </c>
      <c r="I82" s="43">
        <f t="shared" si="20"/>
        <v>6.3870967741935489</v>
      </c>
      <c r="J82" s="46">
        <v>2</v>
      </c>
      <c r="K82" s="43">
        <f t="shared" si="21"/>
        <v>9</v>
      </c>
      <c r="L82" s="43">
        <f t="shared" si="22"/>
        <v>2</v>
      </c>
      <c r="M82" s="56">
        <v>2</v>
      </c>
      <c r="N82" s="56">
        <v>2</v>
      </c>
      <c r="O82" s="56"/>
      <c r="P82" s="56"/>
      <c r="Q82" s="56"/>
      <c r="R82" s="56"/>
      <c r="S82" s="56"/>
      <c r="T82" s="56"/>
      <c r="U82" s="56"/>
    </row>
    <row r="83" spans="1:21" s="10" customFormat="1" x14ac:dyDescent="0.25">
      <c r="A83" s="52" t="s">
        <v>77</v>
      </c>
      <c r="B83" s="56">
        <f t="shared" si="23"/>
        <v>32.645161290322584</v>
      </c>
      <c r="C83" s="56">
        <v>16</v>
      </c>
      <c r="D83" s="56">
        <v>46</v>
      </c>
      <c r="E83" s="57">
        <v>30</v>
      </c>
      <c r="F83" s="56">
        <v>41</v>
      </c>
      <c r="G83" s="43">
        <f t="shared" si="19"/>
        <v>13.35483870967742</v>
      </c>
      <c r="H83" s="46">
        <v>0</v>
      </c>
      <c r="I83" s="43">
        <f t="shared" si="20"/>
        <v>32.645161290322584</v>
      </c>
      <c r="J83" s="46">
        <v>43</v>
      </c>
      <c r="K83" s="43">
        <f t="shared" si="21"/>
        <v>46</v>
      </c>
      <c r="L83" s="43">
        <f t="shared" si="22"/>
        <v>43</v>
      </c>
      <c r="M83" s="56">
        <v>48</v>
      </c>
      <c r="N83" s="56">
        <v>29</v>
      </c>
      <c r="O83" s="56"/>
      <c r="P83" s="56"/>
      <c r="Q83" s="56"/>
      <c r="R83" s="56"/>
      <c r="S83" s="56"/>
      <c r="T83" s="56"/>
      <c r="U83" s="56"/>
    </row>
    <row r="84" spans="1:21" s="10" customFormat="1" x14ac:dyDescent="0.25">
      <c r="A84" s="52" t="s">
        <v>78</v>
      </c>
      <c r="B84" s="56">
        <f t="shared" si="23"/>
        <v>7.096774193548387</v>
      </c>
      <c r="C84" s="56">
        <v>0</v>
      </c>
      <c r="D84" s="56">
        <v>10</v>
      </c>
      <c r="E84" s="57">
        <v>0</v>
      </c>
      <c r="F84" s="56">
        <v>0</v>
      </c>
      <c r="G84" s="43">
        <f t="shared" si="19"/>
        <v>2.903225806451613</v>
      </c>
      <c r="H84" s="46">
        <v>0</v>
      </c>
      <c r="I84" s="43">
        <f t="shared" si="20"/>
        <v>7.096774193548387</v>
      </c>
      <c r="J84" s="46">
        <v>0</v>
      </c>
      <c r="K84" s="43">
        <f t="shared" si="21"/>
        <v>10</v>
      </c>
      <c r="L84" s="43">
        <f t="shared" si="22"/>
        <v>0</v>
      </c>
      <c r="M84" s="56">
        <v>0</v>
      </c>
      <c r="N84" s="56">
        <v>0</v>
      </c>
      <c r="O84" s="56"/>
      <c r="P84" s="56"/>
      <c r="Q84" s="56"/>
      <c r="R84" s="56"/>
      <c r="S84" s="56"/>
      <c r="T84" s="56"/>
      <c r="U84" s="56"/>
    </row>
    <row r="85" spans="1:21" s="10" customFormat="1" x14ac:dyDescent="0.25">
      <c r="A85" s="52" t="s">
        <v>79</v>
      </c>
      <c r="B85" s="56">
        <f t="shared" si="23"/>
        <v>7.096774193548387</v>
      </c>
      <c r="C85" s="56">
        <v>0</v>
      </c>
      <c r="D85" s="56">
        <v>10</v>
      </c>
      <c r="E85" s="57">
        <v>0</v>
      </c>
      <c r="F85" s="56">
        <v>0</v>
      </c>
      <c r="G85" s="43">
        <f t="shared" si="19"/>
        <v>2.903225806451613</v>
      </c>
      <c r="H85" s="46">
        <v>0</v>
      </c>
      <c r="I85" s="43">
        <f t="shared" si="20"/>
        <v>7.096774193548387</v>
      </c>
      <c r="J85" s="46">
        <v>0</v>
      </c>
      <c r="K85" s="43">
        <f t="shared" si="21"/>
        <v>10</v>
      </c>
      <c r="L85" s="43">
        <f t="shared" si="22"/>
        <v>0</v>
      </c>
      <c r="M85" s="56">
        <v>0</v>
      </c>
      <c r="N85" s="56">
        <v>0</v>
      </c>
      <c r="O85" s="56"/>
      <c r="P85" s="56"/>
      <c r="Q85" s="56"/>
      <c r="R85" s="56"/>
      <c r="S85" s="56"/>
      <c r="T85" s="56"/>
      <c r="U85" s="56"/>
    </row>
    <row r="86" spans="1:21" s="10" customFormat="1" x14ac:dyDescent="0.25">
      <c r="A86" s="52" t="s">
        <v>80</v>
      </c>
      <c r="B86" s="56">
        <f t="shared" si="23"/>
        <v>33.354838709677416</v>
      </c>
      <c r="C86" s="56">
        <v>65</v>
      </c>
      <c r="D86" s="56">
        <v>47</v>
      </c>
      <c r="E86" s="57">
        <v>83</v>
      </c>
      <c r="F86" s="56">
        <v>69</v>
      </c>
      <c r="G86" s="43">
        <f t="shared" si="19"/>
        <v>13.64516129032258</v>
      </c>
      <c r="H86" s="46">
        <v>16</v>
      </c>
      <c r="I86" s="43">
        <f t="shared" si="20"/>
        <v>33.354838709677416</v>
      </c>
      <c r="J86" s="46">
        <v>38</v>
      </c>
      <c r="K86" s="43">
        <f t="shared" si="21"/>
        <v>47</v>
      </c>
      <c r="L86" s="43">
        <f t="shared" si="22"/>
        <v>54</v>
      </c>
      <c r="M86" s="56">
        <v>71</v>
      </c>
      <c r="N86" s="56">
        <v>59</v>
      </c>
      <c r="O86" s="56"/>
      <c r="P86" s="56"/>
      <c r="Q86" s="56"/>
      <c r="R86" s="56"/>
      <c r="S86" s="56"/>
      <c r="T86" s="56"/>
      <c r="U86" s="56"/>
    </row>
    <row r="87" spans="1:21" s="10" customFormat="1" x14ac:dyDescent="0.25">
      <c r="A87" s="52" t="s">
        <v>81</v>
      </c>
      <c r="B87" s="56">
        <f t="shared" si="23"/>
        <v>53.225806451612904</v>
      </c>
      <c r="C87" s="56">
        <v>0</v>
      </c>
      <c r="D87" s="56">
        <v>75</v>
      </c>
      <c r="E87" s="57">
        <v>0</v>
      </c>
      <c r="F87" s="56">
        <v>0</v>
      </c>
      <c r="G87" s="43">
        <f t="shared" si="19"/>
        <v>21.774193548387096</v>
      </c>
      <c r="H87" s="46">
        <v>0</v>
      </c>
      <c r="I87" s="43">
        <f t="shared" si="20"/>
        <v>53.225806451612904</v>
      </c>
      <c r="J87" s="46">
        <v>183</v>
      </c>
      <c r="K87" s="43">
        <f t="shared" si="21"/>
        <v>75</v>
      </c>
      <c r="L87" s="43">
        <f t="shared" si="22"/>
        <v>183</v>
      </c>
      <c r="M87" s="56">
        <v>117</v>
      </c>
      <c r="N87" s="56">
        <v>150</v>
      </c>
      <c r="O87" s="56"/>
      <c r="P87" s="56"/>
      <c r="Q87" s="56"/>
      <c r="R87" s="56"/>
      <c r="S87" s="56"/>
      <c r="T87" s="56"/>
      <c r="U87" s="56"/>
    </row>
    <row r="88" spans="1:21" s="10" customFormat="1" x14ac:dyDescent="0.25">
      <c r="A88" s="52" t="s">
        <v>82</v>
      </c>
      <c r="B88" s="56">
        <f t="shared" si="23"/>
        <v>29.806451612903224</v>
      </c>
      <c r="C88" s="56">
        <v>55</v>
      </c>
      <c r="D88" s="56">
        <v>42</v>
      </c>
      <c r="E88" s="57">
        <v>54</v>
      </c>
      <c r="F88" s="56">
        <v>47</v>
      </c>
      <c r="G88" s="43">
        <f t="shared" si="19"/>
        <v>12.193548387096774</v>
      </c>
      <c r="H88" s="46">
        <v>13</v>
      </c>
      <c r="I88" s="43">
        <f t="shared" si="20"/>
        <v>29.806451612903224</v>
      </c>
      <c r="J88" s="46">
        <v>37</v>
      </c>
      <c r="K88" s="43">
        <f t="shared" si="21"/>
        <v>42</v>
      </c>
      <c r="L88" s="43">
        <f t="shared" si="22"/>
        <v>50</v>
      </c>
      <c r="M88" s="56">
        <v>49</v>
      </c>
      <c r="N88" s="56">
        <v>40</v>
      </c>
      <c r="O88" s="56"/>
      <c r="P88" s="56"/>
      <c r="Q88" s="56"/>
      <c r="R88" s="56"/>
      <c r="S88" s="56"/>
      <c r="T88" s="56"/>
      <c r="U88" s="56"/>
    </row>
    <row r="89" spans="1:21" s="10" customFormat="1" x14ac:dyDescent="0.25">
      <c r="A89" s="52" t="s">
        <v>83</v>
      </c>
      <c r="B89" s="56">
        <f t="shared" si="23"/>
        <v>7.096774193548387</v>
      </c>
      <c r="C89" s="56">
        <v>0</v>
      </c>
      <c r="D89" s="56">
        <v>10</v>
      </c>
      <c r="E89" s="57">
        <v>0</v>
      </c>
      <c r="F89" s="56">
        <v>0</v>
      </c>
      <c r="G89" s="43">
        <f t="shared" si="19"/>
        <v>2.903225806451613</v>
      </c>
      <c r="H89" s="46">
        <v>0</v>
      </c>
      <c r="I89" s="43">
        <f t="shared" si="20"/>
        <v>7.096774193548387</v>
      </c>
      <c r="J89" s="46">
        <v>0</v>
      </c>
      <c r="K89" s="43">
        <f t="shared" si="21"/>
        <v>10</v>
      </c>
      <c r="L89" s="43">
        <f t="shared" si="22"/>
        <v>0</v>
      </c>
      <c r="M89" s="56">
        <v>0</v>
      </c>
      <c r="N89" s="56">
        <v>0</v>
      </c>
      <c r="O89" s="56"/>
      <c r="P89" s="56"/>
      <c r="Q89" s="56"/>
      <c r="R89" s="56"/>
      <c r="S89" s="56"/>
      <c r="T89" s="56"/>
      <c r="U89" s="56"/>
    </row>
    <row r="90" spans="1:21" s="10" customFormat="1" x14ac:dyDescent="0.25">
      <c r="A90" s="52" t="s">
        <v>84</v>
      </c>
      <c r="B90" s="56">
        <f t="shared" si="23"/>
        <v>7.096774193548387</v>
      </c>
      <c r="C90" s="56">
        <v>0</v>
      </c>
      <c r="D90" s="56">
        <v>10</v>
      </c>
      <c r="E90" s="57">
        <v>0</v>
      </c>
      <c r="F90" s="56">
        <v>0</v>
      </c>
      <c r="G90" s="43">
        <f t="shared" si="19"/>
        <v>2.903225806451613</v>
      </c>
      <c r="H90" s="46">
        <v>0</v>
      </c>
      <c r="I90" s="43">
        <f t="shared" si="20"/>
        <v>7.096774193548387</v>
      </c>
      <c r="J90" s="46">
        <v>0</v>
      </c>
      <c r="K90" s="43">
        <f t="shared" si="21"/>
        <v>10</v>
      </c>
      <c r="L90" s="43">
        <f t="shared" si="22"/>
        <v>0</v>
      </c>
      <c r="M90" s="56">
        <v>0</v>
      </c>
      <c r="N90" s="56">
        <v>0</v>
      </c>
      <c r="O90" s="56"/>
      <c r="P90" s="56"/>
      <c r="Q90" s="56"/>
      <c r="R90" s="56"/>
      <c r="S90" s="56"/>
      <c r="T90" s="56"/>
      <c r="U90" s="56"/>
    </row>
    <row r="91" spans="1:21" s="10" customFormat="1" x14ac:dyDescent="0.25">
      <c r="A91" s="52" t="s">
        <v>85</v>
      </c>
      <c r="B91" s="56">
        <f t="shared" si="23"/>
        <v>7.096774193548387</v>
      </c>
      <c r="C91" s="56">
        <v>0</v>
      </c>
      <c r="D91" s="56">
        <v>10</v>
      </c>
      <c r="E91" s="57">
        <v>0</v>
      </c>
      <c r="F91" s="56">
        <v>0</v>
      </c>
      <c r="G91" s="43">
        <f t="shared" si="19"/>
        <v>2.903225806451613</v>
      </c>
      <c r="H91" s="46">
        <v>0</v>
      </c>
      <c r="I91" s="43">
        <f t="shared" si="20"/>
        <v>7.096774193548387</v>
      </c>
      <c r="J91" s="46">
        <v>0</v>
      </c>
      <c r="K91" s="43">
        <f t="shared" si="21"/>
        <v>10</v>
      </c>
      <c r="L91" s="43">
        <f t="shared" si="22"/>
        <v>0</v>
      </c>
      <c r="M91" s="56">
        <v>0</v>
      </c>
      <c r="N91" s="56">
        <v>0</v>
      </c>
      <c r="O91" s="56"/>
      <c r="P91" s="56"/>
      <c r="Q91" s="56"/>
      <c r="R91" s="56"/>
      <c r="S91" s="56"/>
      <c r="T91" s="56"/>
      <c r="U91" s="56"/>
    </row>
    <row r="92" spans="1:21" s="10" customFormat="1" x14ac:dyDescent="0.25">
      <c r="A92" s="52" t="s">
        <v>86</v>
      </c>
      <c r="B92" s="56">
        <f t="shared" si="23"/>
        <v>238.45161290322579</v>
      </c>
      <c r="C92" s="56">
        <v>136</v>
      </c>
      <c r="D92" s="56">
        <v>336</v>
      </c>
      <c r="E92" s="57">
        <v>479</v>
      </c>
      <c r="F92" s="56">
        <v>545</v>
      </c>
      <c r="G92" s="43">
        <f t="shared" si="19"/>
        <v>97.548387096774192</v>
      </c>
      <c r="H92" s="46">
        <v>69</v>
      </c>
      <c r="I92" s="43">
        <f t="shared" si="20"/>
        <v>238.45161290322579</v>
      </c>
      <c r="J92" s="46">
        <v>379</v>
      </c>
      <c r="K92" s="43">
        <f t="shared" si="21"/>
        <v>336</v>
      </c>
      <c r="L92" s="43">
        <f t="shared" si="22"/>
        <v>448</v>
      </c>
      <c r="M92" s="56">
        <v>302</v>
      </c>
      <c r="N92" s="56">
        <v>193</v>
      </c>
      <c r="O92" s="56"/>
      <c r="P92" s="56"/>
      <c r="Q92" s="56"/>
      <c r="R92" s="56"/>
      <c r="S92" s="56"/>
      <c r="T92" s="56"/>
      <c r="U92" s="56"/>
    </row>
    <row r="93" spans="1:21" s="10" customFormat="1" x14ac:dyDescent="0.25">
      <c r="A93" s="52" t="s">
        <v>87</v>
      </c>
      <c r="B93" s="56">
        <f t="shared" si="23"/>
        <v>34.064516129032256</v>
      </c>
      <c r="C93" s="56">
        <v>56</v>
      </c>
      <c r="D93" s="56">
        <v>48</v>
      </c>
      <c r="E93" s="57">
        <v>41</v>
      </c>
      <c r="F93" s="56">
        <v>35</v>
      </c>
      <c r="G93" s="43">
        <f t="shared" si="19"/>
        <v>13.935483870967742</v>
      </c>
      <c r="H93" s="46">
        <v>33</v>
      </c>
      <c r="I93" s="43">
        <f t="shared" si="20"/>
        <v>34.064516129032256</v>
      </c>
      <c r="J93" s="46">
        <v>22</v>
      </c>
      <c r="K93" s="43">
        <f t="shared" si="21"/>
        <v>48</v>
      </c>
      <c r="L93" s="43">
        <f t="shared" si="22"/>
        <v>55</v>
      </c>
      <c r="M93" s="56">
        <v>43</v>
      </c>
      <c r="N93" s="56">
        <v>24</v>
      </c>
      <c r="O93" s="56"/>
      <c r="P93" s="56"/>
      <c r="Q93" s="56"/>
      <c r="R93" s="56"/>
      <c r="S93" s="56"/>
      <c r="T93" s="56"/>
      <c r="U93" s="56"/>
    </row>
    <row r="94" spans="1:21" s="10" customFormat="1" x14ac:dyDescent="0.25">
      <c r="A94" s="52" t="s">
        <v>88</v>
      </c>
      <c r="B94" s="56">
        <f t="shared" si="23"/>
        <v>217.87096774193546</v>
      </c>
      <c r="C94" s="56">
        <v>180</v>
      </c>
      <c r="D94" s="56">
        <v>307</v>
      </c>
      <c r="E94" s="57">
        <v>477</v>
      </c>
      <c r="F94" s="56">
        <v>657</v>
      </c>
      <c r="G94" s="43">
        <f t="shared" si="19"/>
        <v>89.129032258064512</v>
      </c>
      <c r="H94" s="46">
        <v>195</v>
      </c>
      <c r="I94" s="43">
        <f t="shared" si="20"/>
        <v>217.87096774193546</v>
      </c>
      <c r="J94" s="46">
        <v>329</v>
      </c>
      <c r="K94" s="43">
        <f t="shared" si="21"/>
        <v>307</v>
      </c>
      <c r="L94" s="43">
        <f t="shared" si="22"/>
        <v>524</v>
      </c>
      <c r="M94" s="56">
        <v>472</v>
      </c>
      <c r="N94" s="56">
        <v>476</v>
      </c>
      <c r="O94" s="56"/>
      <c r="P94" s="56"/>
      <c r="Q94" s="56"/>
      <c r="R94" s="56"/>
      <c r="S94" s="56"/>
      <c r="T94" s="56"/>
      <c r="U94" s="56"/>
    </row>
    <row r="95" spans="1:21" s="10" customFormat="1" x14ac:dyDescent="0.25">
      <c r="A95" s="52" t="s">
        <v>89</v>
      </c>
      <c r="B95" s="56">
        <f t="shared" si="23"/>
        <v>344.90322580645164</v>
      </c>
      <c r="C95" s="56">
        <v>408</v>
      </c>
      <c r="D95" s="56">
        <v>486</v>
      </c>
      <c r="E95" s="57">
        <v>507</v>
      </c>
      <c r="F95" s="56">
        <v>517</v>
      </c>
      <c r="G95" s="43">
        <f t="shared" si="19"/>
        <v>141.09677419354838</v>
      </c>
      <c r="H95" s="46">
        <v>158</v>
      </c>
      <c r="I95" s="43">
        <f t="shared" si="20"/>
        <v>344.90322580645164</v>
      </c>
      <c r="J95" s="46">
        <v>348</v>
      </c>
      <c r="K95" s="43">
        <f t="shared" si="21"/>
        <v>486</v>
      </c>
      <c r="L95" s="43">
        <f t="shared" si="22"/>
        <v>506</v>
      </c>
      <c r="M95" s="56">
        <v>522</v>
      </c>
      <c r="N95" s="56">
        <v>590</v>
      </c>
      <c r="O95" s="56"/>
      <c r="P95" s="56"/>
      <c r="Q95" s="56"/>
      <c r="R95" s="56"/>
      <c r="S95" s="56"/>
      <c r="T95" s="56"/>
      <c r="U95" s="56"/>
    </row>
    <row r="96" spans="1:21" s="10" customFormat="1" x14ac:dyDescent="0.25">
      <c r="A96" s="52" t="s">
        <v>90</v>
      </c>
      <c r="B96" s="56">
        <f t="shared" si="23"/>
        <v>7.096774193548387</v>
      </c>
      <c r="C96" s="56">
        <v>0</v>
      </c>
      <c r="D96" s="56">
        <v>10</v>
      </c>
      <c r="E96" s="57">
        <v>0</v>
      </c>
      <c r="F96" s="56">
        <v>0</v>
      </c>
      <c r="G96" s="43">
        <f t="shared" si="19"/>
        <v>2.903225806451613</v>
      </c>
      <c r="H96" s="46">
        <v>0</v>
      </c>
      <c r="I96" s="43">
        <f t="shared" si="20"/>
        <v>7.096774193548387</v>
      </c>
      <c r="J96" s="46">
        <v>0</v>
      </c>
      <c r="K96" s="43">
        <f t="shared" si="21"/>
        <v>10</v>
      </c>
      <c r="L96" s="43">
        <f t="shared" si="22"/>
        <v>0</v>
      </c>
      <c r="M96" s="56">
        <v>0</v>
      </c>
      <c r="N96" s="56">
        <v>0</v>
      </c>
      <c r="O96" s="56"/>
      <c r="P96" s="56"/>
      <c r="Q96" s="56"/>
      <c r="R96" s="56"/>
      <c r="S96" s="56"/>
      <c r="T96" s="56"/>
      <c r="U96" s="56"/>
    </row>
    <row r="97" spans="1:21" s="10" customFormat="1" x14ac:dyDescent="0.25">
      <c r="A97" s="52" t="s">
        <v>91</v>
      </c>
      <c r="B97" s="56">
        <f t="shared" si="23"/>
        <v>7.096774193548387</v>
      </c>
      <c r="C97" s="56">
        <v>0</v>
      </c>
      <c r="D97" s="56">
        <v>10</v>
      </c>
      <c r="E97" s="57">
        <v>0</v>
      </c>
      <c r="F97" s="56">
        <v>0</v>
      </c>
      <c r="G97" s="43">
        <f t="shared" si="19"/>
        <v>2.903225806451613</v>
      </c>
      <c r="H97" s="46">
        <v>0</v>
      </c>
      <c r="I97" s="43">
        <f t="shared" si="20"/>
        <v>7.096774193548387</v>
      </c>
      <c r="J97" s="46">
        <v>0</v>
      </c>
      <c r="K97" s="43">
        <f t="shared" si="21"/>
        <v>10</v>
      </c>
      <c r="L97" s="43">
        <f t="shared" si="22"/>
        <v>0</v>
      </c>
      <c r="M97" s="56">
        <v>0</v>
      </c>
      <c r="N97" s="56">
        <v>0</v>
      </c>
      <c r="O97" s="56"/>
      <c r="P97" s="56"/>
      <c r="Q97" s="56"/>
      <c r="R97" s="56"/>
      <c r="S97" s="56"/>
      <c r="T97" s="56"/>
      <c r="U97" s="56"/>
    </row>
    <row r="98" spans="1:21" s="13" customFormat="1" x14ac:dyDescent="0.25">
      <c r="A98" s="58" t="s">
        <v>10</v>
      </c>
      <c r="B98" s="59">
        <f t="shared" ref="B98:U98" si="24">SUM(B73:B97)</f>
        <v>1334.1935483870966</v>
      </c>
      <c r="C98" s="59">
        <f t="shared" si="24"/>
        <v>1344</v>
      </c>
      <c r="D98" s="59">
        <f t="shared" si="24"/>
        <v>1880</v>
      </c>
      <c r="E98" s="59">
        <f t="shared" si="24"/>
        <v>2101</v>
      </c>
      <c r="F98" s="59">
        <f t="shared" si="24"/>
        <v>2184</v>
      </c>
      <c r="G98" s="59">
        <f t="shared" si="24"/>
        <v>545.80645161290317</v>
      </c>
      <c r="H98" s="59">
        <f t="shared" si="24"/>
        <v>621</v>
      </c>
      <c r="I98" s="59">
        <f t="shared" si="24"/>
        <v>1334.1935483870966</v>
      </c>
      <c r="J98" s="59">
        <f t="shared" si="24"/>
        <v>1605</v>
      </c>
      <c r="K98" s="59">
        <f t="shared" si="24"/>
        <v>1880</v>
      </c>
      <c r="L98" s="59">
        <f t="shared" si="24"/>
        <v>2226</v>
      </c>
      <c r="M98" s="59">
        <f t="shared" si="24"/>
        <v>1884</v>
      </c>
      <c r="N98" s="59">
        <v>2134</v>
      </c>
      <c r="O98" s="59">
        <v>0</v>
      </c>
      <c r="P98" s="59">
        <v>0</v>
      </c>
      <c r="Q98" s="59">
        <f t="shared" si="24"/>
        <v>0</v>
      </c>
      <c r="R98" s="59">
        <f t="shared" si="24"/>
        <v>0</v>
      </c>
      <c r="S98" s="59">
        <f t="shared" si="24"/>
        <v>0</v>
      </c>
      <c r="T98" s="59">
        <f t="shared" si="24"/>
        <v>0</v>
      </c>
      <c r="U98" s="59">
        <f t="shared" si="24"/>
        <v>0</v>
      </c>
    </row>
    <row r="99" spans="1:21" s="13" customFormat="1" hidden="1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ht="6.95" customHeight="1" x14ac:dyDescent="0.25"/>
    <row r="101" spans="1:21" s="55" customFormat="1" x14ac:dyDescent="0.25">
      <c r="A101" s="62" t="s">
        <v>92</v>
      </c>
      <c r="B101" s="54" t="str">
        <f>B$4</f>
        <v>Meta Parcial</v>
      </c>
      <c r="C101" s="54" t="str">
        <f t="shared" ref="C101:U101" si="25">C$4</f>
        <v>10-31-jul-24</v>
      </c>
      <c r="D101" s="54" t="str">
        <f t="shared" si="25"/>
        <v>Meta Mensal</v>
      </c>
      <c r="E101" s="5">
        <f t="shared" si="25"/>
        <v>45505</v>
      </c>
      <c r="F101" s="5" t="e">
        <f t="shared" ca="1" si="25"/>
        <v>#NAME?</v>
      </c>
      <c r="G101" s="5" t="str">
        <f t="shared" si="25"/>
        <v>Meta Parcial</v>
      </c>
      <c r="H101" s="5" t="str">
        <f t="shared" si="25"/>
        <v>01-09-Out-24</v>
      </c>
      <c r="I101" s="5" t="str">
        <f t="shared" si="25"/>
        <v>Meta Parcial</v>
      </c>
      <c r="J101" s="5" t="str">
        <f t="shared" si="25"/>
        <v>10-31-Out-24</v>
      </c>
      <c r="K101" s="5" t="str">
        <f t="shared" si="25"/>
        <v>Meta Mensal</v>
      </c>
      <c r="L101" s="5">
        <f t="shared" si="25"/>
        <v>45566</v>
      </c>
      <c r="M101" s="5" t="e">
        <f t="shared" ca="1" si="25"/>
        <v>#NAME?</v>
      </c>
      <c r="N101" s="5">
        <v>45627</v>
      </c>
      <c r="O101" s="5">
        <v>45658</v>
      </c>
      <c r="P101" s="5">
        <v>45689</v>
      </c>
      <c r="Q101" s="5" t="e">
        <f t="shared" ca="1" si="25"/>
        <v>#NAME?</v>
      </c>
      <c r="R101" s="5" t="e">
        <f t="shared" ca="1" si="25"/>
        <v>#NAME?</v>
      </c>
      <c r="S101" s="5" t="e">
        <f t="shared" ca="1" si="25"/>
        <v>#NAME?</v>
      </c>
      <c r="T101" s="5" t="e">
        <f t="shared" ca="1" si="25"/>
        <v>#NAME?</v>
      </c>
      <c r="U101" s="5" t="e">
        <f t="shared" ca="1" si="25"/>
        <v>#NAME?</v>
      </c>
    </row>
    <row r="102" spans="1:21" s="10" customFormat="1" x14ac:dyDescent="0.25">
      <c r="A102" s="63" t="s">
        <v>93</v>
      </c>
      <c r="B102" s="56">
        <f>(D102/31)*22</f>
        <v>85.161290322580641</v>
      </c>
      <c r="C102" s="56">
        <v>4222</v>
      </c>
      <c r="D102" s="56">
        <v>120</v>
      </c>
      <c r="E102" s="57">
        <v>5191</v>
      </c>
      <c r="F102" s="56">
        <v>6813</v>
      </c>
      <c r="G102" s="43">
        <f>(K102/31)*9</f>
        <v>34.838709677419359</v>
      </c>
      <c r="H102" s="46">
        <v>1849</v>
      </c>
      <c r="I102" s="43">
        <f>(K102/31)*22</f>
        <v>85.161290322580641</v>
      </c>
      <c r="J102" s="46">
        <v>4518</v>
      </c>
      <c r="K102" s="43">
        <f>D102</f>
        <v>120</v>
      </c>
      <c r="L102" s="43">
        <f>H102+J102</f>
        <v>6367</v>
      </c>
      <c r="M102" s="56">
        <v>5371</v>
      </c>
      <c r="N102" s="56">
        <v>4975</v>
      </c>
      <c r="O102" s="56"/>
      <c r="P102" s="56"/>
      <c r="Q102" s="56"/>
      <c r="R102" s="56"/>
      <c r="S102" s="56"/>
      <c r="T102" s="56"/>
      <c r="U102" s="56"/>
    </row>
    <row r="103" spans="1:21" s="10" customFormat="1" x14ac:dyDescent="0.25">
      <c r="A103" s="63" t="s">
        <v>94</v>
      </c>
      <c r="B103" s="64"/>
      <c r="C103" s="56">
        <v>0</v>
      </c>
      <c r="D103" s="64"/>
      <c r="E103" s="57">
        <v>0</v>
      </c>
      <c r="F103" s="56">
        <v>92</v>
      </c>
      <c r="G103" s="43"/>
      <c r="H103" s="46">
        <v>41</v>
      </c>
      <c r="I103" s="43"/>
      <c r="J103" s="46">
        <v>41</v>
      </c>
      <c r="K103" s="43"/>
      <c r="L103" s="43">
        <f>H103+J103</f>
        <v>82</v>
      </c>
      <c r="M103" s="56">
        <v>70</v>
      </c>
      <c r="N103" s="56">
        <v>63</v>
      </c>
      <c r="O103" s="56"/>
      <c r="P103" s="56"/>
      <c r="Q103" s="56"/>
      <c r="R103" s="56"/>
      <c r="S103" s="56"/>
      <c r="T103" s="56"/>
      <c r="U103" s="56"/>
    </row>
    <row r="104" spans="1:21" s="13" customFormat="1" x14ac:dyDescent="0.25">
      <c r="A104" s="65" t="s">
        <v>10</v>
      </c>
      <c r="B104" s="59">
        <f>SUM(B102:B103)</f>
        <v>85.161290322580641</v>
      </c>
      <c r="C104" s="59">
        <f t="shared" ref="C104:U104" si="26">SUM(C102:C103)</f>
        <v>4222</v>
      </c>
      <c r="D104" s="59">
        <f t="shared" si="26"/>
        <v>120</v>
      </c>
      <c r="E104" s="59">
        <f t="shared" si="26"/>
        <v>5191</v>
      </c>
      <c r="F104" s="59">
        <f t="shared" si="26"/>
        <v>6905</v>
      </c>
      <c r="G104" s="59">
        <f t="shared" si="26"/>
        <v>34.838709677419359</v>
      </c>
      <c r="H104" s="59">
        <f t="shared" si="26"/>
        <v>1890</v>
      </c>
      <c r="I104" s="59">
        <f t="shared" si="26"/>
        <v>85.161290322580641</v>
      </c>
      <c r="J104" s="59">
        <f t="shared" si="26"/>
        <v>4559</v>
      </c>
      <c r="K104" s="59">
        <f t="shared" si="26"/>
        <v>120</v>
      </c>
      <c r="L104" s="59">
        <f t="shared" si="26"/>
        <v>6449</v>
      </c>
      <c r="M104" s="59">
        <f t="shared" si="26"/>
        <v>5441</v>
      </c>
      <c r="N104" s="59">
        <v>5038</v>
      </c>
      <c r="O104" s="59">
        <v>0</v>
      </c>
      <c r="P104" s="59">
        <v>0</v>
      </c>
      <c r="Q104" s="59">
        <f t="shared" si="26"/>
        <v>0</v>
      </c>
      <c r="R104" s="59">
        <f t="shared" si="26"/>
        <v>0</v>
      </c>
      <c r="S104" s="59">
        <f t="shared" si="26"/>
        <v>0</v>
      </c>
      <c r="T104" s="59">
        <f t="shared" si="26"/>
        <v>0</v>
      </c>
      <c r="U104" s="59">
        <f t="shared" si="26"/>
        <v>0</v>
      </c>
    </row>
    <row r="105" spans="1:21" ht="6.95" customHeight="1" x14ac:dyDescent="0.25"/>
    <row r="106" spans="1:21" s="55" customFormat="1" x14ac:dyDescent="0.25">
      <c r="A106" s="62" t="s">
        <v>95</v>
      </c>
      <c r="B106" s="54"/>
      <c r="C106" s="54" t="str">
        <f t="shared" ref="C106:U106" si="27">C$4</f>
        <v>10-31-jul-24</v>
      </c>
      <c r="D106" s="54"/>
      <c r="E106" s="54">
        <f t="shared" si="27"/>
        <v>45505</v>
      </c>
      <c r="F106" s="54" t="e">
        <f t="shared" ca="1" si="27"/>
        <v>#NAME?</v>
      </c>
      <c r="G106" s="54"/>
      <c r="H106" s="54" t="str">
        <f t="shared" si="27"/>
        <v>01-09-Out-24</v>
      </c>
      <c r="I106" s="54"/>
      <c r="J106" s="54" t="str">
        <f t="shared" si="27"/>
        <v>10-31-Out-24</v>
      </c>
      <c r="K106" s="54"/>
      <c r="L106" s="54">
        <f t="shared" si="27"/>
        <v>45566</v>
      </c>
      <c r="M106" s="54" t="e">
        <f t="shared" ca="1" si="27"/>
        <v>#NAME?</v>
      </c>
      <c r="N106" s="54">
        <v>45627</v>
      </c>
      <c r="O106" s="54">
        <v>45658</v>
      </c>
      <c r="P106" s="54">
        <v>45689</v>
      </c>
      <c r="Q106" s="54" t="e">
        <f t="shared" ca="1" si="27"/>
        <v>#NAME?</v>
      </c>
      <c r="R106" s="54" t="e">
        <f t="shared" ca="1" si="27"/>
        <v>#NAME?</v>
      </c>
      <c r="S106" s="54" t="e">
        <f t="shared" ca="1" si="27"/>
        <v>#NAME?</v>
      </c>
      <c r="T106" s="54" t="e">
        <f t="shared" ca="1" si="27"/>
        <v>#NAME?</v>
      </c>
      <c r="U106" s="54" t="e">
        <f t="shared" ca="1" si="27"/>
        <v>#NAME?</v>
      </c>
    </row>
    <row r="107" spans="1:21" s="10" customFormat="1" x14ac:dyDescent="0.25">
      <c r="A107" s="63" t="s">
        <v>96</v>
      </c>
      <c r="B107" s="64"/>
      <c r="C107" s="56">
        <v>72</v>
      </c>
      <c r="D107" s="64"/>
      <c r="E107" s="57">
        <v>342</v>
      </c>
      <c r="F107" s="56">
        <v>239</v>
      </c>
      <c r="G107" s="64"/>
      <c r="H107" s="46">
        <v>174</v>
      </c>
      <c r="I107" s="64"/>
      <c r="J107" s="46">
        <v>82</v>
      </c>
      <c r="K107" s="64"/>
      <c r="L107" s="43">
        <f>H107+J107</f>
        <v>256</v>
      </c>
      <c r="M107" s="56">
        <v>215</v>
      </c>
      <c r="N107" s="56">
        <v>286</v>
      </c>
      <c r="O107" s="56"/>
      <c r="P107" s="56"/>
      <c r="Q107" s="56"/>
      <c r="R107" s="56"/>
      <c r="S107" s="56"/>
      <c r="T107" s="56"/>
      <c r="U107" s="56"/>
    </row>
    <row r="108" spans="1:21" s="10" customFormat="1" x14ac:dyDescent="0.25">
      <c r="A108" s="63" t="s">
        <v>97</v>
      </c>
      <c r="B108" s="64"/>
      <c r="C108" s="56">
        <v>73</v>
      </c>
      <c r="D108" s="64"/>
      <c r="E108" s="57">
        <v>179</v>
      </c>
      <c r="F108" s="56">
        <v>171</v>
      </c>
      <c r="G108" s="64"/>
      <c r="H108" s="46">
        <v>0</v>
      </c>
      <c r="I108" s="64"/>
      <c r="J108" s="46">
        <v>0</v>
      </c>
      <c r="K108" s="64"/>
      <c r="L108" s="43">
        <f>H108+J108</f>
        <v>0</v>
      </c>
      <c r="M108" s="56">
        <v>0</v>
      </c>
      <c r="N108" s="56">
        <v>0</v>
      </c>
      <c r="O108" s="56"/>
      <c r="P108" s="56"/>
      <c r="Q108" s="56"/>
      <c r="R108" s="56"/>
      <c r="S108" s="56"/>
      <c r="T108" s="56"/>
      <c r="U108" s="56"/>
    </row>
    <row r="109" spans="1:21" s="10" customFormat="1" x14ac:dyDescent="0.25">
      <c r="A109" s="63" t="s">
        <v>98</v>
      </c>
      <c r="B109" s="64"/>
      <c r="C109" s="56">
        <v>0</v>
      </c>
      <c r="D109" s="64"/>
      <c r="E109" s="57">
        <v>0</v>
      </c>
      <c r="F109" s="56">
        <v>0</v>
      </c>
      <c r="G109" s="64"/>
      <c r="H109" s="46">
        <v>0</v>
      </c>
      <c r="I109" s="64"/>
      <c r="J109" s="46">
        <v>0</v>
      </c>
      <c r="K109" s="64"/>
      <c r="L109" s="43">
        <f>H109+J109</f>
        <v>0</v>
      </c>
      <c r="M109" s="56">
        <v>0</v>
      </c>
      <c r="N109" s="56">
        <v>0</v>
      </c>
      <c r="O109" s="56"/>
      <c r="P109" s="56"/>
      <c r="Q109" s="56"/>
      <c r="R109" s="56"/>
      <c r="S109" s="56"/>
      <c r="T109" s="56"/>
      <c r="U109" s="56"/>
    </row>
    <row r="110" spans="1:21" s="10" customFormat="1" x14ac:dyDescent="0.25">
      <c r="A110" s="63" t="s">
        <v>99</v>
      </c>
      <c r="B110" s="64"/>
      <c r="C110" s="56">
        <v>74</v>
      </c>
      <c r="D110" s="64"/>
      <c r="E110" s="57">
        <v>273</v>
      </c>
      <c r="F110" s="56">
        <v>239</v>
      </c>
      <c r="G110" s="64"/>
      <c r="H110" s="46">
        <v>174</v>
      </c>
      <c r="I110" s="64"/>
      <c r="J110" s="46">
        <v>82</v>
      </c>
      <c r="K110" s="64"/>
      <c r="L110" s="43">
        <f>H110+J110</f>
        <v>256</v>
      </c>
      <c r="M110" s="56">
        <v>215</v>
      </c>
      <c r="N110" s="56">
        <v>286</v>
      </c>
      <c r="O110" s="56"/>
      <c r="P110" s="56"/>
      <c r="Q110" s="56"/>
      <c r="R110" s="56"/>
      <c r="S110" s="56"/>
      <c r="T110" s="56"/>
      <c r="U110" s="56"/>
    </row>
    <row r="111" spans="1:21" s="10" customFormat="1" x14ac:dyDescent="0.25">
      <c r="A111" s="63" t="s">
        <v>100</v>
      </c>
      <c r="B111" s="64"/>
      <c r="C111" s="56">
        <v>61</v>
      </c>
      <c r="D111" s="64"/>
      <c r="E111" s="57">
        <v>154</v>
      </c>
      <c r="F111" s="56">
        <v>237</v>
      </c>
      <c r="G111" s="64"/>
      <c r="H111" s="46">
        <v>174</v>
      </c>
      <c r="I111" s="64"/>
      <c r="J111" s="46">
        <v>83</v>
      </c>
      <c r="K111" s="64"/>
      <c r="L111" s="43">
        <f>H111+J111</f>
        <v>257</v>
      </c>
      <c r="M111" s="56">
        <v>215</v>
      </c>
      <c r="N111" s="56">
        <v>286</v>
      </c>
      <c r="O111" s="56"/>
      <c r="P111" s="56"/>
      <c r="Q111" s="56"/>
      <c r="R111" s="56"/>
      <c r="S111" s="56"/>
      <c r="T111" s="56"/>
      <c r="U111" s="56"/>
    </row>
    <row r="112" spans="1:21" s="13" customFormat="1" x14ac:dyDescent="0.25">
      <c r="A112" s="65" t="s">
        <v>10</v>
      </c>
      <c r="B112" s="66"/>
      <c r="C112" s="59">
        <f>SUM(C107:C111)</f>
        <v>280</v>
      </c>
      <c r="D112" s="66"/>
      <c r="E112" s="59">
        <f t="shared" ref="E112:U112" si="28">SUM(E107:E111)</f>
        <v>948</v>
      </c>
      <c r="F112" s="59">
        <f t="shared" si="28"/>
        <v>886</v>
      </c>
      <c r="G112" s="66"/>
      <c r="H112" s="59">
        <f t="shared" si="28"/>
        <v>522</v>
      </c>
      <c r="I112" s="66"/>
      <c r="J112" s="59">
        <f t="shared" si="28"/>
        <v>247</v>
      </c>
      <c r="K112" s="66"/>
      <c r="L112" s="59">
        <f t="shared" si="28"/>
        <v>769</v>
      </c>
      <c r="M112" s="59">
        <f t="shared" si="28"/>
        <v>645</v>
      </c>
      <c r="N112" s="59">
        <v>858</v>
      </c>
      <c r="O112" s="59">
        <v>0</v>
      </c>
      <c r="P112" s="59">
        <v>0</v>
      </c>
      <c r="Q112" s="59">
        <f t="shared" si="28"/>
        <v>0</v>
      </c>
      <c r="R112" s="59">
        <f t="shared" si="28"/>
        <v>0</v>
      </c>
      <c r="S112" s="59">
        <f t="shared" si="28"/>
        <v>0</v>
      </c>
      <c r="T112" s="59">
        <f t="shared" si="28"/>
        <v>0</v>
      </c>
      <c r="U112" s="59">
        <f t="shared" si="28"/>
        <v>0</v>
      </c>
    </row>
    <row r="113" spans="1:21" ht="6.95" customHeight="1" x14ac:dyDescent="0.25"/>
    <row r="114" spans="1:21" s="7" customFormat="1" ht="25.5" x14ac:dyDescent="0.25">
      <c r="A114" s="4" t="s">
        <v>101</v>
      </c>
      <c r="B114" s="54" t="str">
        <f>B$4</f>
        <v>Meta Parcial</v>
      </c>
      <c r="C114" s="54" t="str">
        <f t="shared" ref="C114:U114" si="29">C$4</f>
        <v>10-31-jul-24</v>
      </c>
      <c r="D114" s="54" t="str">
        <f t="shared" si="29"/>
        <v>Meta Mensal</v>
      </c>
      <c r="E114" s="54">
        <f t="shared" si="29"/>
        <v>45505</v>
      </c>
      <c r="F114" s="54" t="e">
        <f t="shared" ca="1" si="29"/>
        <v>#NAME?</v>
      </c>
      <c r="G114" s="54" t="str">
        <f t="shared" si="29"/>
        <v>Meta Parcial</v>
      </c>
      <c r="H114" s="54" t="str">
        <f t="shared" si="29"/>
        <v>01-09-Out-24</v>
      </c>
      <c r="I114" s="54" t="str">
        <f t="shared" si="29"/>
        <v>Meta Parcial</v>
      </c>
      <c r="J114" s="54" t="str">
        <f t="shared" si="29"/>
        <v>10-31-Out-24</v>
      </c>
      <c r="K114" s="54" t="str">
        <f t="shared" si="29"/>
        <v>Meta Mensal</v>
      </c>
      <c r="L114" s="54">
        <f t="shared" si="29"/>
        <v>45566</v>
      </c>
      <c r="M114" s="54" t="e">
        <f t="shared" ca="1" si="29"/>
        <v>#NAME?</v>
      </c>
      <c r="N114" s="54">
        <v>45627</v>
      </c>
      <c r="O114" s="54">
        <v>45658</v>
      </c>
      <c r="P114" s="54">
        <v>45689</v>
      </c>
      <c r="Q114" s="54" t="e">
        <f t="shared" ca="1" si="29"/>
        <v>#NAME?</v>
      </c>
      <c r="R114" s="54" t="e">
        <f t="shared" ca="1" si="29"/>
        <v>#NAME?</v>
      </c>
      <c r="S114" s="54" t="e">
        <f t="shared" ca="1" si="29"/>
        <v>#NAME?</v>
      </c>
      <c r="T114" s="54" t="e">
        <f t="shared" ca="1" si="29"/>
        <v>#NAME?</v>
      </c>
      <c r="U114" s="54" t="e">
        <f t="shared" ca="1" si="29"/>
        <v>#NAME?</v>
      </c>
    </row>
    <row r="115" spans="1:21" s="10" customFormat="1" x14ac:dyDescent="0.25">
      <c r="A115" s="8" t="s">
        <v>102</v>
      </c>
      <c r="B115" s="22">
        <f>(D115/31)*22</f>
        <v>170.32258064516128</v>
      </c>
      <c r="C115" s="56">
        <v>0</v>
      </c>
      <c r="D115" s="22">
        <v>240</v>
      </c>
      <c r="E115" s="57">
        <v>0</v>
      </c>
      <c r="F115" s="56">
        <v>0</v>
      </c>
      <c r="G115" s="43">
        <f>(K115/31)*9</f>
        <v>69.677419354838719</v>
      </c>
      <c r="H115" s="46">
        <v>0</v>
      </c>
      <c r="I115" s="43">
        <f>(K115/31)*22</f>
        <v>170.32258064516128</v>
      </c>
      <c r="J115" s="46">
        <v>0</v>
      </c>
      <c r="K115" s="43">
        <f>D115</f>
        <v>240</v>
      </c>
      <c r="L115" s="43">
        <f>H115+J115</f>
        <v>0</v>
      </c>
      <c r="M115" s="56">
        <v>0</v>
      </c>
      <c r="N115" s="56">
        <v>0</v>
      </c>
      <c r="O115" s="56"/>
      <c r="P115" s="56"/>
      <c r="Q115" s="56"/>
      <c r="R115" s="56"/>
      <c r="S115" s="56"/>
      <c r="T115" s="56"/>
      <c r="U115" s="56"/>
    </row>
    <row r="116" spans="1:21" s="10" customFormat="1" x14ac:dyDescent="0.25">
      <c r="A116" s="8" t="s">
        <v>103</v>
      </c>
      <c r="B116" s="22">
        <f>(D116/31)*22</f>
        <v>255.48387096774195</v>
      </c>
      <c r="C116" s="56">
        <v>0</v>
      </c>
      <c r="D116" s="22">
        <v>360</v>
      </c>
      <c r="E116" s="57">
        <v>0</v>
      </c>
      <c r="F116" s="56">
        <v>0</v>
      </c>
      <c r="G116" s="43">
        <f>(K116/31)*9</f>
        <v>104.51612903225806</v>
      </c>
      <c r="H116" s="46">
        <v>0</v>
      </c>
      <c r="I116" s="43">
        <f>(K116/31)*22</f>
        <v>255.48387096774195</v>
      </c>
      <c r="J116" s="46">
        <v>0</v>
      </c>
      <c r="K116" s="43">
        <f>D116</f>
        <v>360</v>
      </c>
      <c r="L116" s="43">
        <f>H116+J116</f>
        <v>0</v>
      </c>
      <c r="M116" s="56">
        <v>0</v>
      </c>
      <c r="N116" s="56">
        <v>0</v>
      </c>
      <c r="O116" s="56"/>
      <c r="P116" s="56"/>
      <c r="Q116" s="56"/>
      <c r="R116" s="56"/>
      <c r="S116" s="56"/>
      <c r="T116" s="56"/>
      <c r="U116" s="56"/>
    </row>
    <row r="117" spans="1:21" s="13" customFormat="1" x14ac:dyDescent="0.25">
      <c r="A117" s="11" t="s">
        <v>10</v>
      </c>
      <c r="B117" s="67">
        <f>SUM(B115:B116)</f>
        <v>425.80645161290323</v>
      </c>
      <c r="C117" s="67">
        <f>SUM(C115:C116)</f>
        <v>0</v>
      </c>
      <c r="D117" s="67">
        <f>SUM(D115:D116)</f>
        <v>600</v>
      </c>
      <c r="E117" s="67">
        <f t="shared" ref="E117:U117" si="30">SUM(E115:E116)</f>
        <v>0</v>
      </c>
      <c r="F117" s="67">
        <f t="shared" si="30"/>
        <v>0</v>
      </c>
      <c r="G117" s="67">
        <f t="shared" si="30"/>
        <v>174.19354838709677</v>
      </c>
      <c r="H117" s="67">
        <f t="shared" si="30"/>
        <v>0</v>
      </c>
      <c r="I117" s="67">
        <f t="shared" si="30"/>
        <v>425.80645161290323</v>
      </c>
      <c r="J117" s="67">
        <f t="shared" si="30"/>
        <v>0</v>
      </c>
      <c r="K117" s="67">
        <f t="shared" si="30"/>
        <v>600</v>
      </c>
      <c r="L117" s="67">
        <f t="shared" si="30"/>
        <v>0</v>
      </c>
      <c r="M117" s="67">
        <f t="shared" si="30"/>
        <v>0</v>
      </c>
      <c r="N117" s="67">
        <v>0</v>
      </c>
      <c r="O117" s="67">
        <v>0</v>
      </c>
      <c r="P117" s="67">
        <v>0</v>
      </c>
      <c r="Q117" s="67">
        <f t="shared" si="30"/>
        <v>0</v>
      </c>
      <c r="R117" s="67">
        <f t="shared" si="30"/>
        <v>0</v>
      </c>
      <c r="S117" s="67">
        <f t="shared" si="30"/>
        <v>0</v>
      </c>
      <c r="T117" s="67">
        <f t="shared" si="30"/>
        <v>0</v>
      </c>
      <c r="U117" s="67">
        <f t="shared" si="30"/>
        <v>0</v>
      </c>
    </row>
    <row r="118" spans="1:21" ht="6.95" customHeight="1" x14ac:dyDescent="0.25"/>
    <row r="119" spans="1:21" s="7" customFormat="1" ht="25.5" x14ac:dyDescent="0.25">
      <c r="A119" s="4" t="s">
        <v>104</v>
      </c>
      <c r="B119" s="54" t="str">
        <f>B$4</f>
        <v>Meta Parcial</v>
      </c>
      <c r="C119" s="54" t="str">
        <f t="shared" ref="C119:U119" si="31">C$4</f>
        <v>10-31-jul-24</v>
      </c>
      <c r="D119" s="54" t="str">
        <f t="shared" si="31"/>
        <v>Meta Mensal</v>
      </c>
      <c r="E119" s="54">
        <f t="shared" si="31"/>
        <v>45505</v>
      </c>
      <c r="F119" s="54" t="e">
        <f t="shared" ca="1" si="31"/>
        <v>#NAME?</v>
      </c>
      <c r="G119" s="54" t="str">
        <f t="shared" si="31"/>
        <v>Meta Parcial</v>
      </c>
      <c r="H119" s="54" t="str">
        <f t="shared" si="31"/>
        <v>01-09-Out-24</v>
      </c>
      <c r="I119" s="54" t="str">
        <f t="shared" si="31"/>
        <v>Meta Parcial</v>
      </c>
      <c r="J119" s="54" t="str">
        <f t="shared" si="31"/>
        <v>10-31-Out-24</v>
      </c>
      <c r="K119" s="54" t="str">
        <f t="shared" si="31"/>
        <v>Meta Mensal</v>
      </c>
      <c r="L119" s="54">
        <f t="shared" si="31"/>
        <v>45566</v>
      </c>
      <c r="M119" s="54" t="e">
        <f t="shared" ca="1" si="31"/>
        <v>#NAME?</v>
      </c>
      <c r="N119" s="54">
        <v>45627</v>
      </c>
      <c r="O119" s="54">
        <v>45658</v>
      </c>
      <c r="P119" s="54">
        <v>45689</v>
      </c>
      <c r="Q119" s="54" t="e">
        <f t="shared" ca="1" si="31"/>
        <v>#NAME?</v>
      </c>
      <c r="R119" s="54" t="e">
        <f t="shared" ca="1" si="31"/>
        <v>#NAME?</v>
      </c>
      <c r="S119" s="54" t="e">
        <f t="shared" ca="1" si="31"/>
        <v>#NAME?</v>
      </c>
      <c r="T119" s="54" t="e">
        <f t="shared" ca="1" si="31"/>
        <v>#NAME?</v>
      </c>
      <c r="U119" s="54" t="e">
        <f t="shared" ca="1" si="31"/>
        <v>#NAME?</v>
      </c>
    </row>
    <row r="120" spans="1:21" s="10" customFormat="1" x14ac:dyDescent="0.25">
      <c r="A120" s="8" t="s">
        <v>105</v>
      </c>
      <c r="B120" s="22">
        <f>(D120/31)*22</f>
        <v>78.064516129032256</v>
      </c>
      <c r="C120" s="43">
        <v>0</v>
      </c>
      <c r="D120" s="22">
        <v>110</v>
      </c>
      <c r="E120" s="45">
        <v>0</v>
      </c>
      <c r="F120" s="43">
        <v>0</v>
      </c>
      <c r="G120" s="43">
        <f>(K120/31)*9</f>
        <v>31.93548387096774</v>
      </c>
      <c r="H120" s="46">
        <v>0</v>
      </c>
      <c r="I120" s="43">
        <f>(K120/31)*22</f>
        <v>78.064516129032256</v>
      </c>
      <c r="J120" s="46">
        <v>0</v>
      </c>
      <c r="K120" s="43">
        <f>D120</f>
        <v>110</v>
      </c>
      <c r="L120" s="43">
        <f>H120+J120</f>
        <v>0</v>
      </c>
      <c r="M120" s="43">
        <v>0</v>
      </c>
      <c r="N120" s="43">
        <v>0</v>
      </c>
      <c r="O120" s="43"/>
      <c r="P120" s="43"/>
      <c r="Q120" s="43"/>
      <c r="R120" s="43"/>
      <c r="S120" s="43"/>
      <c r="T120" s="43"/>
      <c r="U120" s="43"/>
    </row>
    <row r="121" spans="1:21" s="10" customFormat="1" x14ac:dyDescent="0.25">
      <c r="A121" s="8" t="s">
        <v>106</v>
      </c>
      <c r="B121" s="22">
        <f>(D121/31)*22</f>
        <v>63.870967741935488</v>
      </c>
      <c r="C121" s="43">
        <v>0</v>
      </c>
      <c r="D121" s="22">
        <v>90</v>
      </c>
      <c r="E121" s="45">
        <v>0</v>
      </c>
      <c r="F121" s="43">
        <v>0</v>
      </c>
      <c r="G121" s="43">
        <f>(K121/31)*9</f>
        <v>26.129032258064516</v>
      </c>
      <c r="H121" s="46">
        <v>0</v>
      </c>
      <c r="I121" s="43">
        <f>(K121/31)*22</f>
        <v>63.870967741935488</v>
      </c>
      <c r="J121" s="46">
        <v>0</v>
      </c>
      <c r="K121" s="43">
        <f>D121</f>
        <v>90</v>
      </c>
      <c r="L121" s="43">
        <f>H121+J121</f>
        <v>0</v>
      </c>
      <c r="M121" s="43">
        <v>0</v>
      </c>
      <c r="N121" s="43">
        <v>0</v>
      </c>
      <c r="O121" s="43"/>
      <c r="P121" s="43"/>
      <c r="Q121" s="43"/>
      <c r="R121" s="43"/>
      <c r="S121" s="43"/>
      <c r="T121" s="43"/>
      <c r="U121" s="43"/>
    </row>
    <row r="122" spans="1:21" s="10" customFormat="1" x14ac:dyDescent="0.25">
      <c r="A122" s="8" t="s">
        <v>107</v>
      </c>
      <c r="B122" s="22">
        <f>(D122/31)*22</f>
        <v>42.58064516129032</v>
      </c>
      <c r="C122" s="43">
        <v>0</v>
      </c>
      <c r="D122" s="22">
        <v>60</v>
      </c>
      <c r="E122" s="45">
        <v>0</v>
      </c>
      <c r="F122" s="43">
        <v>0</v>
      </c>
      <c r="G122" s="43">
        <f>(K122/31)*9</f>
        <v>17.41935483870968</v>
      </c>
      <c r="H122" s="46">
        <v>0</v>
      </c>
      <c r="I122" s="43">
        <f>(K122/31)*22</f>
        <v>42.58064516129032</v>
      </c>
      <c r="J122" s="46">
        <v>0</v>
      </c>
      <c r="K122" s="43">
        <f>D122</f>
        <v>60</v>
      </c>
      <c r="L122" s="43">
        <f>H122+J122</f>
        <v>0</v>
      </c>
      <c r="M122" s="43">
        <v>0</v>
      </c>
      <c r="N122" s="43">
        <v>0</v>
      </c>
      <c r="O122" s="43"/>
      <c r="P122" s="43"/>
      <c r="Q122" s="43"/>
      <c r="R122" s="43"/>
      <c r="S122" s="43"/>
      <c r="T122" s="43"/>
      <c r="U122" s="43"/>
    </row>
    <row r="123" spans="1:21" s="10" customFormat="1" x14ac:dyDescent="0.25">
      <c r="A123" s="8" t="s">
        <v>108</v>
      </c>
      <c r="B123" s="22">
        <f>(D123/31)*22</f>
        <v>63.870967741935488</v>
      </c>
      <c r="C123" s="43">
        <v>0</v>
      </c>
      <c r="D123" s="22">
        <v>90</v>
      </c>
      <c r="E123" s="45">
        <v>0</v>
      </c>
      <c r="F123" s="43">
        <v>0</v>
      </c>
      <c r="G123" s="43">
        <f>(K123/31)*9</f>
        <v>26.129032258064516</v>
      </c>
      <c r="H123" s="46">
        <v>0</v>
      </c>
      <c r="I123" s="43">
        <f>(K123/31)*22</f>
        <v>63.870967741935488</v>
      </c>
      <c r="J123" s="46">
        <v>0</v>
      </c>
      <c r="K123" s="43">
        <f>D123</f>
        <v>90</v>
      </c>
      <c r="L123" s="43">
        <f>H123+J123</f>
        <v>0</v>
      </c>
      <c r="M123" s="43">
        <v>0</v>
      </c>
      <c r="N123" s="43">
        <v>0</v>
      </c>
      <c r="O123" s="43"/>
      <c r="P123" s="43"/>
      <c r="Q123" s="43"/>
      <c r="R123" s="43"/>
      <c r="S123" s="43"/>
      <c r="T123" s="43"/>
      <c r="U123" s="43"/>
    </row>
    <row r="124" spans="1:21" s="13" customFormat="1" x14ac:dyDescent="0.25">
      <c r="A124" s="11" t="s">
        <v>10</v>
      </c>
      <c r="B124" s="67">
        <f>SUM(B120:B123)</f>
        <v>248.38709677419354</v>
      </c>
      <c r="C124" s="67">
        <f>SUM(C120:C123)</f>
        <v>0</v>
      </c>
      <c r="D124" s="67">
        <f>SUM(D120:D123)</f>
        <v>350</v>
      </c>
      <c r="E124" s="67">
        <f t="shared" ref="E124:U124" si="32">SUM(E120:E123)</f>
        <v>0</v>
      </c>
      <c r="F124" s="67">
        <f t="shared" si="32"/>
        <v>0</v>
      </c>
      <c r="G124" s="67">
        <f t="shared" si="32"/>
        <v>101.61290322580645</v>
      </c>
      <c r="H124" s="67">
        <f t="shared" si="32"/>
        <v>0</v>
      </c>
      <c r="I124" s="67">
        <f t="shared" si="32"/>
        <v>248.38709677419354</v>
      </c>
      <c r="J124" s="67">
        <f t="shared" si="32"/>
        <v>0</v>
      </c>
      <c r="K124" s="67">
        <f t="shared" si="32"/>
        <v>350</v>
      </c>
      <c r="L124" s="67">
        <f t="shared" si="32"/>
        <v>0</v>
      </c>
      <c r="M124" s="67">
        <f t="shared" si="32"/>
        <v>0</v>
      </c>
      <c r="N124" s="67">
        <v>0</v>
      </c>
      <c r="O124" s="67">
        <v>0</v>
      </c>
      <c r="P124" s="67">
        <v>0</v>
      </c>
      <c r="Q124" s="67">
        <f t="shared" si="32"/>
        <v>0</v>
      </c>
      <c r="R124" s="67">
        <f t="shared" si="32"/>
        <v>0</v>
      </c>
      <c r="S124" s="67">
        <f t="shared" si="32"/>
        <v>0</v>
      </c>
      <c r="T124" s="67">
        <f t="shared" si="32"/>
        <v>0</v>
      </c>
      <c r="U124" s="67">
        <f t="shared" si="32"/>
        <v>0</v>
      </c>
    </row>
    <row r="125" spans="1:21" ht="6.95" customHeight="1" x14ac:dyDescent="0.25"/>
    <row r="126" spans="1:21" x14ac:dyDescent="0.25">
      <c r="A126" s="40" t="s">
        <v>109</v>
      </c>
      <c r="B126" s="54" t="str">
        <f>B$4</f>
        <v>Meta Parcial</v>
      </c>
      <c r="C126" s="54" t="str">
        <f t="shared" ref="C126:U126" si="33">C$4</f>
        <v>10-31-jul-24</v>
      </c>
      <c r="D126" s="54" t="str">
        <f t="shared" si="33"/>
        <v>Meta Mensal</v>
      </c>
      <c r="E126" s="54">
        <f t="shared" si="33"/>
        <v>45505</v>
      </c>
      <c r="F126" s="54" t="e">
        <f t="shared" ca="1" si="33"/>
        <v>#NAME?</v>
      </c>
      <c r="G126" s="54" t="str">
        <f t="shared" si="33"/>
        <v>Meta Parcial</v>
      </c>
      <c r="H126" s="54" t="str">
        <f t="shared" si="33"/>
        <v>01-09-Out-24</v>
      </c>
      <c r="I126" s="54" t="str">
        <f t="shared" si="33"/>
        <v>Meta Parcial</v>
      </c>
      <c r="J126" s="54" t="str">
        <f t="shared" si="33"/>
        <v>10-31-Out-24</v>
      </c>
      <c r="K126" s="54" t="str">
        <f t="shared" si="33"/>
        <v>Meta Mensal</v>
      </c>
      <c r="L126" s="54">
        <f t="shared" si="33"/>
        <v>45566</v>
      </c>
      <c r="M126" s="54" t="e">
        <f t="shared" ca="1" si="33"/>
        <v>#NAME?</v>
      </c>
      <c r="N126" s="54">
        <v>45627</v>
      </c>
      <c r="O126" s="54">
        <v>45658</v>
      </c>
      <c r="P126" s="54">
        <v>45689</v>
      </c>
      <c r="Q126" s="54" t="e">
        <f t="shared" ca="1" si="33"/>
        <v>#NAME?</v>
      </c>
      <c r="R126" s="54" t="e">
        <f t="shared" ca="1" si="33"/>
        <v>#NAME?</v>
      </c>
      <c r="S126" s="54" t="e">
        <f t="shared" ca="1" si="33"/>
        <v>#NAME?</v>
      </c>
      <c r="T126" s="54" t="e">
        <f t="shared" ca="1" si="33"/>
        <v>#NAME?</v>
      </c>
      <c r="U126" s="54" t="e">
        <f t="shared" ca="1" si="33"/>
        <v>#NAME?</v>
      </c>
    </row>
    <row r="127" spans="1:21" x14ac:dyDescent="0.25">
      <c r="A127" s="68" t="s">
        <v>110</v>
      </c>
      <c r="B127" s="22">
        <f>(D127/31)*22</f>
        <v>411.61290322580646</v>
      </c>
      <c r="C127" s="43">
        <v>452</v>
      </c>
      <c r="D127" s="22">
        <v>580</v>
      </c>
      <c r="E127" s="45">
        <v>634</v>
      </c>
      <c r="F127" s="43">
        <v>584</v>
      </c>
      <c r="G127" s="43">
        <f>(K127/31)*9</f>
        <v>168.38709677419357</v>
      </c>
      <c r="H127" s="46">
        <v>184</v>
      </c>
      <c r="I127" s="43">
        <f>(K127/31)*22</f>
        <v>411.61290322580646</v>
      </c>
      <c r="J127" s="46">
        <v>440</v>
      </c>
      <c r="K127" s="43">
        <f>D127</f>
        <v>580</v>
      </c>
      <c r="L127" s="43">
        <f>H127+J127</f>
        <v>624</v>
      </c>
      <c r="M127" s="43">
        <v>595</v>
      </c>
      <c r="N127" s="43">
        <v>591</v>
      </c>
      <c r="O127" s="43"/>
      <c r="P127" s="43"/>
      <c r="Q127" s="43"/>
      <c r="R127" s="43"/>
      <c r="S127" s="43"/>
      <c r="T127" s="43"/>
      <c r="U127" s="43"/>
    </row>
    <row r="128" spans="1:21" x14ac:dyDescent="0.25">
      <c r="A128" s="68" t="s">
        <v>111</v>
      </c>
      <c r="B128" s="69">
        <f>(D128/31)*22</f>
        <v>4.258064516129032</v>
      </c>
      <c r="C128" s="43">
        <v>0</v>
      </c>
      <c r="D128" s="69">
        <v>6</v>
      </c>
      <c r="E128" s="45">
        <v>0</v>
      </c>
      <c r="F128" s="43">
        <v>0</v>
      </c>
      <c r="G128" s="43">
        <f>(K128/31)*9</f>
        <v>1.7419354838709677</v>
      </c>
      <c r="H128" s="46">
        <v>0</v>
      </c>
      <c r="I128" s="43">
        <f>(K128/31)*22</f>
        <v>4.258064516129032</v>
      </c>
      <c r="J128" s="46">
        <v>0</v>
      </c>
      <c r="K128" s="43">
        <f>D128</f>
        <v>6</v>
      </c>
      <c r="L128" s="43">
        <f>H128+J128</f>
        <v>0</v>
      </c>
      <c r="M128" s="43" t="s">
        <v>53</v>
      </c>
      <c r="N128" s="43" t="s">
        <v>53</v>
      </c>
      <c r="O128" s="43"/>
      <c r="P128" s="43"/>
      <c r="Q128" s="43"/>
      <c r="R128" s="43"/>
      <c r="S128" s="43"/>
      <c r="T128" s="43"/>
      <c r="U128" s="43"/>
    </row>
    <row r="129" spans="1:21" s="72" customFormat="1" x14ac:dyDescent="0.25">
      <c r="A129" s="70" t="s">
        <v>10</v>
      </c>
      <c r="B129" s="71">
        <f>SUM(B127:B128)</f>
        <v>415.87096774193549</v>
      </c>
      <c r="C129" s="71">
        <f t="shared" ref="C129:U129" si="34">SUM(C127:C128)</f>
        <v>452</v>
      </c>
      <c r="D129" s="71">
        <f t="shared" si="34"/>
        <v>586</v>
      </c>
      <c r="E129" s="71">
        <f t="shared" si="34"/>
        <v>634</v>
      </c>
      <c r="F129" s="71">
        <f t="shared" si="34"/>
        <v>584</v>
      </c>
      <c r="G129" s="71">
        <f t="shared" si="34"/>
        <v>170.12903225806454</v>
      </c>
      <c r="H129" s="71">
        <f t="shared" si="34"/>
        <v>184</v>
      </c>
      <c r="I129" s="71">
        <f t="shared" si="34"/>
        <v>415.87096774193549</v>
      </c>
      <c r="J129" s="71">
        <f t="shared" si="34"/>
        <v>440</v>
      </c>
      <c r="K129" s="71">
        <f t="shared" si="34"/>
        <v>586</v>
      </c>
      <c r="L129" s="71">
        <f t="shared" si="34"/>
        <v>624</v>
      </c>
      <c r="M129" s="71">
        <f t="shared" si="34"/>
        <v>595</v>
      </c>
      <c r="N129" s="71">
        <v>591</v>
      </c>
      <c r="O129" s="71">
        <v>0</v>
      </c>
      <c r="P129" s="71">
        <v>0</v>
      </c>
      <c r="Q129" s="71">
        <f t="shared" si="34"/>
        <v>0</v>
      </c>
      <c r="R129" s="71">
        <f t="shared" si="34"/>
        <v>0</v>
      </c>
      <c r="S129" s="71">
        <f t="shared" si="34"/>
        <v>0</v>
      </c>
      <c r="T129" s="71">
        <f t="shared" si="34"/>
        <v>0</v>
      </c>
      <c r="U129" s="71">
        <f t="shared" si="34"/>
        <v>0</v>
      </c>
    </row>
    <row r="130" spans="1:21" ht="6.95" customHeight="1" x14ac:dyDescent="0.25"/>
    <row r="131" spans="1:21" x14ac:dyDescent="0.25">
      <c r="A131" s="40" t="s">
        <v>112</v>
      </c>
      <c r="B131" s="54" t="str">
        <f>B$4</f>
        <v>Meta Parcial</v>
      </c>
      <c r="C131" s="54" t="str">
        <f t="shared" ref="C131:U131" si="35">C$4</f>
        <v>10-31-jul-24</v>
      </c>
      <c r="D131" s="54" t="str">
        <f t="shared" si="35"/>
        <v>Meta Mensal</v>
      </c>
      <c r="E131" s="54">
        <f t="shared" si="35"/>
        <v>45505</v>
      </c>
      <c r="F131" s="54" t="e">
        <f t="shared" ca="1" si="35"/>
        <v>#NAME?</v>
      </c>
      <c r="G131" s="54" t="str">
        <f t="shared" si="35"/>
        <v>Meta Parcial</v>
      </c>
      <c r="H131" s="54" t="str">
        <f t="shared" si="35"/>
        <v>01-09-Out-24</v>
      </c>
      <c r="I131" s="54" t="str">
        <f t="shared" si="35"/>
        <v>Meta Parcial</v>
      </c>
      <c r="J131" s="54" t="str">
        <f t="shared" si="35"/>
        <v>10-31-Out-24</v>
      </c>
      <c r="K131" s="54" t="str">
        <f t="shared" si="35"/>
        <v>Meta Mensal</v>
      </c>
      <c r="L131" s="54">
        <f t="shared" si="35"/>
        <v>45566</v>
      </c>
      <c r="M131" s="54" t="e">
        <f t="shared" ca="1" si="35"/>
        <v>#NAME?</v>
      </c>
      <c r="N131" s="54">
        <v>45627</v>
      </c>
      <c r="O131" s="54">
        <v>45658</v>
      </c>
      <c r="P131" s="54">
        <v>45689</v>
      </c>
      <c r="Q131" s="54" t="e">
        <f t="shared" ca="1" si="35"/>
        <v>#NAME?</v>
      </c>
      <c r="R131" s="54" t="e">
        <f t="shared" ca="1" si="35"/>
        <v>#NAME?</v>
      </c>
      <c r="S131" s="54" t="e">
        <f t="shared" ca="1" si="35"/>
        <v>#NAME?</v>
      </c>
      <c r="T131" s="54" t="e">
        <f t="shared" ca="1" si="35"/>
        <v>#NAME?</v>
      </c>
      <c r="U131" s="54" t="e">
        <f t="shared" ca="1" si="35"/>
        <v>#NAME?</v>
      </c>
    </row>
    <row r="132" spans="1:21" x14ac:dyDescent="0.25">
      <c r="A132" s="68" t="s">
        <v>113</v>
      </c>
      <c r="B132" s="22">
        <f>(D132/31)*22</f>
        <v>10.64516129032258</v>
      </c>
      <c r="C132" s="43">
        <v>0</v>
      </c>
      <c r="D132" s="22">
        <v>15</v>
      </c>
      <c r="E132" s="45">
        <v>0</v>
      </c>
      <c r="F132" s="43">
        <v>0</v>
      </c>
      <c r="G132" s="43">
        <f>(K132/31)*9</f>
        <v>4.3548387096774199</v>
      </c>
      <c r="H132" s="46">
        <v>0</v>
      </c>
      <c r="I132" s="43">
        <f>(K132/31)*22</f>
        <v>10.64516129032258</v>
      </c>
      <c r="J132" s="46">
        <v>0</v>
      </c>
      <c r="K132" s="43">
        <f>D132</f>
        <v>15</v>
      </c>
      <c r="L132" s="43">
        <f>H132+J132</f>
        <v>0</v>
      </c>
      <c r="M132" s="43">
        <v>0</v>
      </c>
      <c r="N132" s="43">
        <v>0</v>
      </c>
      <c r="O132" s="43"/>
      <c r="P132" s="43"/>
      <c r="Q132" s="43"/>
      <c r="R132" s="43"/>
      <c r="S132" s="43"/>
      <c r="T132" s="43"/>
      <c r="U132" s="43"/>
    </row>
    <row r="133" spans="1:21" x14ac:dyDescent="0.25">
      <c r="A133" s="68" t="s">
        <v>114</v>
      </c>
      <c r="B133" s="69">
        <f>(D133/31)*22</f>
        <v>24.838709677419356</v>
      </c>
      <c r="C133" s="43">
        <v>0</v>
      </c>
      <c r="D133" s="69">
        <v>35</v>
      </c>
      <c r="E133" s="45">
        <v>0</v>
      </c>
      <c r="F133" s="43">
        <v>0</v>
      </c>
      <c r="G133" s="43">
        <f>(K133/31)*9</f>
        <v>10.161290322580646</v>
      </c>
      <c r="H133" s="46">
        <v>0</v>
      </c>
      <c r="I133" s="43">
        <f>(K133/31)*22</f>
        <v>24.838709677419356</v>
      </c>
      <c r="J133" s="46">
        <v>0</v>
      </c>
      <c r="K133" s="43">
        <f>D133</f>
        <v>35</v>
      </c>
      <c r="L133" s="43">
        <f>H133+J133</f>
        <v>0</v>
      </c>
      <c r="M133" s="43">
        <v>0</v>
      </c>
      <c r="N133" s="43">
        <v>0</v>
      </c>
      <c r="O133" s="43"/>
      <c r="P133" s="43"/>
      <c r="Q133" s="43"/>
      <c r="R133" s="43"/>
      <c r="S133" s="43"/>
      <c r="T133" s="43"/>
      <c r="U133" s="43"/>
    </row>
    <row r="134" spans="1:21" s="72" customFormat="1" x14ac:dyDescent="0.25">
      <c r="A134" s="70" t="s">
        <v>10</v>
      </c>
      <c r="B134" s="71">
        <f>SUM(B132:B133)</f>
        <v>35.483870967741936</v>
      </c>
      <c r="C134" s="71">
        <f t="shared" ref="C134:U134" si="36">SUM(C132:C133)</f>
        <v>0</v>
      </c>
      <c r="D134" s="71">
        <f t="shared" si="36"/>
        <v>50</v>
      </c>
      <c r="E134" s="71">
        <f t="shared" si="36"/>
        <v>0</v>
      </c>
      <c r="F134" s="71">
        <f t="shared" si="36"/>
        <v>0</v>
      </c>
      <c r="G134" s="71">
        <f t="shared" si="36"/>
        <v>14.516129032258066</v>
      </c>
      <c r="H134" s="71">
        <f t="shared" si="36"/>
        <v>0</v>
      </c>
      <c r="I134" s="71">
        <f t="shared" si="36"/>
        <v>35.483870967741936</v>
      </c>
      <c r="J134" s="71">
        <f t="shared" si="36"/>
        <v>0</v>
      </c>
      <c r="K134" s="71">
        <f t="shared" si="36"/>
        <v>50</v>
      </c>
      <c r="L134" s="71">
        <f t="shared" si="36"/>
        <v>0</v>
      </c>
      <c r="M134" s="71">
        <f t="shared" si="36"/>
        <v>0</v>
      </c>
      <c r="N134" s="71">
        <v>0</v>
      </c>
      <c r="O134" s="71">
        <v>0</v>
      </c>
      <c r="P134" s="71">
        <v>0</v>
      </c>
      <c r="Q134" s="71">
        <f t="shared" si="36"/>
        <v>0</v>
      </c>
      <c r="R134" s="71">
        <f t="shared" si="36"/>
        <v>0</v>
      </c>
      <c r="S134" s="71">
        <f t="shared" si="36"/>
        <v>0</v>
      </c>
      <c r="T134" s="71">
        <f t="shared" si="36"/>
        <v>0</v>
      </c>
      <c r="U134" s="71">
        <f t="shared" si="36"/>
        <v>0</v>
      </c>
    </row>
    <row r="135" spans="1:21" ht="6.95" customHeight="1" x14ac:dyDescent="0.25"/>
    <row r="136" spans="1:21" x14ac:dyDescent="0.25">
      <c r="A136" s="40" t="s">
        <v>115</v>
      </c>
      <c r="B136" s="54" t="str">
        <f>B$4</f>
        <v>Meta Parcial</v>
      </c>
      <c r="C136" s="54" t="str">
        <f t="shared" ref="C136:U136" si="37">C$4</f>
        <v>10-31-jul-24</v>
      </c>
      <c r="D136" s="54" t="str">
        <f t="shared" si="37"/>
        <v>Meta Mensal</v>
      </c>
      <c r="E136" s="54">
        <f t="shared" si="37"/>
        <v>45505</v>
      </c>
      <c r="F136" s="54" t="e">
        <f t="shared" ca="1" si="37"/>
        <v>#NAME?</v>
      </c>
      <c r="G136" s="54" t="str">
        <f t="shared" si="37"/>
        <v>Meta Parcial</v>
      </c>
      <c r="H136" s="54" t="str">
        <f t="shared" si="37"/>
        <v>01-09-Out-24</v>
      </c>
      <c r="I136" s="54" t="str">
        <f t="shared" si="37"/>
        <v>Meta Parcial</v>
      </c>
      <c r="J136" s="54" t="str">
        <f t="shared" si="37"/>
        <v>10-31-Out-24</v>
      </c>
      <c r="K136" s="54" t="str">
        <f t="shared" si="37"/>
        <v>Meta Mensal</v>
      </c>
      <c r="L136" s="54">
        <f t="shared" si="37"/>
        <v>45566</v>
      </c>
      <c r="M136" s="54" t="e">
        <f t="shared" ca="1" si="37"/>
        <v>#NAME?</v>
      </c>
      <c r="N136" s="54">
        <v>45627</v>
      </c>
      <c r="O136" s="54">
        <v>45658</v>
      </c>
      <c r="P136" s="54">
        <v>45689</v>
      </c>
      <c r="Q136" s="54" t="e">
        <f t="shared" ca="1" si="37"/>
        <v>#NAME?</v>
      </c>
      <c r="R136" s="54" t="e">
        <f t="shared" ca="1" si="37"/>
        <v>#NAME?</v>
      </c>
      <c r="S136" s="54" t="e">
        <f t="shared" ca="1" si="37"/>
        <v>#NAME?</v>
      </c>
      <c r="T136" s="54" t="e">
        <f t="shared" ca="1" si="37"/>
        <v>#NAME?</v>
      </c>
      <c r="U136" s="54" t="e">
        <f t="shared" ca="1" si="37"/>
        <v>#NAME?</v>
      </c>
    </row>
    <row r="137" spans="1:21" x14ac:dyDescent="0.25">
      <c r="A137" s="68" t="s">
        <v>116</v>
      </c>
      <c r="B137" s="22">
        <f>(D137/31)*22</f>
        <v>8516.1290322580644</v>
      </c>
      <c r="C137" s="43">
        <v>0</v>
      </c>
      <c r="D137" s="22">
        <v>12000</v>
      </c>
      <c r="E137" s="45">
        <v>7136</v>
      </c>
      <c r="F137" s="43">
        <v>6246</v>
      </c>
      <c r="G137" s="43">
        <f>(K137/31)*9</f>
        <v>3483.8709677419356</v>
      </c>
      <c r="H137" s="46">
        <v>2042</v>
      </c>
      <c r="I137" s="43">
        <f>(K137/31)*22</f>
        <v>8516.1290322580644</v>
      </c>
      <c r="J137" s="46">
        <v>4580</v>
      </c>
      <c r="K137" s="43">
        <f>D137</f>
        <v>12000</v>
      </c>
      <c r="L137" s="43">
        <v>7152</v>
      </c>
      <c r="M137" s="43">
        <v>6801</v>
      </c>
      <c r="N137" s="43">
        <v>6910</v>
      </c>
      <c r="O137" s="43"/>
      <c r="P137" s="43"/>
      <c r="Q137" s="43"/>
      <c r="R137" s="43"/>
      <c r="S137" s="43"/>
      <c r="T137" s="43"/>
      <c r="U137" s="43"/>
    </row>
    <row r="138" spans="1:21" x14ac:dyDescent="0.25">
      <c r="A138" s="68" t="s">
        <v>117</v>
      </c>
      <c r="B138" s="22">
        <f>(D138/31)*22</f>
        <v>8516.1290322580644</v>
      </c>
      <c r="C138" s="43">
        <v>0</v>
      </c>
      <c r="D138" s="69">
        <v>12000</v>
      </c>
      <c r="E138" s="45">
        <v>0</v>
      </c>
      <c r="F138" s="43">
        <v>0</v>
      </c>
      <c r="G138" s="43">
        <f>(K138/31)*9</f>
        <v>3483.8709677419356</v>
      </c>
      <c r="H138" s="46">
        <v>0</v>
      </c>
      <c r="I138" s="43">
        <f>(K138/31)*22</f>
        <v>8516.1290322580644</v>
      </c>
      <c r="J138" s="46">
        <v>0</v>
      </c>
      <c r="K138" s="43">
        <f>D138</f>
        <v>12000</v>
      </c>
      <c r="L138" s="43">
        <f>H138+J138</f>
        <v>0</v>
      </c>
      <c r="M138" s="43">
        <v>0</v>
      </c>
      <c r="N138" s="43">
        <v>0</v>
      </c>
      <c r="O138" s="43"/>
      <c r="P138" s="43"/>
      <c r="Q138" s="43"/>
      <c r="R138" s="43"/>
      <c r="S138" s="43"/>
      <c r="T138" s="43"/>
      <c r="U138" s="43"/>
    </row>
    <row r="139" spans="1:21" s="72" customFormat="1" x14ac:dyDescent="0.25">
      <c r="A139" s="70" t="s">
        <v>10</v>
      </c>
      <c r="B139" s="71">
        <f>SUM(B137:B138)</f>
        <v>17032.258064516129</v>
      </c>
      <c r="C139" s="71">
        <f t="shared" ref="C139:U139" si="38">SUM(C137:C138)</f>
        <v>0</v>
      </c>
      <c r="D139" s="71">
        <f t="shared" si="38"/>
        <v>24000</v>
      </c>
      <c r="E139" s="71">
        <f t="shared" si="38"/>
        <v>7136</v>
      </c>
      <c r="F139" s="71">
        <f t="shared" si="38"/>
        <v>6246</v>
      </c>
      <c r="G139" s="71">
        <f t="shared" si="38"/>
        <v>6967.7419354838712</v>
      </c>
      <c r="H139" s="71">
        <f t="shared" si="38"/>
        <v>2042</v>
      </c>
      <c r="I139" s="71">
        <f t="shared" si="38"/>
        <v>17032.258064516129</v>
      </c>
      <c r="J139" s="71">
        <f t="shared" si="38"/>
        <v>4580</v>
      </c>
      <c r="K139" s="71">
        <f t="shared" si="38"/>
        <v>24000</v>
      </c>
      <c r="L139" s="71">
        <f t="shared" si="38"/>
        <v>7152</v>
      </c>
      <c r="M139" s="71">
        <f t="shared" si="38"/>
        <v>6801</v>
      </c>
      <c r="N139" s="71">
        <v>6910</v>
      </c>
      <c r="O139" s="71">
        <v>0</v>
      </c>
      <c r="P139" s="71">
        <v>0</v>
      </c>
      <c r="Q139" s="71">
        <f>SUM(Q137:Q138)</f>
        <v>0</v>
      </c>
      <c r="R139" s="71">
        <f>SUM(R137:R138)</f>
        <v>0</v>
      </c>
      <c r="S139" s="71">
        <f>SUM(S137:S138)</f>
        <v>0</v>
      </c>
      <c r="T139" s="71">
        <f>SUM(T137:T138)</f>
        <v>0</v>
      </c>
      <c r="U139" s="71">
        <f t="shared" si="38"/>
        <v>0</v>
      </c>
    </row>
  </sheetData>
  <mergeCells count="12">
    <mergeCell ref="A2:U2"/>
    <mergeCell ref="A3:U3"/>
    <mergeCell ref="B10:B32"/>
    <mergeCell ref="D10:D32"/>
    <mergeCell ref="G10:G32"/>
    <mergeCell ref="I10:I32"/>
    <mergeCell ref="K10:K32"/>
    <mergeCell ref="B36:B41"/>
    <mergeCell ref="D36:D41"/>
    <mergeCell ref="G36:G41"/>
    <mergeCell ref="I36:I41"/>
    <mergeCell ref="K36:K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2" manualBreakCount="2">
    <brk id="48" max="20" man="1"/>
    <brk id="10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D472-4F82-4663-8069-31D00E6558F2}">
  <sheetPr>
    <tabColor theme="7" tint="-0.499984740745262"/>
    <pageSetUpPr fitToPage="1"/>
  </sheetPr>
  <dimension ref="A1:IV22"/>
  <sheetViews>
    <sheetView showGridLines="0" tabSelected="1" view="pageBreakPreview" zoomScaleNormal="100" zoomScaleSheetLayoutView="100" workbookViewId="0">
      <pane xSplit="1" ySplit="4" topLeftCell="B17" activePane="bottomRight" state="frozen"/>
      <selection pane="topRight" activeCell="A2" sqref="A2:U139"/>
      <selection pane="bottomLeft" activeCell="A2" sqref="A2:U139"/>
      <selection pane="bottomRight" activeCell="E20" sqref="E20"/>
    </sheetView>
  </sheetViews>
  <sheetFormatPr defaultColWidth="8.7109375" defaultRowHeight="12.75" x14ac:dyDescent="0.25"/>
  <cols>
    <col min="1" max="1" width="60.7109375" style="75" customWidth="1"/>
    <col min="2" max="3" width="13.7109375" style="75" customWidth="1"/>
    <col min="4" max="4" width="12.42578125" style="75" hidden="1" customWidth="1"/>
    <col min="5" max="6" width="13.7109375" style="75" customWidth="1"/>
    <col min="7" max="11" width="26.140625" style="75" hidden="1" customWidth="1"/>
    <col min="12" max="14" width="13.7109375" style="75" customWidth="1"/>
    <col min="15" max="20" width="15.7109375" style="75" hidden="1" customWidth="1"/>
    <col min="21" max="21" width="6.42578125" style="75" hidden="1" customWidth="1"/>
    <col min="22" max="22" width="8.7109375" style="75" bestFit="1" customWidth="1"/>
    <col min="23" max="16384" width="8.7109375" style="75"/>
  </cols>
  <sheetData>
    <row r="1" spans="1:256" s="74" customFormat="1" ht="62.25" x14ac:dyDescent="0.8">
      <c r="A1" s="73" t="s">
        <v>118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15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56" x14ac:dyDescent="0.25">
      <c r="A3" s="110" t="s">
        <v>119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1"/>
    </row>
    <row r="4" spans="1:256" s="79" customFormat="1" x14ac:dyDescent="0.2">
      <c r="A4" s="76" t="s">
        <v>120</v>
      </c>
      <c r="B4" s="77" t="str">
        <f>Produção!D4</f>
        <v>Meta Mensal</v>
      </c>
      <c r="C4" s="77" t="str">
        <f>Produção!C9</f>
        <v>10-31-jul-24</v>
      </c>
      <c r="D4" s="77" t="s">
        <v>5</v>
      </c>
      <c r="E4" s="77">
        <f>Produção!E4</f>
        <v>45505</v>
      </c>
      <c r="F4" s="77" t="e">
        <f ca="1">Produção!F4</f>
        <v>#NAME?</v>
      </c>
      <c r="G4" s="77" t="str">
        <f>Produção!G4</f>
        <v>Meta Parcial</v>
      </c>
      <c r="H4" s="77" t="str">
        <f>Produção!H4</f>
        <v>01-09-Out-24</v>
      </c>
      <c r="I4" s="77" t="str">
        <f>Produção!I4</f>
        <v>Meta Parcial</v>
      </c>
      <c r="J4" s="77" t="str">
        <f>Produção!J4</f>
        <v>10-31-Out-24</v>
      </c>
      <c r="K4" s="77" t="str">
        <f>Produção!K4</f>
        <v>Meta Mensal</v>
      </c>
      <c r="L4" s="77">
        <f>Produção!L4</f>
        <v>45566</v>
      </c>
      <c r="M4" s="77" t="e">
        <f ca="1">Produção!M4</f>
        <v>#NAME?</v>
      </c>
      <c r="N4" s="77">
        <v>45627</v>
      </c>
      <c r="O4" s="77">
        <f>Produção!O4</f>
        <v>45658</v>
      </c>
      <c r="P4" s="77">
        <f>Produção!P4</f>
        <v>45689</v>
      </c>
      <c r="Q4" s="77" t="e">
        <f ca="1">Produção!Q4</f>
        <v>#NAME?</v>
      </c>
      <c r="R4" s="77" t="e">
        <f ca="1">Produção!R4</f>
        <v>#NAME?</v>
      </c>
      <c r="S4" s="77" t="e">
        <f ca="1">Produção!S4</f>
        <v>#NAME?</v>
      </c>
      <c r="T4" s="77" t="e">
        <f ca="1">Produção!T4</f>
        <v>#NAME?</v>
      </c>
      <c r="U4" s="77" t="e">
        <f ca="1">Produção!U4</f>
        <v>#NAME?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83" customFormat="1" x14ac:dyDescent="0.25">
      <c r="A5" s="80" t="s">
        <v>121</v>
      </c>
      <c r="B5" s="81">
        <v>1</v>
      </c>
      <c r="C5" s="82">
        <f>IFERROR(ROUND((C6/C7),4),0)</f>
        <v>1.6774</v>
      </c>
      <c r="D5" s="81">
        <v>1</v>
      </c>
      <c r="E5" s="82">
        <f>IFERROR(ROUND((E6/E7),4),0)</f>
        <v>1.4016999999999999</v>
      </c>
      <c r="F5" s="82">
        <f>IFERROR(ROUND((F6/F7),4),0)</f>
        <v>1.3522000000000001</v>
      </c>
      <c r="G5" s="82">
        <f>D5</f>
        <v>1</v>
      </c>
      <c r="H5" s="82">
        <f t="shared" ref="H5:U5" si="0">IFERROR(ROUND((H6/H7),4),0)</f>
        <v>0</v>
      </c>
      <c r="I5" s="82">
        <f>G5</f>
        <v>1</v>
      </c>
      <c r="J5" s="82">
        <f t="shared" si="0"/>
        <v>1.9157999999999999</v>
      </c>
      <c r="K5" s="82">
        <f>I5</f>
        <v>1</v>
      </c>
      <c r="L5" s="82">
        <f t="shared" si="0"/>
        <v>1.2326999999999999</v>
      </c>
      <c r="M5" s="82">
        <f t="shared" si="0"/>
        <v>1.2402</v>
      </c>
      <c r="N5" s="82">
        <v>1.2152000000000001</v>
      </c>
      <c r="O5" s="82">
        <f t="shared" si="0"/>
        <v>0</v>
      </c>
      <c r="P5" s="82">
        <f t="shared" si="0"/>
        <v>0</v>
      </c>
      <c r="Q5" s="82">
        <f t="shared" si="0"/>
        <v>0</v>
      </c>
      <c r="R5" s="82">
        <f t="shared" si="0"/>
        <v>0</v>
      </c>
      <c r="S5" s="82">
        <f t="shared" si="0"/>
        <v>0</v>
      </c>
      <c r="T5" s="82">
        <f t="shared" si="0"/>
        <v>0</v>
      </c>
      <c r="U5" s="82">
        <f t="shared" si="0"/>
        <v>0</v>
      </c>
    </row>
    <row r="6" spans="1:256" s="90" customFormat="1" x14ac:dyDescent="0.2">
      <c r="A6" s="84" t="s">
        <v>122</v>
      </c>
      <c r="B6" s="67"/>
      <c r="C6" s="85">
        <v>6473</v>
      </c>
      <c r="D6" s="67"/>
      <c r="E6" s="86">
        <v>7621</v>
      </c>
      <c r="F6" s="85">
        <v>7352</v>
      </c>
      <c r="G6" s="85"/>
      <c r="H6" s="87">
        <v>0</v>
      </c>
      <c r="I6" s="85"/>
      <c r="J6" s="87">
        <v>7392</v>
      </c>
      <c r="K6" s="85"/>
      <c r="L6" s="88">
        <v>6702</v>
      </c>
      <c r="M6" s="85">
        <v>6743</v>
      </c>
      <c r="N6" s="85">
        <v>6607</v>
      </c>
      <c r="O6" s="85"/>
      <c r="P6" s="85"/>
      <c r="Q6" s="85"/>
      <c r="R6" s="85"/>
      <c r="S6" s="85"/>
      <c r="T6" s="85"/>
      <c r="U6" s="85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pans="1:256" s="90" customFormat="1" x14ac:dyDescent="0.2">
      <c r="A7" s="84" t="s">
        <v>123</v>
      </c>
      <c r="B7" s="67"/>
      <c r="C7" s="85">
        <f>Produção!$B$5+Produção!$B$6</f>
        <v>3859</v>
      </c>
      <c r="D7" s="67"/>
      <c r="E7" s="85">
        <f>Produção!$D$5+Produção!$D$6</f>
        <v>5437</v>
      </c>
      <c r="F7" s="85">
        <f>Produção!$D$5+Produção!$D$6</f>
        <v>5437</v>
      </c>
      <c r="G7" s="85"/>
      <c r="H7" s="85">
        <f>Produção!$G$5+Produção!$G$6</f>
        <v>1578.483870967742</v>
      </c>
      <c r="I7" s="85"/>
      <c r="J7" s="85">
        <f>Produção!$I$5+Produção!$I$6</f>
        <v>3858.516129032258</v>
      </c>
      <c r="K7" s="85"/>
      <c r="L7" s="85">
        <f>Produção!$D$5+Produção!$D$6</f>
        <v>5437</v>
      </c>
      <c r="M7" s="85">
        <f>Produção!$D$5+Produção!$D$6</f>
        <v>5437</v>
      </c>
      <c r="N7" s="85">
        <v>5437</v>
      </c>
      <c r="O7" s="85">
        <f>Produção!$D$5+Produção!$D$6</f>
        <v>5437</v>
      </c>
      <c r="P7" s="85">
        <f>Produção!$D$5+Produção!$D$6</f>
        <v>5437</v>
      </c>
      <c r="Q7" s="85">
        <f>Produção!$D$5+Produção!$D$6</f>
        <v>5437</v>
      </c>
      <c r="R7" s="85">
        <f>Produção!$D$5+Produção!$D$6</f>
        <v>5437</v>
      </c>
      <c r="S7" s="85">
        <f>Produção!$D$5+Produção!$D$6</f>
        <v>5437</v>
      </c>
      <c r="T7" s="85">
        <f>Produção!$D$5+Produção!$D$6</f>
        <v>5437</v>
      </c>
      <c r="U7" s="85">
        <f>Produção!$D$5+Produção!$D$6</f>
        <v>5437</v>
      </c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spans="1:256" s="83" customFormat="1" x14ac:dyDescent="0.25">
      <c r="A8" s="80" t="s">
        <v>124</v>
      </c>
      <c r="B8" s="81">
        <v>1</v>
      </c>
      <c r="C8" s="82">
        <f>IFERROR(ROUND((C9/C10),4),0)</f>
        <v>2.3264999999999998</v>
      </c>
      <c r="D8" s="81">
        <v>1</v>
      </c>
      <c r="E8" s="82">
        <f>IFERROR(ROUND((E9/E10),4),0)</f>
        <v>1.1856</v>
      </c>
      <c r="F8" s="82">
        <f>IFERROR(ROUND((F9/F10),4),0)</f>
        <v>0.8931</v>
      </c>
      <c r="G8" s="82">
        <f>$D$8</f>
        <v>1</v>
      </c>
      <c r="H8" s="82">
        <f t="shared" ref="H8:U8" si="1">IFERROR(ROUND((H9/H10),4),0)</f>
        <v>0.45619999999999999</v>
      </c>
      <c r="I8" s="82">
        <f>$D$8</f>
        <v>1</v>
      </c>
      <c r="J8" s="82">
        <f t="shared" si="1"/>
        <v>1.2584</v>
      </c>
      <c r="K8" s="82">
        <f>$D$8</f>
        <v>1</v>
      </c>
      <c r="L8" s="82">
        <f t="shared" si="1"/>
        <v>1.0255000000000001</v>
      </c>
      <c r="M8" s="82">
        <f t="shared" si="1"/>
        <v>1.0169999999999999</v>
      </c>
      <c r="N8" s="82">
        <v>1.1287</v>
      </c>
      <c r="O8" s="82">
        <f t="shared" si="1"/>
        <v>0</v>
      </c>
      <c r="P8" s="82">
        <f t="shared" si="1"/>
        <v>0</v>
      </c>
      <c r="Q8" s="82">
        <f t="shared" si="1"/>
        <v>0</v>
      </c>
      <c r="R8" s="82">
        <f t="shared" si="1"/>
        <v>0</v>
      </c>
      <c r="S8" s="82">
        <f t="shared" si="1"/>
        <v>0</v>
      </c>
      <c r="T8" s="82">
        <f t="shared" si="1"/>
        <v>0</v>
      </c>
      <c r="U8" s="82">
        <f t="shared" si="1"/>
        <v>0</v>
      </c>
    </row>
    <row r="9" spans="1:256" s="90" customFormat="1" x14ac:dyDescent="0.2">
      <c r="A9" s="84" t="s">
        <v>125</v>
      </c>
      <c r="B9" s="67"/>
      <c r="C9" s="85">
        <v>3104</v>
      </c>
      <c r="D9" s="67"/>
      <c r="E9" s="86">
        <v>2229</v>
      </c>
      <c r="F9" s="85">
        <v>1679</v>
      </c>
      <c r="G9" s="85"/>
      <c r="H9" s="87">
        <f>L9-J9</f>
        <v>249</v>
      </c>
      <c r="I9" s="85"/>
      <c r="J9" s="87">
        <v>1679</v>
      </c>
      <c r="K9" s="85"/>
      <c r="L9" s="88">
        <v>1928</v>
      </c>
      <c r="M9" s="85">
        <v>1912</v>
      </c>
      <c r="N9" s="85">
        <v>2122</v>
      </c>
      <c r="O9" s="85"/>
      <c r="P9" s="85"/>
      <c r="Q9" s="85"/>
      <c r="R9" s="85"/>
      <c r="S9" s="85"/>
      <c r="T9" s="85"/>
      <c r="U9" s="85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spans="1:256" s="90" customFormat="1" x14ac:dyDescent="0.2">
      <c r="A10" s="84" t="s">
        <v>126</v>
      </c>
      <c r="B10" s="67"/>
      <c r="C10" s="85">
        <f>Produção!B98</f>
        <v>1334.1935483870966</v>
      </c>
      <c r="D10" s="67"/>
      <c r="E10" s="85">
        <f>Produção!$D$98</f>
        <v>1880</v>
      </c>
      <c r="F10" s="85">
        <f>Produção!$D$98</f>
        <v>1880</v>
      </c>
      <c r="G10" s="85"/>
      <c r="H10" s="85">
        <f>Produção!$G$98</f>
        <v>545.80645161290317</v>
      </c>
      <c r="I10" s="85"/>
      <c r="J10" s="85">
        <f>Produção!$I$98</f>
        <v>1334.1935483870966</v>
      </c>
      <c r="K10" s="85"/>
      <c r="L10" s="85">
        <f>Produção!$D$98</f>
        <v>1880</v>
      </c>
      <c r="M10" s="85">
        <f>Produção!$D$98</f>
        <v>1880</v>
      </c>
      <c r="N10" s="85">
        <v>1880</v>
      </c>
      <c r="O10" s="85">
        <f>Produção!$D$98</f>
        <v>1880</v>
      </c>
      <c r="P10" s="85">
        <f>Produção!$D$98</f>
        <v>1880</v>
      </c>
      <c r="Q10" s="85">
        <f>Produção!$D$98</f>
        <v>1880</v>
      </c>
      <c r="R10" s="85">
        <f>Produção!$D$98</f>
        <v>1880</v>
      </c>
      <c r="S10" s="85">
        <f>Produção!$D$98</f>
        <v>1880</v>
      </c>
      <c r="T10" s="85">
        <f>Produção!$D$98</f>
        <v>1880</v>
      </c>
      <c r="U10" s="85">
        <f>Produção!$D$98</f>
        <v>1880</v>
      </c>
      <c r="V10" s="89"/>
      <c r="W10" s="89"/>
      <c r="X10" s="91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spans="1:256" s="83" customFormat="1" ht="25.5" x14ac:dyDescent="0.25">
      <c r="A11" s="80" t="s">
        <v>127</v>
      </c>
      <c r="B11" s="92" t="s">
        <v>128</v>
      </c>
      <c r="C11" s="93">
        <f>IFERROR(ROUND((C12/C13),4),0)</f>
        <v>1</v>
      </c>
      <c r="D11" s="92" t="s">
        <v>128</v>
      </c>
      <c r="E11" s="93">
        <f>IFERROR(ROUND((E12/E13),4),0)</f>
        <v>1</v>
      </c>
      <c r="F11" s="93">
        <f>IFERROR(ROUND((F12/F13),4),0)</f>
        <v>1</v>
      </c>
      <c r="G11" s="82" t="str">
        <f>D11</f>
        <v>≥ 70%</v>
      </c>
      <c r="H11" s="93">
        <f t="shared" ref="H11:U11" si="2">IFERROR(ROUND((H12/H13),4),0)</f>
        <v>0</v>
      </c>
      <c r="I11" s="82" t="str">
        <f>G11</f>
        <v>≥ 70%</v>
      </c>
      <c r="J11" s="93">
        <f t="shared" si="2"/>
        <v>1</v>
      </c>
      <c r="K11" s="82" t="str">
        <f>I11</f>
        <v>≥ 70%</v>
      </c>
      <c r="L11" s="93">
        <f t="shared" si="2"/>
        <v>1</v>
      </c>
      <c r="M11" s="93">
        <f t="shared" si="2"/>
        <v>1</v>
      </c>
      <c r="N11" s="93">
        <v>1</v>
      </c>
      <c r="O11" s="93">
        <f t="shared" si="2"/>
        <v>0</v>
      </c>
      <c r="P11" s="93">
        <f t="shared" si="2"/>
        <v>0</v>
      </c>
      <c r="Q11" s="93">
        <f t="shared" si="2"/>
        <v>0</v>
      </c>
      <c r="R11" s="93">
        <f t="shared" si="2"/>
        <v>0</v>
      </c>
      <c r="S11" s="93">
        <f t="shared" si="2"/>
        <v>0</v>
      </c>
      <c r="T11" s="93">
        <f t="shared" si="2"/>
        <v>0</v>
      </c>
      <c r="U11" s="93">
        <f t="shared" si="2"/>
        <v>0</v>
      </c>
    </row>
    <row r="12" spans="1:256" s="90" customFormat="1" ht="25.5" x14ac:dyDescent="0.2">
      <c r="A12" s="84" t="s">
        <v>129</v>
      </c>
      <c r="B12" s="67"/>
      <c r="C12" s="85">
        <v>752</v>
      </c>
      <c r="D12" s="67"/>
      <c r="E12" s="86">
        <v>1577</v>
      </c>
      <c r="F12" s="85">
        <v>1760</v>
      </c>
      <c r="G12" s="85"/>
      <c r="H12" s="87">
        <v>0</v>
      </c>
      <c r="I12" s="85"/>
      <c r="J12" s="87">
        <v>1760</v>
      </c>
      <c r="K12" s="85"/>
      <c r="L12" s="85">
        <f>H12+J12</f>
        <v>1760</v>
      </c>
      <c r="M12" s="85">
        <v>1454</v>
      </c>
      <c r="N12" s="85">
        <v>1553</v>
      </c>
      <c r="O12" s="85"/>
      <c r="P12" s="85"/>
      <c r="Q12" s="85"/>
      <c r="R12" s="85"/>
      <c r="S12" s="85"/>
      <c r="T12" s="85"/>
      <c r="U12" s="85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spans="1:256" s="90" customFormat="1" x14ac:dyDescent="0.2">
      <c r="A13" s="84" t="s">
        <v>130</v>
      </c>
      <c r="B13" s="67"/>
      <c r="C13" s="85">
        <v>752</v>
      </c>
      <c r="D13" s="67"/>
      <c r="E13" s="86">
        <v>1577</v>
      </c>
      <c r="F13" s="85">
        <v>1760</v>
      </c>
      <c r="G13" s="85"/>
      <c r="H13" s="87">
        <v>0</v>
      </c>
      <c r="I13" s="85"/>
      <c r="J13" s="87">
        <v>1760</v>
      </c>
      <c r="K13" s="85"/>
      <c r="L13" s="85">
        <f>H13+J13</f>
        <v>1760</v>
      </c>
      <c r="M13" s="85">
        <v>1454</v>
      </c>
      <c r="N13" s="85">
        <v>1553</v>
      </c>
      <c r="O13" s="85"/>
      <c r="P13" s="85"/>
      <c r="Q13" s="85"/>
      <c r="R13" s="85"/>
      <c r="S13" s="85"/>
      <c r="T13" s="85"/>
      <c r="U13" s="85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spans="1:256" s="83" customFormat="1" ht="25.5" x14ac:dyDescent="0.25">
      <c r="A14" s="80" t="s">
        <v>131</v>
      </c>
      <c r="B14" s="92" t="s">
        <v>132</v>
      </c>
      <c r="C14" s="93">
        <f>IFERROR(ROUND((C15/C16),4),0)</f>
        <v>1</v>
      </c>
      <c r="D14" s="92" t="s">
        <v>132</v>
      </c>
      <c r="E14" s="93">
        <f>IFERROR(ROUND((E15/E16),4),0)</f>
        <v>1</v>
      </c>
      <c r="F14" s="93">
        <f>IFERROR(ROUND((F15/F16),4),0)</f>
        <v>1</v>
      </c>
      <c r="G14" s="82" t="str">
        <f>D14</f>
        <v>≥ 99%</v>
      </c>
      <c r="H14" s="93">
        <f t="shared" ref="H14:U14" si="3">IFERROR(ROUND((H15/H16),4),0)</f>
        <v>0</v>
      </c>
      <c r="I14" s="82" t="str">
        <f>G14</f>
        <v>≥ 99%</v>
      </c>
      <c r="J14" s="93">
        <f t="shared" si="3"/>
        <v>1</v>
      </c>
      <c r="K14" s="82" t="str">
        <f>I14</f>
        <v>≥ 99%</v>
      </c>
      <c r="L14" s="93">
        <f t="shared" si="3"/>
        <v>1</v>
      </c>
      <c r="M14" s="93">
        <f t="shared" si="3"/>
        <v>1</v>
      </c>
      <c r="N14" s="93">
        <v>1</v>
      </c>
      <c r="O14" s="93">
        <f t="shared" si="3"/>
        <v>0</v>
      </c>
      <c r="P14" s="93">
        <f t="shared" si="3"/>
        <v>0</v>
      </c>
      <c r="Q14" s="93">
        <f t="shared" si="3"/>
        <v>0</v>
      </c>
      <c r="R14" s="93">
        <f t="shared" si="3"/>
        <v>0</v>
      </c>
      <c r="S14" s="93">
        <f t="shared" si="3"/>
        <v>0</v>
      </c>
      <c r="T14" s="93">
        <f t="shared" si="3"/>
        <v>0</v>
      </c>
      <c r="U14" s="93">
        <f t="shared" si="3"/>
        <v>0</v>
      </c>
    </row>
    <row r="15" spans="1:256" s="90" customFormat="1" x14ac:dyDescent="0.2">
      <c r="A15" s="84" t="s">
        <v>133</v>
      </c>
      <c r="B15" s="67">
        <v>1</v>
      </c>
      <c r="C15" s="85">
        <v>172</v>
      </c>
      <c r="D15" s="67"/>
      <c r="E15" s="86">
        <v>172</v>
      </c>
      <c r="F15" s="85">
        <v>168</v>
      </c>
      <c r="G15" s="85"/>
      <c r="H15" s="87">
        <v>0</v>
      </c>
      <c r="I15" s="85"/>
      <c r="J15" s="87">
        <v>175</v>
      </c>
      <c r="K15" s="85"/>
      <c r="L15" s="85">
        <f>J15</f>
        <v>175</v>
      </c>
      <c r="M15" s="85">
        <v>167</v>
      </c>
      <c r="N15" s="85">
        <v>165</v>
      </c>
      <c r="O15" s="85"/>
      <c r="P15" s="85"/>
      <c r="Q15" s="85"/>
      <c r="R15" s="85"/>
      <c r="S15" s="85"/>
      <c r="T15" s="85"/>
      <c r="U15" s="85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spans="1:256" s="90" customFormat="1" x14ac:dyDescent="0.2">
      <c r="A16" s="84" t="s">
        <v>134</v>
      </c>
      <c r="B16" s="67"/>
      <c r="C16" s="85">
        <v>172</v>
      </c>
      <c r="D16" s="67"/>
      <c r="E16" s="86">
        <v>172</v>
      </c>
      <c r="F16" s="85">
        <v>168</v>
      </c>
      <c r="G16" s="85"/>
      <c r="H16" s="87">
        <v>0</v>
      </c>
      <c r="I16" s="85"/>
      <c r="J16" s="87">
        <v>175</v>
      </c>
      <c r="K16" s="85"/>
      <c r="L16" s="85">
        <f>J16</f>
        <v>175</v>
      </c>
      <c r="M16" s="85">
        <v>167</v>
      </c>
      <c r="N16" s="85">
        <v>165</v>
      </c>
      <c r="O16" s="85"/>
      <c r="P16" s="85"/>
      <c r="Q16" s="85"/>
      <c r="R16" s="85"/>
      <c r="S16" s="85"/>
      <c r="T16" s="85"/>
      <c r="U16" s="85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pans="1:256" s="83" customFormat="1" ht="25.5" x14ac:dyDescent="0.25">
      <c r="A17" s="80" t="s">
        <v>135</v>
      </c>
      <c r="B17" s="92" t="s">
        <v>56</v>
      </c>
      <c r="C17" s="93">
        <f>IFERROR(ROUND((C18/C19),4),0)</f>
        <v>4.9399999999999999E-2</v>
      </c>
      <c r="D17" s="92" t="s">
        <v>56</v>
      </c>
      <c r="E17" s="93">
        <f>IFERROR(ROUND((E18/E19),4),0)</f>
        <v>5.8900000000000001E-2</v>
      </c>
      <c r="F17" s="93">
        <f>IFERROR(ROUND((F18/F19),4),0)</f>
        <v>4.65E-2</v>
      </c>
      <c r="G17" s="82" t="str">
        <f>D17</f>
        <v>≥ 5%</v>
      </c>
      <c r="H17" s="93">
        <f t="shared" ref="H17:U17" si="4">IFERROR(ROUND((H18/H19),4),0)</f>
        <v>3.7499999999999999E-2</v>
      </c>
      <c r="I17" s="82" t="str">
        <f>G17</f>
        <v>≥ 5%</v>
      </c>
      <c r="J17" s="93">
        <f t="shared" si="4"/>
        <v>6.7100000000000007E-2</v>
      </c>
      <c r="K17" s="82" t="str">
        <f>I17</f>
        <v>≥ 5%</v>
      </c>
      <c r="L17" s="93">
        <f t="shared" si="4"/>
        <v>5.9799999999999999E-2</v>
      </c>
      <c r="M17" s="93">
        <f t="shared" si="4"/>
        <v>6.7900000000000002E-2</v>
      </c>
      <c r="N17" s="93">
        <v>7.7499999999999999E-2</v>
      </c>
      <c r="O17" s="93">
        <f t="shared" si="4"/>
        <v>7.7499999999999999E-2</v>
      </c>
      <c r="P17" s="93">
        <f t="shared" si="4"/>
        <v>0</v>
      </c>
      <c r="Q17" s="93">
        <f t="shared" si="4"/>
        <v>0</v>
      </c>
      <c r="R17" s="93">
        <f t="shared" si="4"/>
        <v>0</v>
      </c>
      <c r="S17" s="93">
        <f t="shared" si="4"/>
        <v>0</v>
      </c>
      <c r="T17" s="93">
        <f t="shared" si="4"/>
        <v>0</v>
      </c>
      <c r="U17" s="93">
        <f t="shared" si="4"/>
        <v>0</v>
      </c>
    </row>
    <row r="18" spans="1:256" s="90" customFormat="1" x14ac:dyDescent="0.2">
      <c r="A18" s="84" t="s">
        <v>55</v>
      </c>
      <c r="B18" s="67"/>
      <c r="C18" s="85">
        <f>Produção!C61</f>
        <v>158</v>
      </c>
      <c r="D18" s="67"/>
      <c r="E18" s="85">
        <f>Produção!E61</f>
        <v>272</v>
      </c>
      <c r="F18" s="85">
        <v>230</v>
      </c>
      <c r="G18" s="85"/>
      <c r="H18" s="85">
        <v>46</v>
      </c>
      <c r="I18" s="85"/>
      <c r="J18" s="85">
        <v>252</v>
      </c>
      <c r="K18" s="85"/>
      <c r="L18" s="85">
        <f>H18+J18</f>
        <v>298</v>
      </c>
      <c r="M18" s="85">
        <v>331</v>
      </c>
      <c r="N18" s="85">
        <v>380</v>
      </c>
      <c r="O18" s="85">
        <f>Produção!N61</f>
        <v>380</v>
      </c>
      <c r="P18" s="85">
        <f>Produção!O61</f>
        <v>0</v>
      </c>
      <c r="Q18" s="85">
        <f>Produção!P61</f>
        <v>0</v>
      </c>
      <c r="R18" s="85">
        <f>Produção!Q61</f>
        <v>0</v>
      </c>
      <c r="S18" s="85">
        <f>Produção!R61</f>
        <v>0</v>
      </c>
      <c r="T18" s="85">
        <f>Produção!S61</f>
        <v>0</v>
      </c>
      <c r="U18" s="85">
        <f>Produção!T61</f>
        <v>0</v>
      </c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spans="1:256" s="90" customFormat="1" x14ac:dyDescent="0.2">
      <c r="A19" s="84" t="s">
        <v>136</v>
      </c>
      <c r="B19" s="67"/>
      <c r="C19" s="85">
        <f>Produção!C62</f>
        <v>3198</v>
      </c>
      <c r="D19" s="67"/>
      <c r="E19" s="85">
        <f>Produção!E62</f>
        <v>4615</v>
      </c>
      <c r="F19" s="85">
        <v>4942</v>
      </c>
      <c r="G19" s="85"/>
      <c r="H19" s="85">
        <v>1228</v>
      </c>
      <c r="I19" s="85"/>
      <c r="J19" s="85">
        <v>3755</v>
      </c>
      <c r="K19" s="85"/>
      <c r="L19" s="85">
        <f>H19+J19</f>
        <v>4983</v>
      </c>
      <c r="M19" s="85">
        <v>4874</v>
      </c>
      <c r="N19" s="85">
        <v>4903</v>
      </c>
      <c r="O19" s="85">
        <f>Produção!N62</f>
        <v>4903</v>
      </c>
      <c r="P19" s="85">
        <f>Produção!O62</f>
        <v>0</v>
      </c>
      <c r="Q19" s="85">
        <f>Produção!P62</f>
        <v>0</v>
      </c>
      <c r="R19" s="85">
        <f>Produção!Q62</f>
        <v>0</v>
      </c>
      <c r="S19" s="85">
        <f>Produção!R62</f>
        <v>0</v>
      </c>
      <c r="T19" s="85">
        <f>Produção!S62</f>
        <v>0</v>
      </c>
      <c r="U19" s="85">
        <f>Produção!T62</f>
        <v>0</v>
      </c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spans="1:256" s="97" customFormat="1" ht="25.5" x14ac:dyDescent="0.25">
      <c r="A20" s="94" t="s">
        <v>137</v>
      </c>
      <c r="B20" s="95" t="s">
        <v>138</v>
      </c>
      <c r="C20" s="96">
        <f>IFERROR(ROUND((C21/C22),4),0)</f>
        <v>1.4E-3</v>
      </c>
      <c r="D20" s="95" t="s">
        <v>138</v>
      </c>
      <c r="E20" s="96">
        <f>IFERROR(ROUND((E21/E22),4),0)</f>
        <v>5.0000000000000001E-4</v>
      </c>
      <c r="F20" s="96">
        <f>IFERROR(ROUND((F21/F22),4),0)</f>
        <v>1.17E-2</v>
      </c>
      <c r="G20" s="82" t="str">
        <f>D20</f>
        <v>≤ 0,5%</v>
      </c>
      <c r="H20" s="96">
        <f t="shared" ref="H20:U20" si="5">IFERROR(ROUND((H21/H22),4),0)</f>
        <v>0</v>
      </c>
      <c r="I20" s="82" t="str">
        <f>G20</f>
        <v>≤ 0,5%</v>
      </c>
      <c r="J20" s="96">
        <f t="shared" si="5"/>
        <v>0</v>
      </c>
      <c r="K20" s="82" t="str">
        <f>I20</f>
        <v>≤ 0,5%</v>
      </c>
      <c r="L20" s="96">
        <f t="shared" si="5"/>
        <v>3.3999999999999998E-3</v>
      </c>
      <c r="M20" s="96">
        <f t="shared" si="5"/>
        <v>5.0000000000000001E-4</v>
      </c>
      <c r="N20" s="96">
        <v>1.4E-3</v>
      </c>
      <c r="O20" s="96">
        <f t="shared" si="5"/>
        <v>0</v>
      </c>
      <c r="P20" s="96">
        <f t="shared" si="5"/>
        <v>0</v>
      </c>
      <c r="Q20" s="96">
        <f t="shared" si="5"/>
        <v>0</v>
      </c>
      <c r="R20" s="96">
        <f t="shared" si="5"/>
        <v>0</v>
      </c>
      <c r="S20" s="96">
        <f t="shared" si="5"/>
        <v>0</v>
      </c>
      <c r="T20" s="96">
        <f t="shared" si="5"/>
        <v>0</v>
      </c>
      <c r="U20" s="96">
        <f t="shared" si="5"/>
        <v>0</v>
      </c>
    </row>
    <row r="21" spans="1:256" s="105" customFormat="1" ht="25.5" x14ac:dyDescent="0.2">
      <c r="A21" s="98" t="s">
        <v>139</v>
      </c>
      <c r="B21" s="99"/>
      <c r="C21" s="100">
        <v>847.27</v>
      </c>
      <c r="D21" s="99"/>
      <c r="E21" s="101">
        <v>98</v>
      </c>
      <c r="F21" s="100">
        <v>2271.7199999999998</v>
      </c>
      <c r="G21" s="100"/>
      <c r="H21" s="102">
        <v>1920</v>
      </c>
      <c r="I21" s="100"/>
      <c r="J21" s="102">
        <v>0</v>
      </c>
      <c r="K21" s="100"/>
      <c r="L21" s="100">
        <f>H21+J21</f>
        <v>1920</v>
      </c>
      <c r="M21" s="100">
        <v>40.44</v>
      </c>
      <c r="N21" s="100">
        <v>103.39</v>
      </c>
      <c r="O21" s="100"/>
      <c r="P21" s="100"/>
      <c r="Q21" s="100"/>
      <c r="R21" s="100"/>
      <c r="S21" s="100"/>
      <c r="T21" s="100"/>
      <c r="U21" s="100"/>
      <c r="V21" s="103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  <c r="IU21" s="104"/>
      <c r="IV21" s="104"/>
    </row>
    <row r="22" spans="1:256" s="105" customFormat="1" x14ac:dyDescent="0.2">
      <c r="A22" s="98" t="s">
        <v>140</v>
      </c>
      <c r="B22" s="99"/>
      <c r="C22" s="100">
        <v>615252.68999999994</v>
      </c>
      <c r="D22" s="99"/>
      <c r="E22" s="101">
        <v>193596</v>
      </c>
      <c r="F22" s="100">
        <v>193596</v>
      </c>
      <c r="G22" s="100"/>
      <c r="H22" s="102">
        <v>0</v>
      </c>
      <c r="I22" s="100"/>
      <c r="J22" s="102">
        <v>560680</v>
      </c>
      <c r="K22" s="100"/>
      <c r="L22" s="100">
        <f>H22+J22</f>
        <v>560680</v>
      </c>
      <c r="M22" s="100">
        <v>74210.58</v>
      </c>
      <c r="N22" s="100">
        <v>72147.3</v>
      </c>
      <c r="O22" s="100"/>
      <c r="P22" s="100"/>
      <c r="Q22" s="100"/>
      <c r="R22" s="100"/>
      <c r="S22" s="100"/>
      <c r="T22" s="100"/>
      <c r="U22" s="100"/>
      <c r="V22" s="103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fitToHeight="0" orientation="portrait" horizontalDpi="300" verticalDpi="300" r:id="rId1"/>
  <headerFooter>
    <oddFooter>&amp;C
Diretoria Geral - Policlínica de Formosa&amp;RPágina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8CE1B-4145-446B-B680-B8EA3AD9B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E309C5-DB5E-415D-9917-2FDF2497B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8</vt:i4>
      </vt:variant>
    </vt:vector>
  </HeadingPairs>
  <TitlesOfParts>
    <vt:vector size="10" baseType="lpstr">
      <vt:lpstr>Produção</vt:lpstr>
      <vt:lpstr>Desempenho</vt:lpstr>
      <vt:lpstr>Desempenho!a</vt:lpstr>
      <vt:lpstr>Desempenho!Area_de_impressao</vt:lpstr>
      <vt:lpstr>Produção!Area_de_impressao</vt:lpstr>
      <vt:lpstr>Produção!d</vt:lpstr>
      <vt:lpstr>Produção!i</vt:lpstr>
      <vt:lpstr>Desempenho!Titulos_de_impressao</vt:lpstr>
      <vt:lpstr>Produção!Titulos_de_impressao</vt:lpstr>
      <vt:lpstr>Desempenho!y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2025-01-10T02:17:27Z</dcterms:created>
  <dcterms:modified xsi:type="dcterms:W3CDTF">2025-02-05T14:47:03Z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