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2025\01-2025-TRANSPARENCIA-JANEIRO-IMED-ENTORNO\"/>
    </mc:Choice>
  </mc:AlternateContent>
  <xr:revisionPtr revIDLastSave="0" documentId="8_{928045F7-A400-4395-A691-AA22B37212F2}" xr6:coauthVersionLast="47" xr6:coauthVersionMax="47" xr10:uidLastSave="{00000000-0000-0000-0000-000000000000}"/>
  <bookViews>
    <workbookView xWindow="-120" yWindow="-120" windowWidth="20730" windowHeight="11040" xr2:uid="{E11F635B-221B-4392-976E-461EBFFCD38C}"/>
  </bookViews>
  <sheets>
    <sheet name="Produção1" sheetId="1" r:id="rId1"/>
    <sheet name="Produção2" sheetId="4" r:id="rId2"/>
    <sheet name="Desempenho" sheetId="2" r:id="rId3"/>
    <sheet name="Efetividade" sheetId="3" state="hidden" r:id="rId4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3">Efetividade!$A$1:$AK$68</definedName>
    <definedName name="_xlnm.Print_Area" localSheetId="0">Produção1!$A$1:$Z$180</definedName>
    <definedName name="_xlnm.Print_Area" localSheetId="1">Produção2!$A$1:$AA$180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 localSheetId="0">Produção1!$A$1:$AA$179</definedName>
    <definedName name="d" localSheetId="1">Produção2!$A$1:$AA$179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" localSheetId="0">Produção1!$1:$3</definedName>
    <definedName name="i" localSheetId="1">Produção2!$1:$3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" localSheetId="3">Efetividade!$A$1:$AK$69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3">Efetividade!$1:$4</definedName>
    <definedName name="_xlnm.Print_Titles" localSheetId="0">Produção1!$1:$3</definedName>
    <definedName name="_xlnm.Print_Titles" localSheetId="1">Produção2!$1:$3</definedName>
    <definedName name="ttt">#REF!</definedName>
    <definedName name="vc">#REF!</definedName>
    <definedName name="ww">#REF!</definedName>
    <definedName name="xxx">#REF!</definedName>
    <definedName name="XXXXXXXXXXXXXXXXXXXX">#REF!</definedName>
    <definedName name="y" localSheetId="3">Efetividade!$1:$4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9" i="4" l="1"/>
  <c r="Z179" i="4"/>
  <c r="Y179" i="4"/>
  <c r="X179" i="4"/>
  <c r="W179" i="4"/>
  <c r="V179" i="4"/>
  <c r="T179" i="4"/>
  <c r="S179" i="4"/>
  <c r="P179" i="4"/>
  <c r="N179" i="4"/>
  <c r="M179" i="4"/>
  <c r="J179" i="4"/>
  <c r="H179" i="4"/>
  <c r="F179" i="4"/>
  <c r="E179" i="4"/>
  <c r="D179" i="4"/>
  <c r="C179" i="4"/>
  <c r="U177" i="4"/>
  <c r="U179" i="4"/>
  <c r="R177" i="4"/>
  <c r="R179" i="4"/>
  <c r="L177" i="4"/>
  <c r="L179" i="4"/>
  <c r="K177" i="4"/>
  <c r="O177" i="4"/>
  <c r="B177" i="4"/>
  <c r="K176" i="4"/>
  <c r="O176" i="4"/>
  <c r="O179" i="4"/>
  <c r="B176" i="4"/>
  <c r="B179" i="4"/>
  <c r="T175" i="4"/>
  <c r="S175" i="4"/>
  <c r="R175" i="4"/>
  <c r="P175" i="4"/>
  <c r="O175" i="4"/>
  <c r="L175" i="4"/>
  <c r="K175" i="4"/>
  <c r="J175" i="4"/>
  <c r="I175" i="4"/>
  <c r="H175" i="4"/>
  <c r="G175" i="4"/>
  <c r="E175" i="4"/>
  <c r="D175" i="4"/>
  <c r="C175" i="4"/>
  <c r="B175" i="4"/>
  <c r="AA173" i="4"/>
  <c r="Z173" i="4"/>
  <c r="Y173" i="4"/>
  <c r="X173" i="4"/>
  <c r="W173" i="4"/>
  <c r="V173" i="4"/>
  <c r="T173" i="4"/>
  <c r="S173" i="4"/>
  <c r="P173" i="4"/>
  <c r="N173" i="4"/>
  <c r="M173" i="4"/>
  <c r="J173" i="4"/>
  <c r="H173" i="4"/>
  <c r="F173" i="4"/>
  <c r="E173" i="4"/>
  <c r="D173" i="4"/>
  <c r="C173" i="4"/>
  <c r="U172" i="4"/>
  <c r="R172" i="4"/>
  <c r="L172" i="4"/>
  <c r="K172" i="4"/>
  <c r="O172" i="4" s="1"/>
  <c r="I172" i="4"/>
  <c r="G172" i="4"/>
  <c r="B172" i="4"/>
  <c r="U171" i="4"/>
  <c r="U173" i="4" s="1"/>
  <c r="R171" i="4"/>
  <c r="R173" i="4"/>
  <c r="L171" i="4"/>
  <c r="L173" i="4" s="1"/>
  <c r="K171" i="4"/>
  <c r="I171" i="4"/>
  <c r="I173" i="4"/>
  <c r="G171" i="4"/>
  <c r="G173" i="4" s="1"/>
  <c r="B171" i="4"/>
  <c r="B173" i="4"/>
  <c r="T170" i="4"/>
  <c r="S170" i="4"/>
  <c r="R170" i="4"/>
  <c r="P170" i="4"/>
  <c r="O170" i="4"/>
  <c r="L170" i="4"/>
  <c r="K170" i="4"/>
  <c r="J170" i="4"/>
  <c r="I170" i="4"/>
  <c r="H170" i="4"/>
  <c r="G170" i="4"/>
  <c r="E170" i="4"/>
  <c r="D170" i="4"/>
  <c r="C170" i="4"/>
  <c r="B170" i="4"/>
  <c r="AA168" i="4"/>
  <c r="Z168" i="4"/>
  <c r="Y168" i="4"/>
  <c r="X168" i="4"/>
  <c r="W168" i="4"/>
  <c r="V168" i="4"/>
  <c r="U168" i="4"/>
  <c r="S168" i="4"/>
  <c r="P168" i="4"/>
  <c r="N168" i="4"/>
  <c r="M168" i="4"/>
  <c r="J168" i="4"/>
  <c r="H168" i="4"/>
  <c r="F168" i="4"/>
  <c r="E168" i="4"/>
  <c r="D168" i="4"/>
  <c r="C168" i="4"/>
  <c r="L167" i="4"/>
  <c r="K167" i="4"/>
  <c r="O167" i="4"/>
  <c r="I167" i="4"/>
  <c r="T167" i="4" s="1"/>
  <c r="T168" i="4" s="1"/>
  <c r="G167" i="4"/>
  <c r="B167" i="4"/>
  <c r="R166" i="4"/>
  <c r="L166" i="4"/>
  <c r="L168" i="4" s="1"/>
  <c r="K166" i="4"/>
  <c r="K168" i="4"/>
  <c r="B166" i="4"/>
  <c r="B168" i="4" s="1"/>
  <c r="T165" i="4"/>
  <c r="S165" i="4"/>
  <c r="R165" i="4"/>
  <c r="P165" i="4"/>
  <c r="O165" i="4"/>
  <c r="L165" i="4"/>
  <c r="K165" i="4"/>
  <c r="J165" i="4"/>
  <c r="I165" i="4"/>
  <c r="H165" i="4"/>
  <c r="G165" i="4"/>
  <c r="E165" i="4"/>
  <c r="D165" i="4"/>
  <c r="C165" i="4"/>
  <c r="B165" i="4"/>
  <c r="AA163" i="4"/>
  <c r="Z163" i="4"/>
  <c r="Y163" i="4"/>
  <c r="X163" i="4"/>
  <c r="W163" i="4"/>
  <c r="V163" i="4"/>
  <c r="T163" i="4"/>
  <c r="S163" i="4"/>
  <c r="P163" i="4"/>
  <c r="N163" i="4"/>
  <c r="M163" i="4"/>
  <c r="J163" i="4"/>
  <c r="H163" i="4"/>
  <c r="F163" i="4"/>
  <c r="E163" i="4"/>
  <c r="D163" i="4"/>
  <c r="C163" i="4"/>
  <c r="U162" i="4"/>
  <c r="R162" i="4"/>
  <c r="L162" i="4"/>
  <c r="K162" i="4"/>
  <c r="O162" i="4" s="1"/>
  <c r="I162" i="4"/>
  <c r="G162" i="4"/>
  <c r="B162" i="4"/>
  <c r="U161" i="4"/>
  <c r="R161" i="4"/>
  <c r="L161" i="4"/>
  <c r="K161" i="4"/>
  <c r="O161" i="4" s="1"/>
  <c r="I161" i="4"/>
  <c r="G161" i="4"/>
  <c r="B161" i="4"/>
  <c r="U160" i="4"/>
  <c r="R160" i="4"/>
  <c r="L160" i="4"/>
  <c r="K160" i="4"/>
  <c r="O160" i="4" s="1"/>
  <c r="I160" i="4"/>
  <c r="G160" i="4"/>
  <c r="B160" i="4"/>
  <c r="U159" i="4"/>
  <c r="U163" i="4"/>
  <c r="R159" i="4"/>
  <c r="R163" i="4"/>
  <c r="L159" i="4"/>
  <c r="L163" i="4" s="1"/>
  <c r="K159" i="4"/>
  <c r="O159" i="4" s="1"/>
  <c r="O163" i="4" s="1"/>
  <c r="I159" i="4"/>
  <c r="G159" i="4"/>
  <c r="G163" i="4" s="1"/>
  <c r="B159" i="4"/>
  <c r="B163" i="4"/>
  <c r="T158" i="4"/>
  <c r="S158" i="4"/>
  <c r="R158" i="4"/>
  <c r="P158" i="4"/>
  <c r="O158" i="4"/>
  <c r="L158" i="4"/>
  <c r="K158" i="4"/>
  <c r="J158" i="4"/>
  <c r="I158" i="4"/>
  <c r="H158" i="4"/>
  <c r="G158" i="4"/>
  <c r="E158" i="4"/>
  <c r="D158" i="4"/>
  <c r="C158" i="4"/>
  <c r="B158" i="4"/>
  <c r="AA156" i="4"/>
  <c r="Z156" i="4"/>
  <c r="Y156" i="4"/>
  <c r="X156" i="4"/>
  <c r="W156" i="4"/>
  <c r="V156" i="4"/>
  <c r="T156" i="4"/>
  <c r="S156" i="4"/>
  <c r="P156" i="4"/>
  <c r="N156" i="4"/>
  <c r="M156" i="4"/>
  <c r="J156" i="4"/>
  <c r="H156" i="4"/>
  <c r="F156" i="4"/>
  <c r="E156" i="4"/>
  <c r="D156" i="4"/>
  <c r="C156" i="4"/>
  <c r="U155" i="4"/>
  <c r="R155" i="4"/>
  <c r="L155" i="4"/>
  <c r="K155" i="4"/>
  <c r="G155" i="4"/>
  <c r="I155" i="4"/>
  <c r="B155" i="4"/>
  <c r="U154" i="4"/>
  <c r="U156" i="4"/>
  <c r="R154" i="4"/>
  <c r="R156" i="4" s="1"/>
  <c r="L154" i="4"/>
  <c r="L156" i="4" s="1"/>
  <c r="K154" i="4"/>
  <c r="K156" i="4"/>
  <c r="I154" i="4"/>
  <c r="I156" i="4" s="1"/>
  <c r="B154" i="4"/>
  <c r="B156" i="4"/>
  <c r="T153" i="4"/>
  <c r="S153" i="4"/>
  <c r="R153" i="4"/>
  <c r="P153" i="4"/>
  <c r="O153" i="4"/>
  <c r="L153" i="4"/>
  <c r="K153" i="4"/>
  <c r="J153" i="4"/>
  <c r="I153" i="4"/>
  <c r="H153" i="4"/>
  <c r="G153" i="4"/>
  <c r="E153" i="4"/>
  <c r="D153" i="4"/>
  <c r="C153" i="4"/>
  <c r="B153" i="4"/>
  <c r="AA151" i="4"/>
  <c r="Z151" i="4"/>
  <c r="Y151" i="4"/>
  <c r="X151" i="4"/>
  <c r="W151" i="4"/>
  <c r="V151" i="4"/>
  <c r="S151" i="4"/>
  <c r="P151" i="4"/>
  <c r="N151" i="4"/>
  <c r="M151" i="4"/>
  <c r="J151" i="4"/>
  <c r="H151" i="4"/>
  <c r="F151" i="4"/>
  <c r="E151" i="4"/>
  <c r="C151" i="4"/>
  <c r="U150" i="4"/>
  <c r="L150" i="4"/>
  <c r="U149" i="4"/>
  <c r="L149" i="4"/>
  <c r="U148" i="4"/>
  <c r="L148" i="4"/>
  <c r="U147" i="4"/>
  <c r="L147" i="4"/>
  <c r="U146" i="4"/>
  <c r="U151" i="4"/>
  <c r="L146" i="4"/>
  <c r="L151" i="4" s="1"/>
  <c r="S145" i="4"/>
  <c r="P145" i="4"/>
  <c r="L145" i="4"/>
  <c r="J145" i="4"/>
  <c r="H145" i="4"/>
  <c r="E145" i="4"/>
  <c r="C145" i="4"/>
  <c r="AA143" i="4"/>
  <c r="Z143" i="4"/>
  <c r="Y143" i="4"/>
  <c r="X143" i="4"/>
  <c r="W143" i="4"/>
  <c r="V143" i="4"/>
  <c r="U143" i="4"/>
  <c r="S143" i="4"/>
  <c r="P143" i="4"/>
  <c r="N143" i="4"/>
  <c r="M143" i="4"/>
  <c r="J143" i="4"/>
  <c r="H143" i="4"/>
  <c r="F143" i="4"/>
  <c r="E143" i="4"/>
  <c r="D143" i="4"/>
  <c r="C143" i="4"/>
  <c r="L142" i="4"/>
  <c r="L141" i="4"/>
  <c r="L143" i="4"/>
  <c r="K141" i="4"/>
  <c r="G141" i="4"/>
  <c r="G143" i="4"/>
  <c r="I141" i="4"/>
  <c r="I143" i="4"/>
  <c r="B141" i="4"/>
  <c r="B143" i="4"/>
  <c r="S140" i="4"/>
  <c r="P140" i="4"/>
  <c r="O140" i="4"/>
  <c r="L140" i="4"/>
  <c r="K140" i="4"/>
  <c r="J140" i="4"/>
  <c r="I140" i="4"/>
  <c r="H140" i="4"/>
  <c r="G140" i="4"/>
  <c r="E140" i="4"/>
  <c r="D140" i="4"/>
  <c r="C140" i="4"/>
  <c r="B140" i="4"/>
  <c r="AA137" i="4"/>
  <c r="Z137" i="4"/>
  <c r="Y137" i="4"/>
  <c r="X137" i="4"/>
  <c r="W137" i="4"/>
  <c r="V137" i="4"/>
  <c r="T137" i="4"/>
  <c r="S137" i="4"/>
  <c r="P137" i="4"/>
  <c r="N137" i="4"/>
  <c r="M137" i="4"/>
  <c r="J137" i="4"/>
  <c r="H137" i="4"/>
  <c r="F137" i="4"/>
  <c r="E137" i="4"/>
  <c r="D137" i="4"/>
  <c r="C137" i="4"/>
  <c r="U136" i="4"/>
  <c r="R136" i="4"/>
  <c r="L136" i="4"/>
  <c r="K136" i="4"/>
  <c r="O136" i="4" s="1"/>
  <c r="G136" i="4"/>
  <c r="I136" i="4"/>
  <c r="B136" i="4"/>
  <c r="U135" i="4"/>
  <c r="U137" i="4" s="1"/>
  <c r="R135" i="4"/>
  <c r="L135" i="4"/>
  <c r="K135" i="4"/>
  <c r="O135" i="4" s="1"/>
  <c r="G135" i="4"/>
  <c r="I135" i="4"/>
  <c r="B135" i="4"/>
  <c r="R134" i="4"/>
  <c r="L134" i="4"/>
  <c r="K134" i="4"/>
  <c r="O134" i="4" s="1"/>
  <c r="I134" i="4"/>
  <c r="G134" i="4"/>
  <c r="B134" i="4"/>
  <c r="R133" i="4"/>
  <c r="L133" i="4"/>
  <c r="K133" i="4"/>
  <c r="O133" i="4"/>
  <c r="B133" i="4"/>
  <c r="R132" i="4"/>
  <c r="L132" i="4"/>
  <c r="K132" i="4"/>
  <c r="O132" i="4" s="1"/>
  <c r="G132" i="4"/>
  <c r="I132" i="4"/>
  <c r="B132" i="4"/>
  <c r="R131" i="4"/>
  <c r="L131" i="4"/>
  <c r="K131" i="4"/>
  <c r="O131" i="4"/>
  <c r="I131" i="4"/>
  <c r="G131" i="4"/>
  <c r="B131" i="4"/>
  <c r="R130" i="4"/>
  <c r="L130" i="4"/>
  <c r="K130" i="4"/>
  <c r="O130" i="4" s="1"/>
  <c r="I130" i="4"/>
  <c r="B130" i="4"/>
  <c r="R129" i="4"/>
  <c r="O129" i="4"/>
  <c r="R128" i="4"/>
  <c r="L128" i="4"/>
  <c r="K128" i="4"/>
  <c r="O128" i="4"/>
  <c r="I128" i="4"/>
  <c r="G128" i="4"/>
  <c r="B128" i="4"/>
  <c r="R127" i="4"/>
  <c r="L127" i="4"/>
  <c r="K127" i="4"/>
  <c r="O127" i="4" s="1"/>
  <c r="I127" i="4"/>
  <c r="B127" i="4"/>
  <c r="R126" i="4"/>
  <c r="L126" i="4"/>
  <c r="K126" i="4"/>
  <c r="O126" i="4" s="1"/>
  <c r="I126" i="4"/>
  <c r="G126" i="4"/>
  <c r="B126" i="4"/>
  <c r="R125" i="4"/>
  <c r="L125" i="4"/>
  <c r="K125" i="4"/>
  <c r="O125" i="4"/>
  <c r="B125" i="4"/>
  <c r="R124" i="4"/>
  <c r="L124" i="4"/>
  <c r="K124" i="4"/>
  <c r="O124" i="4" s="1"/>
  <c r="G124" i="4"/>
  <c r="I124" i="4"/>
  <c r="B124" i="4"/>
  <c r="R123" i="4"/>
  <c r="L123" i="4"/>
  <c r="K123" i="4"/>
  <c r="O123" i="4"/>
  <c r="G123" i="4"/>
  <c r="B123" i="4"/>
  <c r="L122" i="4"/>
  <c r="K122" i="4"/>
  <c r="O122" i="4" s="1"/>
  <c r="G122" i="4"/>
  <c r="I122" i="4"/>
  <c r="B122" i="4"/>
  <c r="R121" i="4"/>
  <c r="L121" i="4"/>
  <c r="K121" i="4"/>
  <c r="O121" i="4"/>
  <c r="I121" i="4"/>
  <c r="G121" i="4"/>
  <c r="B121" i="4"/>
  <c r="R120" i="4"/>
  <c r="L120" i="4"/>
  <c r="K120" i="4"/>
  <c r="O120" i="4" s="1"/>
  <c r="I120" i="4"/>
  <c r="B120" i="4"/>
  <c r="R119" i="4"/>
  <c r="L119" i="4"/>
  <c r="K119" i="4"/>
  <c r="O119" i="4" s="1"/>
  <c r="I119" i="4"/>
  <c r="G119" i="4"/>
  <c r="B119" i="4"/>
  <c r="R118" i="4"/>
  <c r="L118" i="4"/>
  <c r="K118" i="4"/>
  <c r="O118" i="4"/>
  <c r="B118" i="4"/>
  <c r="R117" i="4"/>
  <c r="L117" i="4"/>
  <c r="K117" i="4"/>
  <c r="O117" i="4" s="1"/>
  <c r="G117" i="4"/>
  <c r="I117" i="4"/>
  <c r="B117" i="4"/>
  <c r="R116" i="4"/>
  <c r="L116" i="4"/>
  <c r="K116" i="4"/>
  <c r="O116" i="4"/>
  <c r="G116" i="4"/>
  <c r="B116" i="4"/>
  <c r="R115" i="4"/>
  <c r="L115" i="4"/>
  <c r="K115" i="4"/>
  <c r="O115" i="4"/>
  <c r="B115" i="4"/>
  <c r="R114" i="4"/>
  <c r="L114" i="4"/>
  <c r="K114" i="4"/>
  <c r="O114" i="4" s="1"/>
  <c r="I114" i="4"/>
  <c r="G114" i="4"/>
  <c r="B114" i="4"/>
  <c r="R113" i="4"/>
  <c r="L113" i="4"/>
  <c r="K113" i="4"/>
  <c r="O113" i="4"/>
  <c r="I113" i="4"/>
  <c r="G113" i="4"/>
  <c r="B113" i="4"/>
  <c r="R112" i="4"/>
  <c r="L112" i="4"/>
  <c r="K112" i="4"/>
  <c r="O112" i="4" s="1"/>
  <c r="I112" i="4"/>
  <c r="B112" i="4"/>
  <c r="R111" i="4"/>
  <c r="R137" i="4"/>
  <c r="L111" i="4"/>
  <c r="K111" i="4"/>
  <c r="O111" i="4" s="1"/>
  <c r="O137" i="4" s="1"/>
  <c r="K137" i="4"/>
  <c r="I111" i="4"/>
  <c r="G111" i="4"/>
  <c r="B111" i="4"/>
  <c r="B137" i="4"/>
  <c r="T110" i="4"/>
  <c r="S110" i="4"/>
  <c r="R110" i="4"/>
  <c r="P110" i="4"/>
  <c r="O110" i="4"/>
  <c r="L110" i="4"/>
  <c r="K110" i="4"/>
  <c r="J110" i="4"/>
  <c r="I110" i="4"/>
  <c r="H110" i="4"/>
  <c r="G110" i="4"/>
  <c r="E110" i="4"/>
  <c r="D110" i="4"/>
  <c r="C110" i="4"/>
  <c r="B110" i="4"/>
  <c r="L108" i="4"/>
  <c r="K108" i="4"/>
  <c r="O108" i="4"/>
  <c r="B108" i="4"/>
  <c r="S107" i="4"/>
  <c r="P107" i="4"/>
  <c r="O107" i="4"/>
  <c r="L107" i="4"/>
  <c r="K107" i="4"/>
  <c r="J107" i="4"/>
  <c r="I107" i="4"/>
  <c r="H107" i="4"/>
  <c r="G107" i="4"/>
  <c r="E107" i="4"/>
  <c r="D107" i="4"/>
  <c r="C107" i="4"/>
  <c r="B107" i="4"/>
  <c r="S105" i="4"/>
  <c r="S103" i="4"/>
  <c r="P105" i="4"/>
  <c r="L105" i="4"/>
  <c r="U104" i="4"/>
  <c r="L104" i="4"/>
  <c r="L103" i="4" s="1"/>
  <c r="AA103" i="4"/>
  <c r="Z103" i="4"/>
  <c r="Y103" i="4"/>
  <c r="X103" i="4"/>
  <c r="W103" i="4"/>
  <c r="V103" i="4"/>
  <c r="U103" i="4"/>
  <c r="P103" i="4"/>
  <c r="N103" i="4"/>
  <c r="M103" i="4"/>
  <c r="J103" i="4"/>
  <c r="H103" i="4"/>
  <c r="F103" i="4"/>
  <c r="E103" i="4"/>
  <c r="C103" i="4"/>
  <c r="T102" i="4"/>
  <c r="S102" i="4"/>
  <c r="R102" i="4"/>
  <c r="P102" i="4"/>
  <c r="O102" i="4"/>
  <c r="L102" i="4"/>
  <c r="K102" i="4"/>
  <c r="J102" i="4"/>
  <c r="I102" i="4"/>
  <c r="H102" i="4"/>
  <c r="G102" i="4"/>
  <c r="E102" i="4"/>
  <c r="D102" i="4"/>
  <c r="C102" i="4"/>
  <c r="B102" i="4"/>
  <c r="U100" i="4"/>
  <c r="L100" i="4"/>
  <c r="U99" i="4"/>
  <c r="U98" i="4" s="1"/>
  <c r="L99" i="4"/>
  <c r="L98" i="4"/>
  <c r="AA98" i="4"/>
  <c r="Z98" i="4"/>
  <c r="Y98" i="4"/>
  <c r="X98" i="4"/>
  <c r="W98" i="4"/>
  <c r="V98" i="4"/>
  <c r="S98" i="4"/>
  <c r="P98" i="4"/>
  <c r="N98" i="4"/>
  <c r="M98" i="4"/>
  <c r="J98" i="4"/>
  <c r="H98" i="4"/>
  <c r="F98" i="4"/>
  <c r="E98" i="4"/>
  <c r="C98" i="4"/>
  <c r="T97" i="4"/>
  <c r="S97" i="4"/>
  <c r="R97" i="4"/>
  <c r="P97" i="4"/>
  <c r="O97" i="4"/>
  <c r="L97" i="4"/>
  <c r="K97" i="4"/>
  <c r="J97" i="4"/>
  <c r="I97" i="4"/>
  <c r="H97" i="4"/>
  <c r="G97" i="4"/>
  <c r="E97" i="4"/>
  <c r="D97" i="4"/>
  <c r="C97" i="4"/>
  <c r="B97" i="4"/>
  <c r="AA95" i="4"/>
  <c r="Z95" i="4"/>
  <c r="Y95" i="4"/>
  <c r="X95" i="4"/>
  <c r="W95" i="4"/>
  <c r="V95" i="4"/>
  <c r="U95" i="4"/>
  <c r="S95" i="4"/>
  <c r="T87" i="4"/>
  <c r="S87" i="4"/>
  <c r="R87" i="4"/>
  <c r="AA85" i="4"/>
  <c r="Z85" i="4"/>
  <c r="Y85" i="4"/>
  <c r="X85" i="4"/>
  <c r="W85" i="4"/>
  <c r="V85" i="4"/>
  <c r="U85" i="4"/>
  <c r="S85" i="4"/>
  <c r="T78" i="4"/>
  <c r="T85" i="4"/>
  <c r="T77" i="4"/>
  <c r="S77" i="4"/>
  <c r="R77" i="4"/>
  <c r="AA75" i="4"/>
  <c r="Z75" i="4"/>
  <c r="Y75" i="4"/>
  <c r="X75" i="4"/>
  <c r="W75" i="4"/>
  <c r="V75" i="4"/>
  <c r="S75" i="4"/>
  <c r="P75" i="4"/>
  <c r="N75" i="4"/>
  <c r="M75" i="4"/>
  <c r="J75" i="4"/>
  <c r="H75" i="4"/>
  <c r="F75" i="4"/>
  <c r="E75" i="4"/>
  <c r="C75" i="4"/>
  <c r="U74" i="4"/>
  <c r="U75" i="4"/>
  <c r="L74" i="4"/>
  <c r="L73" i="4"/>
  <c r="L72" i="4"/>
  <c r="L71" i="4"/>
  <c r="L70" i="4"/>
  <c r="L69" i="4"/>
  <c r="L68" i="4"/>
  <c r="L75" i="4"/>
  <c r="S67" i="4"/>
  <c r="P67" i="4"/>
  <c r="L67" i="4"/>
  <c r="J67" i="4"/>
  <c r="H67" i="4"/>
  <c r="E67" i="4"/>
  <c r="C67" i="4"/>
  <c r="AA65" i="4"/>
  <c r="Z65" i="4"/>
  <c r="Y65" i="4"/>
  <c r="X65" i="4"/>
  <c r="W65" i="4"/>
  <c r="V65" i="4"/>
  <c r="U65" i="4"/>
  <c r="S65" i="4"/>
  <c r="P65" i="4"/>
  <c r="N65" i="4"/>
  <c r="M65" i="4"/>
  <c r="J65" i="4"/>
  <c r="H65" i="4"/>
  <c r="F65" i="4"/>
  <c r="E65" i="4"/>
  <c r="C65" i="4"/>
  <c r="L64" i="4"/>
  <c r="L63" i="4"/>
  <c r="L65" i="4"/>
  <c r="S62" i="4"/>
  <c r="P62" i="4"/>
  <c r="L62" i="4"/>
  <c r="J62" i="4"/>
  <c r="H62" i="4"/>
  <c r="E62" i="4"/>
  <c r="C62" i="4"/>
  <c r="AA60" i="4"/>
  <c r="AA6" i="4"/>
  <c r="Z60" i="4"/>
  <c r="Y60" i="4"/>
  <c r="X60" i="4"/>
  <c r="W60" i="4"/>
  <c r="V60" i="4"/>
  <c r="T60" i="4"/>
  <c r="S60" i="4"/>
  <c r="U59" i="4"/>
  <c r="U58" i="4"/>
  <c r="U57" i="4"/>
  <c r="U56" i="4"/>
  <c r="U54" i="4"/>
  <c r="U60" i="4" s="1"/>
  <c r="R54" i="4"/>
  <c r="R60" i="4" s="1"/>
  <c r="T53" i="4"/>
  <c r="S53" i="4"/>
  <c r="R53" i="4"/>
  <c r="AA51" i="4"/>
  <c r="Z51" i="4"/>
  <c r="Y51" i="4"/>
  <c r="X51" i="4"/>
  <c r="W51" i="4"/>
  <c r="V51" i="4"/>
  <c r="T51" i="4"/>
  <c r="S51" i="4"/>
  <c r="U50" i="4"/>
  <c r="U49" i="4"/>
  <c r="U48" i="4"/>
  <c r="U47" i="4"/>
  <c r="U45" i="4"/>
  <c r="U51" i="4"/>
  <c r="R45" i="4"/>
  <c r="R51" i="4" s="1"/>
  <c r="T44" i="4"/>
  <c r="S44" i="4"/>
  <c r="R44" i="4"/>
  <c r="AA42" i="4"/>
  <c r="Z42" i="4"/>
  <c r="Y42" i="4"/>
  <c r="X42" i="4"/>
  <c r="W42" i="4"/>
  <c r="U42" i="4"/>
  <c r="S42" i="4"/>
  <c r="P42" i="4"/>
  <c r="N42" i="4"/>
  <c r="M42" i="4"/>
  <c r="J42" i="4"/>
  <c r="H42" i="4"/>
  <c r="F42" i="4"/>
  <c r="E42" i="4"/>
  <c r="D42" i="4"/>
  <c r="C42" i="4"/>
  <c r="V41" i="4"/>
  <c r="L41" i="4"/>
  <c r="V40" i="4"/>
  <c r="L40" i="4"/>
  <c r="V39" i="4"/>
  <c r="L39" i="4"/>
  <c r="V38" i="4"/>
  <c r="L38" i="4"/>
  <c r="V37" i="4"/>
  <c r="L37" i="4"/>
  <c r="V36" i="4"/>
  <c r="V42" i="4" s="1"/>
  <c r="V6" i="4" s="1"/>
  <c r="T36" i="4"/>
  <c r="T42" i="4" s="1"/>
  <c r="T88" i="4" s="1"/>
  <c r="T95" i="4" s="1"/>
  <c r="R36" i="4"/>
  <c r="R42" i="4"/>
  <c r="L36" i="4"/>
  <c r="L42" i="4"/>
  <c r="K36" i="4"/>
  <c r="K42" i="4" s="1"/>
  <c r="O36" i="4"/>
  <c r="O42" i="4"/>
  <c r="G36" i="4"/>
  <c r="G42" i="4"/>
  <c r="B36" i="4"/>
  <c r="B42" i="4" s="1"/>
  <c r="T35" i="4"/>
  <c r="S35" i="4"/>
  <c r="R35" i="4"/>
  <c r="P35" i="4"/>
  <c r="O35" i="4"/>
  <c r="L35" i="4"/>
  <c r="K35" i="4"/>
  <c r="J35" i="4"/>
  <c r="I35" i="4"/>
  <c r="H35" i="4"/>
  <c r="G35" i="4"/>
  <c r="E35" i="4"/>
  <c r="D35" i="4"/>
  <c r="C35" i="4"/>
  <c r="B35" i="4"/>
  <c r="AA33" i="4"/>
  <c r="Z33" i="4"/>
  <c r="Y33" i="4"/>
  <c r="X33" i="4"/>
  <c r="X5" i="4"/>
  <c r="W33" i="4"/>
  <c r="V33" i="4"/>
  <c r="U33" i="4"/>
  <c r="S33" i="4"/>
  <c r="R33" i="4"/>
  <c r="R78" i="4"/>
  <c r="R85" i="4"/>
  <c r="P33" i="4"/>
  <c r="N33" i="4"/>
  <c r="M33" i="4"/>
  <c r="M5" i="4"/>
  <c r="J33" i="4"/>
  <c r="J5" i="4"/>
  <c r="H33" i="4"/>
  <c r="F33" i="4"/>
  <c r="E33" i="4"/>
  <c r="D33" i="4"/>
  <c r="D5" i="4"/>
  <c r="C33" i="4"/>
  <c r="R32" i="4"/>
  <c r="L32" i="4"/>
  <c r="R31" i="4"/>
  <c r="L31" i="4"/>
  <c r="R30" i="4"/>
  <c r="L30" i="4"/>
  <c r="L29" i="4"/>
  <c r="R28" i="4"/>
  <c r="L28" i="4"/>
  <c r="R27" i="4"/>
  <c r="L27" i="4"/>
  <c r="R26" i="4"/>
  <c r="L26" i="4"/>
  <c r="R25" i="4"/>
  <c r="L25" i="4"/>
  <c r="R24" i="4"/>
  <c r="L24" i="4"/>
  <c r="R23" i="4"/>
  <c r="L23" i="4"/>
  <c r="R22" i="4"/>
  <c r="L22" i="4"/>
  <c r="R21" i="4"/>
  <c r="L21" i="4"/>
  <c r="R20" i="4"/>
  <c r="L20" i="4"/>
  <c r="R19" i="4"/>
  <c r="L19" i="4"/>
  <c r="R18" i="4"/>
  <c r="L18" i="4"/>
  <c r="R17" i="4"/>
  <c r="L17" i="4"/>
  <c r="R16" i="4"/>
  <c r="L16" i="4"/>
  <c r="R15" i="4"/>
  <c r="L15" i="4"/>
  <c r="R14" i="4"/>
  <c r="L14" i="4"/>
  <c r="R13" i="4"/>
  <c r="L13" i="4"/>
  <c r="R12" i="4"/>
  <c r="L12" i="4"/>
  <c r="R11" i="4"/>
  <c r="L11" i="4"/>
  <c r="R10" i="4"/>
  <c r="L10" i="4"/>
  <c r="L33" i="4"/>
  <c r="L5" i="4"/>
  <c r="K10" i="4"/>
  <c r="O10" i="4"/>
  <c r="O33" i="4"/>
  <c r="O5" i="4"/>
  <c r="I10" i="4"/>
  <c r="I33" i="4"/>
  <c r="I5" i="4"/>
  <c r="G10" i="4"/>
  <c r="G33" i="4" s="1"/>
  <c r="G5" i="4" s="1"/>
  <c r="B10" i="4"/>
  <c r="B33" i="4" s="1"/>
  <c r="T9" i="4"/>
  <c r="S9" i="4"/>
  <c r="R9" i="4"/>
  <c r="P9" i="4"/>
  <c r="O9" i="4"/>
  <c r="L9" i="4"/>
  <c r="K9" i="4"/>
  <c r="J9" i="4"/>
  <c r="I9" i="4"/>
  <c r="H9" i="4"/>
  <c r="G9" i="4"/>
  <c r="E9" i="4"/>
  <c r="D9" i="4"/>
  <c r="C9" i="4"/>
  <c r="B9" i="4"/>
  <c r="U7" i="4"/>
  <c r="N7" i="4"/>
  <c r="F7" i="4"/>
  <c r="C7" i="4"/>
  <c r="B7" i="4"/>
  <c r="Z6" i="4"/>
  <c r="Y6" i="4"/>
  <c r="X6" i="4"/>
  <c r="X7" i="4" s="1"/>
  <c r="W6" i="4"/>
  <c r="T6" i="4"/>
  <c r="S6" i="4"/>
  <c r="P6" i="4"/>
  <c r="O6" i="4"/>
  <c r="O7" i="4" s="1"/>
  <c r="M6" i="4"/>
  <c r="M7" i="4" s="1"/>
  <c r="L6" i="4"/>
  <c r="L7" i="4" s="1"/>
  <c r="K6" i="4"/>
  <c r="J6" i="4"/>
  <c r="J7" i="4" s="1"/>
  <c r="I6" i="4"/>
  <c r="I7" i="4" s="1"/>
  <c r="H6" i="4"/>
  <c r="G6" i="4"/>
  <c r="E6" i="4"/>
  <c r="D6" i="4"/>
  <c r="D7" i="4" s="1"/>
  <c r="AA5" i="4"/>
  <c r="Z5" i="4"/>
  <c r="Z7" i="4"/>
  <c r="Y5" i="4"/>
  <c r="Y7" i="4" s="1"/>
  <c r="W5" i="4"/>
  <c r="W7" i="4" s="1"/>
  <c r="V5" i="4"/>
  <c r="V7" i="4"/>
  <c r="T5" i="4"/>
  <c r="T7" i="4" s="1"/>
  <c r="S5" i="4"/>
  <c r="S7" i="4"/>
  <c r="R5" i="4"/>
  <c r="P5" i="4"/>
  <c r="P7" i="4" s="1"/>
  <c r="H5" i="4"/>
  <c r="H7" i="4"/>
  <c r="E5" i="4"/>
  <c r="E7" i="4"/>
  <c r="N4" i="4"/>
  <c r="N110" i="4" s="1"/>
  <c r="M4" i="4"/>
  <c r="M145" i="4" s="1"/>
  <c r="F4" i="4"/>
  <c r="F145" i="4" s="1"/>
  <c r="AB4" i="3"/>
  <c r="AB13" i="3"/>
  <c r="B4" i="3"/>
  <c r="B57" i="3"/>
  <c r="L22" i="2"/>
  <c r="L21" i="2"/>
  <c r="U20" i="2"/>
  <c r="S20" i="2"/>
  <c r="P20" i="2"/>
  <c r="N20" i="2"/>
  <c r="M20" i="2"/>
  <c r="L20" i="2"/>
  <c r="J20" i="2"/>
  <c r="H20" i="2"/>
  <c r="G20" i="2"/>
  <c r="I20" i="2"/>
  <c r="K20" i="2"/>
  <c r="F20" i="2"/>
  <c r="E20" i="2"/>
  <c r="C20" i="2"/>
  <c r="S19" i="2"/>
  <c r="L19" i="2"/>
  <c r="E19" i="2"/>
  <c r="C19" i="2"/>
  <c r="S18" i="2"/>
  <c r="S17" i="2"/>
  <c r="L18" i="2"/>
  <c r="L17" i="2"/>
  <c r="E18" i="2"/>
  <c r="C18" i="2"/>
  <c r="U17" i="2"/>
  <c r="N17" i="2"/>
  <c r="M17" i="2"/>
  <c r="J17" i="2"/>
  <c r="H17" i="2"/>
  <c r="G17" i="2"/>
  <c r="I17" i="2"/>
  <c r="K17" i="2"/>
  <c r="F17" i="2"/>
  <c r="E17" i="2"/>
  <c r="C17" i="2"/>
  <c r="L16" i="2"/>
  <c r="L15" i="2"/>
  <c r="U14" i="2"/>
  <c r="S14" i="2"/>
  <c r="P14" i="2"/>
  <c r="N14" i="2"/>
  <c r="M14" i="2"/>
  <c r="L14" i="2"/>
  <c r="J14" i="2"/>
  <c r="H14" i="2"/>
  <c r="G14" i="2"/>
  <c r="I14" i="2"/>
  <c r="K14" i="2"/>
  <c r="F14" i="2"/>
  <c r="E14" i="2"/>
  <c r="C14" i="2"/>
  <c r="L13" i="2"/>
  <c r="L12" i="2"/>
  <c r="U11" i="2"/>
  <c r="S11" i="2"/>
  <c r="P11" i="2"/>
  <c r="N11" i="2"/>
  <c r="M11" i="2"/>
  <c r="L11" i="2"/>
  <c r="J11" i="2"/>
  <c r="H11" i="2"/>
  <c r="G11" i="2"/>
  <c r="I11" i="2"/>
  <c r="K11" i="2"/>
  <c r="F11" i="2"/>
  <c r="E11" i="2"/>
  <c r="C11" i="2"/>
  <c r="H9" i="2"/>
  <c r="K8" i="2"/>
  <c r="I8" i="2"/>
  <c r="G8" i="2"/>
  <c r="C7" i="2"/>
  <c r="C5" i="2"/>
  <c r="G5" i="2"/>
  <c r="I5" i="2"/>
  <c r="K5" i="2"/>
  <c r="T4" i="2"/>
  <c r="S4" i="2"/>
  <c r="AF4" i="3"/>
  <c r="R4" i="2"/>
  <c r="P4" i="2"/>
  <c r="O4" i="2"/>
  <c r="X4" i="3"/>
  <c r="L4" i="2"/>
  <c r="K4" i="2"/>
  <c r="P4" i="3"/>
  <c r="Z4" i="3" s="1"/>
  <c r="J4" i="2"/>
  <c r="I4" i="2"/>
  <c r="L4" i="3"/>
  <c r="R4" i="3" s="1"/>
  <c r="H4" i="2"/>
  <c r="G4" i="2"/>
  <c r="H4" i="3"/>
  <c r="J4" i="3" s="1"/>
  <c r="N4" i="3" s="1"/>
  <c r="E4" i="2"/>
  <c r="D4" i="3"/>
  <c r="B4" i="2"/>
  <c r="AA179" i="1"/>
  <c r="Z179" i="1"/>
  <c r="Y179" i="1"/>
  <c r="X179" i="1"/>
  <c r="W179" i="1"/>
  <c r="V179" i="1"/>
  <c r="T179" i="1"/>
  <c r="S179" i="1"/>
  <c r="P179" i="1"/>
  <c r="N179" i="1"/>
  <c r="M179" i="1"/>
  <c r="J179" i="1"/>
  <c r="H179" i="1"/>
  <c r="F179" i="1"/>
  <c r="E179" i="1"/>
  <c r="D179" i="1"/>
  <c r="C179" i="1"/>
  <c r="U177" i="1"/>
  <c r="U179" i="1"/>
  <c r="R177" i="1"/>
  <c r="R179" i="1"/>
  <c r="L177" i="1"/>
  <c r="L179" i="1"/>
  <c r="K177" i="1"/>
  <c r="O177" i="1" s="1"/>
  <c r="I177" i="1"/>
  <c r="G177" i="1"/>
  <c r="B177" i="1"/>
  <c r="K176" i="1"/>
  <c r="K179" i="1"/>
  <c r="G176" i="1"/>
  <c r="G179" i="1"/>
  <c r="B176" i="1"/>
  <c r="B179" i="1" s="1"/>
  <c r="T175" i="1"/>
  <c r="S175" i="1"/>
  <c r="R175" i="1"/>
  <c r="P175" i="1"/>
  <c r="O175" i="1"/>
  <c r="L175" i="1"/>
  <c r="K175" i="1"/>
  <c r="J175" i="1"/>
  <c r="I175" i="1"/>
  <c r="H175" i="1"/>
  <c r="G175" i="1"/>
  <c r="E175" i="1"/>
  <c r="D175" i="1"/>
  <c r="C175" i="1"/>
  <c r="B175" i="1"/>
  <c r="AA173" i="1"/>
  <c r="Z173" i="1"/>
  <c r="Y173" i="1"/>
  <c r="X173" i="1"/>
  <c r="W173" i="1"/>
  <c r="V173" i="1"/>
  <c r="T173" i="1"/>
  <c r="S173" i="1"/>
  <c r="P173" i="1"/>
  <c r="N173" i="1"/>
  <c r="M173" i="1"/>
  <c r="J173" i="1"/>
  <c r="H173" i="1"/>
  <c r="F173" i="1"/>
  <c r="E173" i="1"/>
  <c r="D173" i="1"/>
  <c r="C173" i="1"/>
  <c r="U172" i="1"/>
  <c r="R172" i="1"/>
  <c r="L172" i="1"/>
  <c r="K172" i="1"/>
  <c r="I172" i="1"/>
  <c r="B172" i="1"/>
  <c r="U171" i="1"/>
  <c r="U173" i="1"/>
  <c r="R171" i="1"/>
  <c r="R173" i="1"/>
  <c r="L171" i="1"/>
  <c r="L173" i="1"/>
  <c r="K171" i="1"/>
  <c r="I171" i="1"/>
  <c r="I173" i="1"/>
  <c r="B171" i="1"/>
  <c r="B173" i="1"/>
  <c r="T170" i="1"/>
  <c r="S170" i="1"/>
  <c r="R170" i="1"/>
  <c r="P170" i="1"/>
  <c r="O170" i="1"/>
  <c r="L170" i="1"/>
  <c r="K170" i="1"/>
  <c r="J170" i="1"/>
  <c r="I170" i="1"/>
  <c r="H170" i="1"/>
  <c r="G170" i="1"/>
  <c r="E170" i="1"/>
  <c r="D170" i="1"/>
  <c r="C170" i="1"/>
  <c r="B170" i="1"/>
  <c r="AA168" i="1"/>
  <c r="Z168" i="1"/>
  <c r="Y168" i="1"/>
  <c r="X168" i="1"/>
  <c r="W168" i="1"/>
  <c r="V168" i="1"/>
  <c r="U168" i="1"/>
  <c r="S168" i="1"/>
  <c r="P168" i="1"/>
  <c r="N168" i="1"/>
  <c r="M168" i="1"/>
  <c r="J168" i="1"/>
  <c r="H168" i="1"/>
  <c r="F168" i="1"/>
  <c r="E168" i="1"/>
  <c r="D168" i="1"/>
  <c r="C168" i="1"/>
  <c r="L167" i="1"/>
  <c r="K167" i="1"/>
  <c r="O167" i="1" s="1"/>
  <c r="I167" i="1"/>
  <c r="T167" i="1" s="1"/>
  <c r="T168" i="1" s="1"/>
  <c r="B167" i="1"/>
  <c r="R166" i="1"/>
  <c r="L166" i="1"/>
  <c r="L168" i="1"/>
  <c r="K166" i="1"/>
  <c r="I166" i="1"/>
  <c r="I168" i="1" s="1"/>
  <c r="G166" i="1"/>
  <c r="B166" i="1"/>
  <c r="B168" i="1" s="1"/>
  <c r="T165" i="1"/>
  <c r="S165" i="1"/>
  <c r="R165" i="1"/>
  <c r="P165" i="1"/>
  <c r="O165" i="1"/>
  <c r="L165" i="1"/>
  <c r="K165" i="1"/>
  <c r="J165" i="1"/>
  <c r="I165" i="1"/>
  <c r="H165" i="1"/>
  <c r="G165" i="1"/>
  <c r="E165" i="1"/>
  <c r="D165" i="1"/>
  <c r="C165" i="1"/>
  <c r="B165" i="1"/>
  <c r="AA163" i="1"/>
  <c r="Z163" i="1"/>
  <c r="Y163" i="1"/>
  <c r="X163" i="1"/>
  <c r="W163" i="1"/>
  <c r="V163" i="1"/>
  <c r="T163" i="1"/>
  <c r="S163" i="1"/>
  <c r="P163" i="1"/>
  <c r="N163" i="1"/>
  <c r="M163" i="1"/>
  <c r="J163" i="1"/>
  <c r="H163" i="1"/>
  <c r="F163" i="1"/>
  <c r="E163" i="1"/>
  <c r="D163" i="1"/>
  <c r="C163" i="1"/>
  <c r="U162" i="1"/>
  <c r="R162" i="1"/>
  <c r="L162" i="1"/>
  <c r="K162" i="1"/>
  <c r="O162" i="1"/>
  <c r="G162" i="1"/>
  <c r="B162" i="1"/>
  <c r="U161" i="1"/>
  <c r="R161" i="1"/>
  <c r="L161" i="1"/>
  <c r="K161" i="1"/>
  <c r="O161" i="1"/>
  <c r="G161" i="1"/>
  <c r="B161" i="1"/>
  <c r="U160" i="1"/>
  <c r="R160" i="1"/>
  <c r="L160" i="1"/>
  <c r="K160" i="1"/>
  <c r="O160" i="1"/>
  <c r="G160" i="1"/>
  <c r="B160" i="1"/>
  <c r="U159" i="1"/>
  <c r="U163" i="1"/>
  <c r="R159" i="1"/>
  <c r="R163" i="1"/>
  <c r="L159" i="1"/>
  <c r="L163" i="1"/>
  <c r="K159" i="1"/>
  <c r="K163" i="1" s="1"/>
  <c r="O159" i="1"/>
  <c r="O163" i="1"/>
  <c r="G159" i="1"/>
  <c r="G163" i="1"/>
  <c r="B159" i="1"/>
  <c r="B163" i="1"/>
  <c r="T158" i="1"/>
  <c r="S158" i="1"/>
  <c r="R158" i="1"/>
  <c r="P158" i="1"/>
  <c r="O158" i="1"/>
  <c r="L158" i="1"/>
  <c r="K158" i="1"/>
  <c r="J158" i="1"/>
  <c r="I158" i="1"/>
  <c r="H158" i="1"/>
  <c r="G158" i="1"/>
  <c r="E158" i="1"/>
  <c r="D158" i="1"/>
  <c r="C158" i="1"/>
  <c r="B158" i="1"/>
  <c r="AA156" i="1"/>
  <c r="Z156" i="1"/>
  <c r="Y156" i="1"/>
  <c r="X156" i="1"/>
  <c r="W156" i="1"/>
  <c r="V156" i="1"/>
  <c r="T156" i="1"/>
  <c r="S156" i="1"/>
  <c r="P156" i="1"/>
  <c r="N156" i="1"/>
  <c r="M156" i="1"/>
  <c r="J156" i="1"/>
  <c r="H156" i="1"/>
  <c r="F156" i="1"/>
  <c r="E156" i="1"/>
  <c r="D156" i="1"/>
  <c r="C156" i="1"/>
  <c r="U155" i="1"/>
  <c r="R155" i="1"/>
  <c r="L155" i="1"/>
  <c r="K155" i="1"/>
  <c r="O155" i="1"/>
  <c r="B155" i="1"/>
  <c r="U154" i="1"/>
  <c r="U156" i="1" s="1"/>
  <c r="R154" i="1"/>
  <c r="R156" i="1"/>
  <c r="L154" i="1"/>
  <c r="L156" i="1" s="1"/>
  <c r="K154" i="1"/>
  <c r="O154" i="1"/>
  <c r="B154" i="1"/>
  <c r="B156" i="1"/>
  <c r="T153" i="1"/>
  <c r="S153" i="1"/>
  <c r="R153" i="1"/>
  <c r="P153" i="1"/>
  <c r="O153" i="1"/>
  <c r="L153" i="1"/>
  <c r="K153" i="1"/>
  <c r="J153" i="1"/>
  <c r="I153" i="1"/>
  <c r="H153" i="1"/>
  <c r="G153" i="1"/>
  <c r="E153" i="1"/>
  <c r="D153" i="1"/>
  <c r="C153" i="1"/>
  <c r="B153" i="1"/>
  <c r="AA151" i="1"/>
  <c r="Z151" i="1"/>
  <c r="Y151" i="1"/>
  <c r="X151" i="1"/>
  <c r="W151" i="1"/>
  <c r="V151" i="1"/>
  <c r="S151" i="1"/>
  <c r="P151" i="1"/>
  <c r="N151" i="1"/>
  <c r="M151" i="1"/>
  <c r="J151" i="1"/>
  <c r="H151" i="1"/>
  <c r="F151" i="1"/>
  <c r="E151" i="1"/>
  <c r="C151" i="1"/>
  <c r="U150" i="1"/>
  <c r="L150" i="1"/>
  <c r="U149" i="1"/>
  <c r="L149" i="1"/>
  <c r="U148" i="1"/>
  <c r="L148" i="1"/>
  <c r="U147" i="1"/>
  <c r="L147" i="1"/>
  <c r="U146" i="1"/>
  <c r="U151" i="1" s="1"/>
  <c r="L146" i="1"/>
  <c r="L151" i="1" s="1"/>
  <c r="S145" i="1"/>
  <c r="P145" i="1"/>
  <c r="L145" i="1"/>
  <c r="J145" i="1"/>
  <c r="H145" i="1"/>
  <c r="E145" i="1"/>
  <c r="C145" i="1"/>
  <c r="AA143" i="1"/>
  <c r="Z143" i="1"/>
  <c r="Y143" i="1"/>
  <c r="X143" i="1"/>
  <c r="W143" i="1"/>
  <c r="V143" i="1"/>
  <c r="U143" i="1"/>
  <c r="S143" i="1"/>
  <c r="P143" i="1"/>
  <c r="N143" i="1"/>
  <c r="M143" i="1"/>
  <c r="J143" i="1"/>
  <c r="H143" i="1"/>
  <c r="F143" i="1"/>
  <c r="E143" i="1"/>
  <c r="D143" i="1"/>
  <c r="C143" i="1"/>
  <c r="L142" i="1"/>
  <c r="L141" i="1"/>
  <c r="L143" i="1" s="1"/>
  <c r="K141" i="1"/>
  <c r="I141" i="1"/>
  <c r="I143" i="1"/>
  <c r="B141" i="1"/>
  <c r="B143" i="1"/>
  <c r="S140" i="1"/>
  <c r="P140" i="1"/>
  <c r="O140" i="1"/>
  <c r="L140" i="1"/>
  <c r="K140" i="1"/>
  <c r="J140" i="1"/>
  <c r="I140" i="1"/>
  <c r="H140" i="1"/>
  <c r="G140" i="1"/>
  <c r="E140" i="1"/>
  <c r="D140" i="1"/>
  <c r="C140" i="1"/>
  <c r="B140" i="1"/>
  <c r="AA137" i="1"/>
  <c r="Z137" i="1"/>
  <c r="Y137" i="1"/>
  <c r="X137" i="1"/>
  <c r="W137" i="1"/>
  <c r="V137" i="1"/>
  <c r="T137" i="1"/>
  <c r="T10" i="2"/>
  <c r="U10" i="2"/>
  <c r="U8" i="2"/>
  <c r="S137" i="1"/>
  <c r="P137" i="1"/>
  <c r="N137" i="1"/>
  <c r="M137" i="1"/>
  <c r="J137" i="1"/>
  <c r="H137" i="1"/>
  <c r="F137" i="1"/>
  <c r="E137" i="1"/>
  <c r="D137" i="1"/>
  <c r="L10" i="2"/>
  <c r="L8" i="2"/>
  <c r="C137" i="1"/>
  <c r="U136" i="1"/>
  <c r="R136" i="1"/>
  <c r="L136" i="1"/>
  <c r="K136" i="1"/>
  <c r="I136" i="1"/>
  <c r="B136" i="1"/>
  <c r="U135" i="1"/>
  <c r="U137" i="1"/>
  <c r="R135" i="1"/>
  <c r="L135" i="1"/>
  <c r="K135" i="1"/>
  <c r="I135" i="1"/>
  <c r="B135" i="1"/>
  <c r="R134" i="1"/>
  <c r="L134" i="1"/>
  <c r="K134" i="1"/>
  <c r="O134" i="1" s="1"/>
  <c r="I134" i="1"/>
  <c r="G134" i="1"/>
  <c r="B134" i="1"/>
  <c r="R133" i="1"/>
  <c r="L133" i="1"/>
  <c r="K133" i="1"/>
  <c r="O133" i="1"/>
  <c r="G133" i="1"/>
  <c r="B133" i="1"/>
  <c r="R132" i="1"/>
  <c r="L132" i="1"/>
  <c r="K132" i="1"/>
  <c r="O132" i="1"/>
  <c r="B132" i="1"/>
  <c r="R131" i="1"/>
  <c r="L131" i="1"/>
  <c r="K131" i="1"/>
  <c r="O131" i="1" s="1"/>
  <c r="I131" i="1"/>
  <c r="G131" i="1"/>
  <c r="B131" i="1"/>
  <c r="R130" i="1"/>
  <c r="L130" i="1"/>
  <c r="K130" i="1"/>
  <c r="O130" i="1" s="1"/>
  <c r="I130" i="1"/>
  <c r="G130" i="1"/>
  <c r="B130" i="1"/>
  <c r="R129" i="1"/>
  <c r="O129" i="1"/>
  <c r="R128" i="1"/>
  <c r="L128" i="1"/>
  <c r="K128" i="1"/>
  <c r="O128" i="1" s="1"/>
  <c r="I128" i="1"/>
  <c r="G128" i="1"/>
  <c r="B128" i="1"/>
  <c r="R127" i="1"/>
  <c r="L127" i="1"/>
  <c r="K127" i="1"/>
  <c r="O127" i="1" s="1"/>
  <c r="I127" i="1"/>
  <c r="G127" i="1"/>
  <c r="B127" i="1"/>
  <c r="R126" i="1"/>
  <c r="L126" i="1"/>
  <c r="K126" i="1"/>
  <c r="O126" i="1" s="1"/>
  <c r="I126" i="1"/>
  <c r="B126" i="1"/>
  <c r="R125" i="1"/>
  <c r="L125" i="1"/>
  <c r="K125" i="1"/>
  <c r="G125" i="1"/>
  <c r="I125" i="1"/>
  <c r="B125" i="1"/>
  <c r="R124" i="1"/>
  <c r="L124" i="1"/>
  <c r="K124" i="1"/>
  <c r="I124" i="1"/>
  <c r="B124" i="1"/>
  <c r="R123" i="1"/>
  <c r="L123" i="1"/>
  <c r="K123" i="1"/>
  <c r="O123" i="1" s="1"/>
  <c r="I123" i="1"/>
  <c r="G123" i="1"/>
  <c r="B123" i="1"/>
  <c r="L122" i="1"/>
  <c r="K122" i="1"/>
  <c r="O122" i="1"/>
  <c r="B122" i="1"/>
  <c r="R121" i="1"/>
  <c r="L121" i="1"/>
  <c r="K121" i="1"/>
  <c r="O121" i="1" s="1"/>
  <c r="I121" i="1"/>
  <c r="G121" i="1"/>
  <c r="B121" i="1"/>
  <c r="R120" i="1"/>
  <c r="L120" i="1"/>
  <c r="K120" i="1"/>
  <c r="O120" i="1" s="1"/>
  <c r="I120" i="1"/>
  <c r="G120" i="1"/>
  <c r="B120" i="1"/>
  <c r="R119" i="1"/>
  <c r="L119" i="1"/>
  <c r="K119" i="1"/>
  <c r="O119" i="1" s="1"/>
  <c r="I119" i="1"/>
  <c r="B119" i="1"/>
  <c r="R118" i="1"/>
  <c r="L118" i="1"/>
  <c r="K118" i="1"/>
  <c r="G118" i="1"/>
  <c r="I118" i="1"/>
  <c r="B118" i="1"/>
  <c r="R117" i="1"/>
  <c r="L117" i="1"/>
  <c r="K117" i="1"/>
  <c r="I117" i="1"/>
  <c r="B117" i="1"/>
  <c r="R116" i="1"/>
  <c r="L116" i="1"/>
  <c r="K116" i="1"/>
  <c r="O116" i="1" s="1"/>
  <c r="I116" i="1"/>
  <c r="G116" i="1"/>
  <c r="B116" i="1"/>
  <c r="R115" i="1"/>
  <c r="L115" i="1"/>
  <c r="K115" i="1"/>
  <c r="O115" i="1"/>
  <c r="G115" i="1"/>
  <c r="B115" i="1"/>
  <c r="R114" i="1"/>
  <c r="L114" i="1"/>
  <c r="K114" i="1"/>
  <c r="O114" i="1"/>
  <c r="B114" i="1"/>
  <c r="R113" i="1"/>
  <c r="L113" i="1"/>
  <c r="K113" i="1"/>
  <c r="O113" i="1" s="1"/>
  <c r="I113" i="1"/>
  <c r="G113" i="1"/>
  <c r="B113" i="1"/>
  <c r="R112" i="1"/>
  <c r="L112" i="1"/>
  <c r="K112" i="1"/>
  <c r="O112" i="1" s="1"/>
  <c r="I112" i="1"/>
  <c r="G112" i="1"/>
  <c r="B112" i="1"/>
  <c r="R111" i="1"/>
  <c r="R137" i="1"/>
  <c r="R10" i="2"/>
  <c r="S10" i="2"/>
  <c r="S8" i="2"/>
  <c r="L111" i="1"/>
  <c r="L137" i="1"/>
  <c r="K111" i="1"/>
  <c r="O111" i="1" s="1"/>
  <c r="K137" i="1"/>
  <c r="B111" i="1"/>
  <c r="B137" i="1"/>
  <c r="C10" i="2"/>
  <c r="C8" i="2"/>
  <c r="T110" i="1"/>
  <c r="S110" i="1"/>
  <c r="R110" i="1"/>
  <c r="P110" i="1"/>
  <c r="O110" i="1"/>
  <c r="L110" i="1"/>
  <c r="K110" i="1"/>
  <c r="J110" i="1"/>
  <c r="I110" i="1"/>
  <c r="H110" i="1"/>
  <c r="G110" i="1"/>
  <c r="E110" i="1"/>
  <c r="D110" i="1"/>
  <c r="C110" i="1"/>
  <c r="B110" i="1"/>
  <c r="L108" i="1"/>
  <c r="K108" i="1"/>
  <c r="G108" i="1"/>
  <c r="I108" i="1"/>
  <c r="B108" i="1"/>
  <c r="S107" i="1"/>
  <c r="P107" i="1"/>
  <c r="O107" i="1"/>
  <c r="L107" i="1"/>
  <c r="K107" i="1"/>
  <c r="J107" i="1"/>
  <c r="I107" i="1"/>
  <c r="H107" i="1"/>
  <c r="G107" i="1"/>
  <c r="E107" i="1"/>
  <c r="D107" i="1"/>
  <c r="C107" i="1"/>
  <c r="B107" i="1"/>
  <c r="S105" i="1"/>
  <c r="P105" i="1"/>
  <c r="P103" i="1"/>
  <c r="L105" i="1"/>
  <c r="U104" i="1"/>
  <c r="L104" i="1"/>
  <c r="L103" i="1"/>
  <c r="AA103" i="1"/>
  <c r="Z103" i="1"/>
  <c r="Y103" i="1"/>
  <c r="X103" i="1"/>
  <c r="W103" i="1"/>
  <c r="V103" i="1"/>
  <c r="U103" i="1"/>
  <c r="S103" i="1"/>
  <c r="N103" i="1"/>
  <c r="M103" i="1"/>
  <c r="J103" i="1"/>
  <c r="H103" i="1"/>
  <c r="F103" i="1"/>
  <c r="E103" i="1"/>
  <c r="C103" i="1"/>
  <c r="T102" i="1"/>
  <c r="S102" i="1"/>
  <c r="R102" i="1"/>
  <c r="P102" i="1"/>
  <c r="O102" i="1"/>
  <c r="L102" i="1"/>
  <c r="K102" i="1"/>
  <c r="J102" i="1"/>
  <c r="I102" i="1"/>
  <c r="H102" i="1"/>
  <c r="G102" i="1"/>
  <c r="E102" i="1"/>
  <c r="D102" i="1"/>
  <c r="C102" i="1"/>
  <c r="B102" i="1"/>
  <c r="U100" i="1"/>
  <c r="P19" i="2"/>
  <c r="L100" i="1"/>
  <c r="U99" i="1"/>
  <c r="P18" i="2"/>
  <c r="L99" i="1"/>
  <c r="AA98" i="1"/>
  <c r="Z98" i="1"/>
  <c r="Y98" i="1"/>
  <c r="X98" i="1"/>
  <c r="W98" i="1"/>
  <c r="V98" i="1"/>
  <c r="U98" i="1"/>
  <c r="S98" i="1"/>
  <c r="P98" i="1"/>
  <c r="N98" i="1"/>
  <c r="M98" i="1"/>
  <c r="L98" i="1"/>
  <c r="J98" i="1"/>
  <c r="H98" i="1"/>
  <c r="F98" i="1"/>
  <c r="E98" i="1"/>
  <c r="C98" i="1"/>
  <c r="T97" i="1"/>
  <c r="S97" i="1"/>
  <c r="R97" i="1"/>
  <c r="P97" i="1"/>
  <c r="O97" i="1"/>
  <c r="L97" i="1"/>
  <c r="K97" i="1"/>
  <c r="J97" i="1"/>
  <c r="I97" i="1"/>
  <c r="H97" i="1"/>
  <c r="G97" i="1"/>
  <c r="E97" i="1"/>
  <c r="D97" i="1"/>
  <c r="C97" i="1"/>
  <c r="B97" i="1"/>
  <c r="AA95" i="1"/>
  <c r="Z95" i="1"/>
  <c r="Y95" i="1"/>
  <c r="X95" i="1"/>
  <c r="W95" i="1"/>
  <c r="V95" i="1"/>
  <c r="U95" i="1"/>
  <c r="S95" i="1"/>
  <c r="T87" i="1"/>
  <c r="S87" i="1"/>
  <c r="R87" i="1"/>
  <c r="AA85" i="1"/>
  <c r="Z85" i="1"/>
  <c r="Y85" i="1"/>
  <c r="X85" i="1"/>
  <c r="W85" i="1"/>
  <c r="V85" i="1"/>
  <c r="U85" i="1"/>
  <c r="S85" i="1"/>
  <c r="T78" i="1"/>
  <c r="T85" i="1"/>
  <c r="T77" i="1"/>
  <c r="S77" i="1"/>
  <c r="R77" i="1"/>
  <c r="AA75" i="1"/>
  <c r="Z75" i="1"/>
  <c r="Y75" i="1"/>
  <c r="X75" i="1"/>
  <c r="W75" i="1"/>
  <c r="V75" i="1"/>
  <c r="S75" i="1"/>
  <c r="P75" i="1"/>
  <c r="N75" i="1"/>
  <c r="M75" i="1"/>
  <c r="J75" i="1"/>
  <c r="H75" i="1"/>
  <c r="F75" i="1"/>
  <c r="E75" i="1"/>
  <c r="C75" i="1"/>
  <c r="U74" i="1"/>
  <c r="U75" i="1"/>
  <c r="L74" i="1"/>
  <c r="L73" i="1"/>
  <c r="L72" i="1"/>
  <c r="L71" i="1"/>
  <c r="L70" i="1"/>
  <c r="L69" i="1"/>
  <c r="L68" i="1"/>
  <c r="L75" i="1" s="1"/>
  <c r="S67" i="1"/>
  <c r="P67" i="1"/>
  <c r="L67" i="1"/>
  <c r="J67" i="1"/>
  <c r="H67" i="1"/>
  <c r="E67" i="1"/>
  <c r="C67" i="1"/>
  <c r="AA65" i="1"/>
  <c r="Z65" i="1"/>
  <c r="Y65" i="1"/>
  <c r="X65" i="1"/>
  <c r="W65" i="1"/>
  <c r="V65" i="1"/>
  <c r="U65" i="1"/>
  <c r="S65" i="1"/>
  <c r="P65" i="1"/>
  <c r="N65" i="1"/>
  <c r="M65" i="1"/>
  <c r="J65" i="1"/>
  <c r="H65" i="1"/>
  <c r="F65" i="1"/>
  <c r="E65" i="1"/>
  <c r="C65" i="1"/>
  <c r="L64" i="1"/>
  <c r="L63" i="1"/>
  <c r="L65" i="1" s="1"/>
  <c r="S62" i="1"/>
  <c r="P62" i="1"/>
  <c r="L62" i="1"/>
  <c r="J62" i="1"/>
  <c r="H62" i="1"/>
  <c r="E62" i="1"/>
  <c r="C62" i="1"/>
  <c r="AA60" i="1"/>
  <c r="Z60" i="1"/>
  <c r="Y60" i="1"/>
  <c r="X60" i="1"/>
  <c r="W60" i="1"/>
  <c r="V60" i="1"/>
  <c r="T60" i="1"/>
  <c r="S60" i="1"/>
  <c r="U59" i="1"/>
  <c r="U58" i="1"/>
  <c r="U57" i="1"/>
  <c r="U56" i="1"/>
  <c r="U54" i="1"/>
  <c r="R54" i="1"/>
  <c r="R60" i="1"/>
  <c r="T53" i="1"/>
  <c r="S53" i="1"/>
  <c r="R53" i="1"/>
  <c r="AA51" i="1"/>
  <c r="Z51" i="1"/>
  <c r="Y51" i="1"/>
  <c r="X51" i="1"/>
  <c r="W51" i="1"/>
  <c r="V51" i="1"/>
  <c r="T51" i="1"/>
  <c r="S51" i="1"/>
  <c r="U50" i="1"/>
  <c r="U49" i="1"/>
  <c r="U48" i="1"/>
  <c r="U47" i="1"/>
  <c r="U45" i="1"/>
  <c r="U51" i="1"/>
  <c r="R45" i="1"/>
  <c r="R51" i="1"/>
  <c r="T44" i="1"/>
  <c r="S44" i="1"/>
  <c r="R44" i="1"/>
  <c r="AA42" i="1"/>
  <c r="Z42" i="1"/>
  <c r="Y42" i="1"/>
  <c r="X42" i="1"/>
  <c r="W42" i="1"/>
  <c r="U42" i="1"/>
  <c r="S42" i="1"/>
  <c r="P42" i="1"/>
  <c r="N42" i="1"/>
  <c r="M42" i="1"/>
  <c r="J42" i="1"/>
  <c r="H42" i="1"/>
  <c r="F42" i="1"/>
  <c r="E42" i="1"/>
  <c r="D42" i="1"/>
  <c r="C42" i="1"/>
  <c r="V41" i="1"/>
  <c r="L41" i="1"/>
  <c r="V40" i="1"/>
  <c r="L40" i="1"/>
  <c r="V39" i="1"/>
  <c r="L39" i="1"/>
  <c r="V38" i="1"/>
  <c r="L38" i="1"/>
  <c r="V37" i="1"/>
  <c r="L37" i="1"/>
  <c r="V36" i="1"/>
  <c r="T36" i="1"/>
  <c r="T42" i="1"/>
  <c r="L36" i="1"/>
  <c r="L42" i="1" s="1"/>
  <c r="K36" i="1"/>
  <c r="I36" i="1"/>
  <c r="I42" i="1"/>
  <c r="G36" i="1"/>
  <c r="G42" i="1" s="1"/>
  <c r="B36" i="1"/>
  <c r="B42" i="1"/>
  <c r="T35" i="1"/>
  <c r="S35" i="1"/>
  <c r="R35" i="1"/>
  <c r="P35" i="1"/>
  <c r="O35" i="1"/>
  <c r="L35" i="1"/>
  <c r="K35" i="1"/>
  <c r="J35" i="1"/>
  <c r="I35" i="1"/>
  <c r="H35" i="1"/>
  <c r="G35" i="1"/>
  <c r="E35" i="1"/>
  <c r="D35" i="1"/>
  <c r="C35" i="1"/>
  <c r="B35" i="1"/>
  <c r="AA33" i="1"/>
  <c r="Z33" i="1"/>
  <c r="Y33" i="1"/>
  <c r="X33" i="1"/>
  <c r="W33" i="1"/>
  <c r="V33" i="1"/>
  <c r="U33" i="1"/>
  <c r="S33" i="1"/>
  <c r="R33" i="1"/>
  <c r="R78" i="1"/>
  <c r="R85" i="1"/>
  <c r="P33" i="1"/>
  <c r="N33" i="1"/>
  <c r="M33" i="1"/>
  <c r="M5" i="1"/>
  <c r="J33" i="1"/>
  <c r="H33" i="1"/>
  <c r="H5" i="1"/>
  <c r="F33" i="1"/>
  <c r="E33" i="1"/>
  <c r="E5" i="1"/>
  <c r="D33" i="1"/>
  <c r="C33" i="1"/>
  <c r="R32" i="1"/>
  <c r="L32" i="1"/>
  <c r="R31" i="1"/>
  <c r="L31" i="1"/>
  <c r="R30" i="1"/>
  <c r="L30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L33" i="1"/>
  <c r="L5" i="1"/>
  <c r="K10" i="1"/>
  <c r="O10" i="1" s="1"/>
  <c r="O33" i="1" s="1"/>
  <c r="O5" i="1" s="1"/>
  <c r="K33" i="1"/>
  <c r="K5" i="1"/>
  <c r="B10" i="1"/>
  <c r="B33" i="1"/>
  <c r="T9" i="1"/>
  <c r="S9" i="1"/>
  <c r="R9" i="1"/>
  <c r="P9" i="1"/>
  <c r="O9" i="1"/>
  <c r="L9" i="1"/>
  <c r="K9" i="1"/>
  <c r="J9" i="1"/>
  <c r="I9" i="1"/>
  <c r="H9" i="1"/>
  <c r="G9" i="1"/>
  <c r="E9" i="1"/>
  <c r="D9" i="1"/>
  <c r="C9" i="1"/>
  <c r="C4" i="2"/>
  <c r="B9" i="1"/>
  <c r="U7" i="1"/>
  <c r="N7" i="1"/>
  <c r="F7" i="1"/>
  <c r="C7" i="1"/>
  <c r="B7" i="1"/>
  <c r="AA6" i="1"/>
  <c r="Z6" i="1"/>
  <c r="Y6" i="1"/>
  <c r="X6" i="1"/>
  <c r="W6" i="1"/>
  <c r="S6" i="1"/>
  <c r="P6" i="1"/>
  <c r="O6" i="1"/>
  <c r="M6" i="1"/>
  <c r="L6" i="1"/>
  <c r="L7" i="1" s="1"/>
  <c r="K6" i="1"/>
  <c r="J6" i="1"/>
  <c r="I6" i="1"/>
  <c r="H6" i="1"/>
  <c r="G6" i="1"/>
  <c r="E6" i="1"/>
  <c r="E7" i="1" s="1"/>
  <c r="D6" i="1"/>
  <c r="AA5" i="1"/>
  <c r="AA7" i="1" s="1"/>
  <c r="Z5" i="1"/>
  <c r="Z7" i="1" s="1"/>
  <c r="Y5" i="1"/>
  <c r="Y7" i="1" s="1"/>
  <c r="X5" i="1"/>
  <c r="X7" i="1" s="1"/>
  <c r="W5" i="1"/>
  <c r="W7" i="1"/>
  <c r="V5" i="1"/>
  <c r="T5" i="1"/>
  <c r="S5" i="1"/>
  <c r="S7" i="1"/>
  <c r="R5" i="1"/>
  <c r="P5" i="1"/>
  <c r="P7" i="1"/>
  <c r="J5" i="1"/>
  <c r="J7" i="1"/>
  <c r="D5" i="1"/>
  <c r="D7" i="1" s="1"/>
  <c r="F7" i="2"/>
  <c r="F5" i="2"/>
  <c r="M4" i="1"/>
  <c r="M158" i="1" s="1"/>
  <c r="T4" i="3"/>
  <c r="AH4" i="3" s="1"/>
  <c r="AH57" i="3" s="1"/>
  <c r="F4" i="1"/>
  <c r="F35" i="1" s="1"/>
  <c r="M10" i="2"/>
  <c r="M8" i="2"/>
  <c r="T88" i="1"/>
  <c r="T95" i="1"/>
  <c r="T6" i="1"/>
  <c r="H7" i="1"/>
  <c r="U60" i="1"/>
  <c r="M7" i="1"/>
  <c r="V42" i="1"/>
  <c r="V6" i="1"/>
  <c r="T7" i="1"/>
  <c r="V7" i="1"/>
  <c r="K7" i="1"/>
  <c r="L137" i="4"/>
  <c r="AA7" i="4"/>
  <c r="I163" i="4"/>
  <c r="R88" i="4"/>
  <c r="R95" i="4"/>
  <c r="R6" i="4"/>
  <c r="R7" i="4"/>
  <c r="G108" i="4"/>
  <c r="M110" i="4"/>
  <c r="G118" i="4"/>
  <c r="G125" i="4"/>
  <c r="O154" i="4"/>
  <c r="O155" i="4"/>
  <c r="G166" i="4"/>
  <c r="G168" i="4"/>
  <c r="G177" i="4"/>
  <c r="K179" i="4"/>
  <c r="K33" i="4"/>
  <c r="K5" i="4"/>
  <c r="K7" i="4"/>
  <c r="I108" i="4"/>
  <c r="I118" i="4"/>
  <c r="I125" i="4"/>
  <c r="I166" i="4"/>
  <c r="I168" i="4"/>
  <c r="I177" i="4"/>
  <c r="I36" i="4"/>
  <c r="I42" i="4"/>
  <c r="F62" i="4"/>
  <c r="M67" i="4"/>
  <c r="M107" i="4"/>
  <c r="G115" i="4"/>
  <c r="I116" i="4"/>
  <c r="I123" i="4"/>
  <c r="G133" i="4"/>
  <c r="G176" i="4"/>
  <c r="G179" i="4"/>
  <c r="M102" i="4"/>
  <c r="I115" i="4"/>
  <c r="I133" i="4"/>
  <c r="I137" i="4" s="1"/>
  <c r="G154" i="4"/>
  <c r="G156" i="4"/>
  <c r="O166" i="4"/>
  <c r="O168" i="4"/>
  <c r="R167" i="4"/>
  <c r="R168" i="4"/>
  <c r="I176" i="4"/>
  <c r="M153" i="4"/>
  <c r="G112" i="4"/>
  <c r="G120" i="4"/>
  <c r="G127" i="4"/>
  <c r="G130" i="4"/>
  <c r="F153" i="4"/>
  <c r="K163" i="4"/>
  <c r="U4" i="4"/>
  <c r="U9" i="4" s="1"/>
  <c r="M62" i="4"/>
  <c r="L13" i="3"/>
  <c r="L57" i="3"/>
  <c r="L43" i="3"/>
  <c r="J13" i="3"/>
  <c r="J43" i="3"/>
  <c r="J57" i="3"/>
  <c r="N13" i="3"/>
  <c r="N57" i="3"/>
  <c r="N43" i="3"/>
  <c r="O156" i="1"/>
  <c r="P57" i="3"/>
  <c r="P43" i="3"/>
  <c r="P13" i="3"/>
  <c r="D57" i="3"/>
  <c r="D43" i="3"/>
  <c r="D13" i="3"/>
  <c r="X43" i="3"/>
  <c r="X13" i="3"/>
  <c r="X57" i="3"/>
  <c r="AF57" i="3"/>
  <c r="AF43" i="3"/>
  <c r="AF13" i="3"/>
  <c r="T57" i="3"/>
  <c r="T43" i="3"/>
  <c r="T13" i="3"/>
  <c r="P17" i="2"/>
  <c r="Z13" i="3"/>
  <c r="Z57" i="3"/>
  <c r="Z43" i="3"/>
  <c r="O7" i="1"/>
  <c r="O7" i="2"/>
  <c r="P7" i="2"/>
  <c r="P5" i="2"/>
  <c r="H43" i="3"/>
  <c r="H13" i="3"/>
  <c r="H57" i="3"/>
  <c r="N4" i="1"/>
  <c r="N110" i="1" s="1"/>
  <c r="M102" i="1"/>
  <c r="O108" i="1"/>
  <c r="G114" i="1"/>
  <c r="I115" i="1"/>
  <c r="O118" i="1"/>
  <c r="G122" i="1"/>
  <c r="O125" i="1"/>
  <c r="G132" i="1"/>
  <c r="I133" i="1"/>
  <c r="G154" i="1"/>
  <c r="G155" i="1"/>
  <c r="G156" i="1" s="1"/>
  <c r="K156" i="1"/>
  <c r="R167" i="1"/>
  <c r="R168" i="1"/>
  <c r="I176" i="1"/>
  <c r="I179" i="1"/>
  <c r="T7" i="2"/>
  <c r="U7" i="2"/>
  <c r="U5" i="2"/>
  <c r="N10" i="2"/>
  <c r="N8" i="2"/>
  <c r="AB43" i="3"/>
  <c r="I114" i="1"/>
  <c r="O117" i="1"/>
  <c r="I122" i="1"/>
  <c r="O124" i="1"/>
  <c r="I132" i="1"/>
  <c r="O135" i="1"/>
  <c r="O136" i="1"/>
  <c r="F140" i="1"/>
  <c r="O141" i="1"/>
  <c r="O143" i="1"/>
  <c r="I154" i="1"/>
  <c r="I155" i="1"/>
  <c r="O171" i="1"/>
  <c r="O172" i="1"/>
  <c r="O173" i="1" s="1"/>
  <c r="F175" i="1"/>
  <c r="L7" i="2"/>
  <c r="L5" i="2"/>
  <c r="B13" i="3"/>
  <c r="R13" i="3"/>
  <c r="AH13" i="3"/>
  <c r="O176" i="1"/>
  <c r="O179" i="1"/>
  <c r="M7" i="2"/>
  <c r="M5" i="2"/>
  <c r="E10" i="2"/>
  <c r="E8" i="2"/>
  <c r="AB57" i="3"/>
  <c r="G10" i="1"/>
  <c r="G33" i="1"/>
  <c r="G5" i="1"/>
  <c r="R36" i="1"/>
  <c r="R42" i="1"/>
  <c r="M62" i="1"/>
  <c r="F97" i="1"/>
  <c r="G111" i="1"/>
  <c r="G119" i="1"/>
  <c r="G126" i="1"/>
  <c r="I159" i="1"/>
  <c r="I160" i="1"/>
  <c r="I161" i="1"/>
  <c r="I162" i="1"/>
  <c r="G167" i="1"/>
  <c r="G168" i="1"/>
  <c r="N7" i="2"/>
  <c r="N5" i="2"/>
  <c r="F10" i="2"/>
  <c r="F8" i="2"/>
  <c r="B43" i="3"/>
  <c r="R43" i="3"/>
  <c r="AH43" i="3"/>
  <c r="I10" i="1"/>
  <c r="I33" i="1"/>
  <c r="I5" i="1"/>
  <c r="M110" i="1"/>
  <c r="I111" i="1"/>
  <c r="K143" i="1"/>
  <c r="F145" i="1"/>
  <c r="F158" i="1"/>
  <c r="F9" i="1"/>
  <c r="G117" i="1"/>
  <c r="G124" i="1"/>
  <c r="G135" i="1"/>
  <c r="G136" i="1"/>
  <c r="G141" i="1"/>
  <c r="G143" i="1"/>
  <c r="G171" i="1"/>
  <c r="G172" i="1"/>
  <c r="G173" i="1" s="1"/>
  <c r="K173" i="1"/>
  <c r="E7" i="2"/>
  <c r="E5" i="2"/>
  <c r="O156" i="4"/>
  <c r="I179" i="4"/>
  <c r="V4" i="4"/>
  <c r="V77" i="4" s="1"/>
  <c r="G137" i="4"/>
  <c r="I137" i="1"/>
  <c r="J10" i="2"/>
  <c r="J8" i="2"/>
  <c r="G7" i="1"/>
  <c r="H7" i="2"/>
  <c r="H5" i="2"/>
  <c r="G137" i="1"/>
  <c r="H10" i="2"/>
  <c r="H8" i="2"/>
  <c r="N170" i="1"/>
  <c r="N9" i="1"/>
  <c r="N62" i="1"/>
  <c r="N97" i="1"/>
  <c r="N153" i="1"/>
  <c r="N145" i="1"/>
  <c r="N102" i="1"/>
  <c r="U4" i="1"/>
  <c r="U175" i="1" s="1"/>
  <c r="N107" i="1"/>
  <c r="N67" i="1"/>
  <c r="N35" i="1"/>
  <c r="V4" i="3"/>
  <c r="I7" i="1"/>
  <c r="J7" i="2"/>
  <c r="J5" i="2"/>
  <c r="I163" i="1"/>
  <c r="R88" i="1"/>
  <c r="R95" i="1"/>
  <c r="R6" i="1"/>
  <c r="I156" i="1"/>
  <c r="W4" i="4"/>
  <c r="W53" i="4" s="1"/>
  <c r="V153" i="4"/>
  <c r="V175" i="4"/>
  <c r="V102" i="4"/>
  <c r="V35" i="4"/>
  <c r="V140" i="4"/>
  <c r="V165" i="4"/>
  <c r="V145" i="4"/>
  <c r="V9" i="4"/>
  <c r="V67" i="4"/>
  <c r="V43" i="3"/>
  <c r="V13" i="3"/>
  <c r="V57" i="3"/>
  <c r="R7" i="1"/>
  <c r="R7" i="2"/>
  <c r="S7" i="2"/>
  <c r="S5" i="2"/>
  <c r="U4" i="2"/>
  <c r="AJ4" i="3"/>
  <c r="U102" i="1"/>
  <c r="V4" i="1"/>
  <c r="V165" i="1" s="1"/>
  <c r="X4" i="4"/>
  <c r="X62" i="4" s="1"/>
  <c r="V170" i="1"/>
  <c r="V110" i="1"/>
  <c r="W4" i="1"/>
  <c r="W165" i="1" s="1"/>
  <c r="V97" i="1"/>
  <c r="V153" i="1"/>
  <c r="AJ57" i="3"/>
  <c r="AJ43" i="3"/>
  <c r="AJ13" i="3"/>
  <c r="Y4" i="4"/>
  <c r="Y62" i="4" s="1"/>
  <c r="X4" i="1"/>
  <c r="X107" i="1" s="1"/>
  <c r="W140" i="1"/>
  <c r="Z4" i="4"/>
  <c r="Z67" i="4" s="1"/>
  <c r="Y4" i="1"/>
  <c r="Y62" i="1" s="1"/>
  <c r="AA4" i="4"/>
  <c r="AA107" i="4" s="1"/>
  <c r="Z4" i="1"/>
  <c r="Z158" i="1" s="1"/>
  <c r="Y9" i="1"/>
  <c r="Y140" i="1"/>
  <c r="Y165" i="1"/>
  <c r="Y67" i="1"/>
  <c r="AA170" i="4"/>
  <c r="AA140" i="4"/>
  <c r="AA110" i="4"/>
  <c r="AA9" i="4"/>
  <c r="AA97" i="4"/>
  <c r="AA175" i="4"/>
  <c r="AA53" i="4"/>
  <c r="AA4" i="1"/>
  <c r="AA53" i="1" s="1"/>
  <c r="AA153" i="1"/>
  <c r="AA175" i="1"/>
  <c r="AA102" i="1"/>
  <c r="AA77" i="1"/>
  <c r="AA97" i="1"/>
  <c r="AA170" i="1"/>
  <c r="AA140" i="1"/>
  <c r="AA165" i="1"/>
  <c r="AA107" i="1"/>
  <c r="AA44" i="1"/>
  <c r="AA110" i="1"/>
  <c r="AA67" i="1"/>
  <c r="AA9" i="1"/>
  <c r="AA158" i="1"/>
  <c r="Z175" i="4" l="1"/>
  <c r="W35" i="1"/>
  <c r="U44" i="1"/>
  <c r="U110" i="4"/>
  <c r="Z87" i="4"/>
  <c r="Y158" i="4"/>
  <c r="Y165" i="4"/>
  <c r="Y102" i="4"/>
  <c r="W97" i="1"/>
  <c r="W145" i="1"/>
  <c r="U110" i="1"/>
  <c r="U140" i="4"/>
  <c r="U158" i="4"/>
  <c r="AA67" i="4"/>
  <c r="Y44" i="1"/>
  <c r="Z97" i="4"/>
  <c r="Z53" i="4"/>
  <c r="Y110" i="4"/>
  <c r="Y170" i="4"/>
  <c r="W53" i="1"/>
  <c r="W9" i="1"/>
  <c r="X53" i="4"/>
  <c r="V158" i="1"/>
  <c r="U153" i="1"/>
  <c r="U107" i="1"/>
  <c r="U53" i="1"/>
  <c r="U102" i="4"/>
  <c r="Z107" i="4"/>
  <c r="Y175" i="4"/>
  <c r="Z153" i="4"/>
  <c r="Z77" i="4"/>
  <c r="Y44" i="4"/>
  <c r="Y35" i="4"/>
  <c r="W77" i="1"/>
  <c r="W110" i="1"/>
  <c r="U145" i="1"/>
  <c r="U77" i="1"/>
  <c r="U44" i="4"/>
  <c r="U175" i="4"/>
  <c r="F102" i="1"/>
  <c r="Y9" i="4"/>
  <c r="Y140" i="4"/>
  <c r="U62" i="1"/>
  <c r="U53" i="4"/>
  <c r="AA77" i="4"/>
  <c r="AA44" i="4"/>
  <c r="Y87" i="4"/>
  <c r="Y53" i="4"/>
  <c r="W62" i="1"/>
  <c r="W44" i="1"/>
  <c r="V53" i="1"/>
  <c r="U158" i="1"/>
  <c r="U165" i="1"/>
  <c r="U107" i="4"/>
  <c r="U153" i="4"/>
  <c r="F165" i="1"/>
  <c r="U67" i="4"/>
  <c r="Y67" i="4"/>
  <c r="AA35" i="1"/>
  <c r="AA62" i="4"/>
  <c r="AA87" i="4"/>
  <c r="Y53" i="1"/>
  <c r="Z158" i="4"/>
  <c r="Y153" i="4"/>
  <c r="Y107" i="4"/>
  <c r="Y77" i="4"/>
  <c r="W175" i="1"/>
  <c r="W87" i="1"/>
  <c r="V44" i="1"/>
  <c r="U9" i="1"/>
  <c r="U140" i="1"/>
  <c r="U145" i="4"/>
  <c r="U35" i="4"/>
  <c r="U170" i="4"/>
  <c r="Z165" i="4"/>
  <c r="X145" i="4"/>
  <c r="U35" i="1"/>
  <c r="AA102" i="4"/>
  <c r="AA145" i="4"/>
  <c r="Y175" i="1"/>
  <c r="Z44" i="4"/>
  <c r="Y97" i="4"/>
  <c r="Y145" i="4"/>
  <c r="W153" i="1"/>
  <c r="W107" i="1"/>
  <c r="V175" i="1"/>
  <c r="V107" i="1"/>
  <c r="U67" i="1"/>
  <c r="U170" i="1"/>
  <c r="U165" i="4"/>
  <c r="F153" i="1"/>
  <c r="Z175" i="1"/>
  <c r="X67" i="1"/>
  <c r="W35" i="4"/>
  <c r="Z110" i="1"/>
  <c r="Z97" i="1"/>
  <c r="Y107" i="1"/>
  <c r="Z62" i="4"/>
  <c r="Z170" i="4"/>
  <c r="X35" i="1"/>
  <c r="X9" i="4"/>
  <c r="V62" i="1"/>
  <c r="V9" i="1"/>
  <c r="W67" i="4"/>
  <c r="W77" i="4"/>
  <c r="V87" i="4"/>
  <c r="AA145" i="1"/>
  <c r="AA62" i="1"/>
  <c r="Z44" i="1"/>
  <c r="Z35" i="1"/>
  <c r="AA35" i="4"/>
  <c r="AA158" i="4"/>
  <c r="AA165" i="4"/>
  <c r="Y145" i="1"/>
  <c r="Y102" i="1"/>
  <c r="Z102" i="4"/>
  <c r="Z110" i="4"/>
  <c r="Z35" i="4"/>
  <c r="X53" i="1"/>
  <c r="X145" i="1"/>
  <c r="W102" i="1"/>
  <c r="W67" i="1"/>
  <c r="X67" i="4"/>
  <c r="X102" i="4"/>
  <c r="V102" i="1"/>
  <c r="V67" i="1"/>
  <c r="V140" i="1"/>
  <c r="W110" i="4"/>
  <c r="W62" i="4"/>
  <c r="U97" i="1"/>
  <c r="U87" i="1"/>
  <c r="V107" i="4"/>
  <c r="V62" i="4"/>
  <c r="N4" i="2"/>
  <c r="N175" i="1"/>
  <c r="N165" i="1"/>
  <c r="U77" i="4"/>
  <c r="U97" i="4"/>
  <c r="M67" i="1"/>
  <c r="N153" i="4"/>
  <c r="F175" i="4"/>
  <c r="M175" i="4"/>
  <c r="M140" i="4"/>
  <c r="F35" i="4"/>
  <c r="F165" i="4"/>
  <c r="F110" i="4"/>
  <c r="F97" i="4"/>
  <c r="Z87" i="1"/>
  <c r="Z53" i="1"/>
  <c r="X77" i="1"/>
  <c r="X165" i="1"/>
  <c r="X158" i="4"/>
  <c r="X110" i="4"/>
  <c r="X175" i="4"/>
  <c r="W145" i="4"/>
  <c r="W102" i="4"/>
  <c r="M170" i="1"/>
  <c r="M9" i="1"/>
  <c r="Z140" i="1"/>
  <c r="X153" i="1"/>
  <c r="X62" i="1"/>
  <c r="X44" i="4"/>
  <c r="X140" i="4"/>
  <c r="X153" i="4"/>
  <c r="W158" i="4"/>
  <c r="W165" i="4"/>
  <c r="W175" i="4"/>
  <c r="M107" i="1"/>
  <c r="M145" i="1"/>
  <c r="N145" i="4"/>
  <c r="M158" i="4"/>
  <c r="Z77" i="1"/>
  <c r="Z145" i="1"/>
  <c r="Y170" i="1"/>
  <c r="Y153" i="1"/>
  <c r="X102" i="1"/>
  <c r="X170" i="4"/>
  <c r="W44" i="4"/>
  <c r="W140" i="4"/>
  <c r="M97" i="1"/>
  <c r="M35" i="1"/>
  <c r="M140" i="1"/>
  <c r="N140" i="4"/>
  <c r="N107" i="4"/>
  <c r="N170" i="4"/>
  <c r="N158" i="4"/>
  <c r="Z107" i="1"/>
  <c r="Z62" i="1"/>
  <c r="X87" i="1"/>
  <c r="X158" i="1"/>
  <c r="X87" i="4"/>
  <c r="W107" i="4"/>
  <c r="Z165" i="1"/>
  <c r="Z102" i="1"/>
  <c r="Y110" i="1"/>
  <c r="Y35" i="1"/>
  <c r="Y97" i="1"/>
  <c r="Z145" i="4"/>
  <c r="X140" i="1"/>
  <c r="X175" i="1"/>
  <c r="X9" i="1"/>
  <c r="X107" i="4"/>
  <c r="X35" i="4"/>
  <c r="V87" i="1"/>
  <c r="W87" i="4"/>
  <c r="W170" i="4"/>
  <c r="W153" i="4"/>
  <c r="V110" i="4"/>
  <c r="V170" i="4"/>
  <c r="V97" i="4"/>
  <c r="N158" i="1"/>
  <c r="U87" i="4"/>
  <c r="U62" i="4"/>
  <c r="F67" i="1"/>
  <c r="M175" i="1"/>
  <c r="F107" i="1"/>
  <c r="F67" i="4"/>
  <c r="F140" i="4"/>
  <c r="F107" i="4"/>
  <c r="F170" i="4"/>
  <c r="M165" i="4"/>
  <c r="F158" i="4"/>
  <c r="N62" i="4"/>
  <c r="M4" i="2"/>
  <c r="N97" i="4"/>
  <c r="Z9" i="1"/>
  <c r="X170" i="1"/>
  <c r="W97" i="4"/>
  <c r="N102" i="4"/>
  <c r="N9" i="4"/>
  <c r="AA87" i="1"/>
  <c r="Z67" i="1"/>
  <c r="Z170" i="1"/>
  <c r="Z153" i="1"/>
  <c r="AA153" i="4"/>
  <c r="Y87" i="1"/>
  <c r="Y77" i="1"/>
  <c r="Y158" i="1"/>
  <c r="Z9" i="4"/>
  <c r="Z140" i="4"/>
  <c r="X44" i="1"/>
  <c r="X97" i="1"/>
  <c r="X110" i="1"/>
  <c r="W170" i="1"/>
  <c r="W158" i="1"/>
  <c r="X165" i="4"/>
  <c r="X77" i="4"/>
  <c r="V77" i="1"/>
  <c r="V35" i="1"/>
  <c r="V145" i="1"/>
  <c r="W9" i="4"/>
  <c r="V44" i="4"/>
  <c r="V53" i="4"/>
  <c r="V158" i="4"/>
  <c r="N140" i="1"/>
  <c r="F110" i="1"/>
  <c r="M153" i="1"/>
  <c r="M97" i="4"/>
  <c r="F102" i="4"/>
  <c r="N67" i="4"/>
  <c r="M35" i="4"/>
  <c r="F9" i="4"/>
  <c r="X97" i="4"/>
  <c r="M165" i="1"/>
  <c r="N175" i="4"/>
  <c r="N35" i="4"/>
  <c r="N165" i="4"/>
  <c r="O137" i="1"/>
  <c r="O10" i="2" s="1"/>
  <c r="P10" i="2" s="1"/>
  <c r="P8" i="2" s="1"/>
  <c r="F4" i="2"/>
  <c r="F170" i="1"/>
  <c r="F62" i="1"/>
  <c r="K42" i="1"/>
  <c r="O36" i="1"/>
  <c r="O42" i="1" s="1"/>
  <c r="K168" i="1"/>
  <c r="O166" i="1"/>
  <c r="O168" i="1" s="1"/>
  <c r="R57" i="3"/>
  <c r="AD4" i="3"/>
  <c r="M170" i="4"/>
  <c r="M9" i="4"/>
  <c r="G7" i="4"/>
  <c r="K143" i="4"/>
  <c r="O141" i="4"/>
  <c r="O143" i="4" s="1"/>
  <c r="K173" i="4"/>
  <c r="O171" i="4"/>
  <c r="O173" i="4" s="1"/>
  <c r="AD57" i="3" l="1"/>
  <c r="AD43" i="3"/>
  <c r="AD13" i="3"/>
  <c r="F13" i="3"/>
  <c r="F57" i="3"/>
  <c r="F4" i="3"/>
  <c r="F43" i="3"/>
</calcChain>
</file>

<file path=xl/sharedStrings.xml><?xml version="1.0" encoding="utf-8"?>
<sst xmlns="http://schemas.openxmlformats.org/spreadsheetml/2006/main" count="920" uniqueCount="201">
  <si>
    <t>Policlínica Estadual da Região do Entorno – Unidade FORMOSA</t>
  </si>
  <si>
    <t>PRODUÇÃO ASSISTENCIAL  - Termo de Colaboração 88/24</t>
  </si>
  <si>
    <t>PRODUÇÃO ASSISTENCIAL  - 1º Termo Aditivo ao Termo de Colaboração 88 (SEI nº 62338875)</t>
  </si>
  <si>
    <t>01. ATENDIMENTO AMBULATORIAL</t>
  </si>
  <si>
    <t>Meta Parcial</t>
  </si>
  <si>
    <t>10-31-jul-24</t>
  </si>
  <si>
    <t>Meta Mensal</t>
  </si>
  <si>
    <t>01-09-Out-24</t>
  </si>
  <si>
    <t>10-31-Out-24</t>
  </si>
  <si>
    <t>01-09/jan de 2025</t>
  </si>
  <si>
    <t>10-31/jan de 2025</t>
  </si>
  <si>
    <t>Consulta Médica</t>
  </si>
  <si>
    <t>Consulta Multiprofissional</t>
  </si>
  <si>
    <t>TOTAL</t>
  </si>
  <si>
    <t>02. CONSULTA MÉDICA POR ESPECIALIDADE</t>
  </si>
  <si>
    <t>Anestesiologia*</t>
  </si>
  <si>
    <t>Demanda Interna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</si>
  <si>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</si>
  <si>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</si>
  <si>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</si>
  <si>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</si>
  <si>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</si>
  <si>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</si>
  <si>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</si>
  <si>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</si>
  <si>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</si>
  <si>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</si>
  <si>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</si>
  <si>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</si>
  <si>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</si>
  <si>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</si>
  <si>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</si>
  <si>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</si>
  <si>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</si>
  <si>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</si>
  <si>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</si>
  <si>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</si>
  <si>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</si>
  <si>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</si>
  <si>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</si>
  <si>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</si>
  <si>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</si>
  <si>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</si>
  <si>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</si>
  <si>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</si>
  <si>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</si>
  <si>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- [INTERCONSULTAS]</t>
  </si>
  <si>
    <t>05. CONSULTA MULTIPROFISSIONAL - [RETORNO/SESSÕES]</t>
  </si>
  <si>
    <t>04. CONSULTA MULTIPROFISSIONAL POR ESPECIALIDADE [Exclusa da  Meta]</t>
  </si>
  <si>
    <t>06. CONSULTA MULTIPROFISSIONAL POR ESPECIALIDADE [Exclusa da  Meta]</t>
  </si>
  <si>
    <t>Enfermagem (triagem)</t>
  </si>
  <si>
    <t>Serviço Social</t>
  </si>
  <si>
    <t>05. PRÁTICAS INTEGRATIVAS E COMPLEMENTARES - PICS</t>
  </si>
  <si>
    <t>07. PRÁTICAS INTEGRATIVAS E COMPLEMENTARES - PICS</t>
  </si>
  <si>
    <t>Acumputura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</si>
  <si>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</si>
  <si>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</si>
  <si>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</si>
  <si>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</si>
  <si>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</si>
  <si>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</si>
  <si>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-</t>
  </si>
  <si>
    <t>08. PRÁTICAS INTEGRATIVAS E COMPLEMENTARES - PICS - MÉDICAS</t>
  </si>
  <si>
    <t>09. PRÁTICAS INTEGRATIVAS E COMPLEMENTARES - PICS - MULTIPROFISSIONAIS</t>
  </si>
  <si>
    <t>06. CONSULTA FARMACÊUTICA</t>
  </si>
  <si>
    <t>10.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</si>
  <si>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</si>
  <si>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</si>
  <si>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</si>
  <si>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</si>
  <si>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</si>
  <si>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11.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</si>
  <si>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</si>
  <si>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</si>
  <si>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</si>
  <si>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</si>
  <si>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</si>
  <si>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12. PROCEDIMENTO CIRURGICO AMBULATORIAL</t>
  </si>
  <si>
    <t>Cirurgia Menor Ambulatorial (CMA)</t>
  </si>
  <si>
    <t>09. SADT (INTERNO E EXTERNO) REALIZADO</t>
  </si>
  <si>
    <t>13.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</si>
  <si>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</si>
  <si>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</si>
  <si>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</si>
  <si>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</si>
  <si>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</si>
  <si>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</si>
  <si>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</si>
  <si>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</si>
  <si>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</si>
  <si>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</si>
  <si>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</si>
  <si>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</si>
  <si>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</si>
  <si>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</si>
  <si>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</si>
  <si>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</si>
  <si>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</si>
  <si>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</si>
  <si>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Fina (PAAF): Mama</t>
  </si>
  <si>
    <t>Punção Aspirativa por Agrulha Fina (PAAF): Tireóide</t>
  </si>
  <si>
    <t>Punção Aspirativa por Agrulha Grossa</t>
  </si>
  <si>
    <t>Radiologia</t>
  </si>
  <si>
    <t>Teste Ergométrico</t>
  </si>
  <si>
    <t>Tomografia Computadorizada</t>
  </si>
  <si>
    <t>Tomografia</t>
  </si>
  <si>
    <t>Ultrassonografia</t>
  </si>
  <si>
    <t>Urodinâmica</t>
  </si>
  <si>
    <t>Videolaringoscopia</t>
  </si>
  <si>
    <t>10. SADT INTERNO REALIZADO</t>
  </si>
  <si>
    <t>14. SADT INTERNO REALIZADO</t>
  </si>
  <si>
    <t>Análises Clínicas</t>
  </si>
  <si>
    <t>Patologia Clínica</t>
  </si>
  <si>
    <t>11. SADT INTERNO OFTALMOLOGICO REALIZADO</t>
  </si>
  <si>
    <t>15. SADT INTERNO OFTALMOLOGICO REALIZADO</t>
  </si>
  <si>
    <t>Fundoscopia</t>
  </si>
  <si>
    <t>Potencial de acuidade visual</t>
  </si>
  <si>
    <t>Teste ortóptico</t>
  </si>
  <si>
    <t>Tonometria</t>
  </si>
  <si>
    <t>Triagem oftalmológica</t>
  </si>
  <si>
    <t>12. CENTRO ESPECIALIZADO EM ODONTOLOGIA (CEO II) - 
CONSULTAS ODONTOLÓGICAS</t>
  </si>
  <si>
    <t>16. CENTRO ESPECIALIZADO EM ODONTOLOGIA (CEO I) - 
CONSULTAS ODONTOLÓGICAS</t>
  </si>
  <si>
    <t>Primeira Consulta</t>
  </si>
  <si>
    <t>Consulta Subsequente</t>
  </si>
  <si>
    <t>13. CENTRO ESPECIALIZADO EM ODONTOLOGIA (CEO II) - 
PROCEDIMENTOS POR ESPECIALIDADES</t>
  </si>
  <si>
    <t>17. CENTRO ESPECIALIZADO EM ODONTOLOGIA (CEO 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</si>
  <si>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</si>
  <si>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</si>
  <si>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</si>
  <si>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</si>
  <si>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</si>
  <si>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18. CLÍNICA DE TERAPIA RENAL SUBSTITUTIVA</t>
  </si>
  <si>
    <t>Hemodiálise</t>
  </si>
  <si>
    <t>Treinamento diálise peritoneal</t>
  </si>
  <si>
    <t xml:space="preserve">15. PRODUÇÃO DO PROCESSO TRANSEXUALIZADOR </t>
  </si>
  <si>
    <t xml:space="preserve">19. PRODUÇÃO DO PROCESSO TRANSEXUALIZADOR </t>
  </si>
  <si>
    <t xml:space="preserve">Equipe Médica </t>
  </si>
  <si>
    <t>Equipe Multiprofissional</t>
  </si>
  <si>
    <t>16. TRANSPORTE PARA TRS</t>
  </si>
  <si>
    <t>20. TRANSPORTE PARA TRS</t>
  </si>
  <si>
    <t>Ônibus I</t>
  </si>
  <si>
    <t>VAN</t>
  </si>
  <si>
    <t>Quantidade de Veículos</t>
  </si>
  <si>
    <t xml:space="preserve"> 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</si>
  <si>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</si>
  <si>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</si>
  <si>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</si>
  <si>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</si>
  <si>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</si>
  <si>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</si>
  <si>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</si>
  <si>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</si>
  <si>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</si>
  <si>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</si>
  <si>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</si>
  <si>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</si>
  <si>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</si>
  <si>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</si>
  <si>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</si>
  <si>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</si>
  <si>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</si>
  <si>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</si>
  <si>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</si>
  <si>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</si>
  <si>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</si>
  <si>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</si>
  <si>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</si>
  <si>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</si>
  <si>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</si>
  <si>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</si>
  <si>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</si>
  <si>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</si>
  <si>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N/A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</si>
  <si>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</si>
  <si>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</si>
  <si>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</si>
  <si>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</si>
  <si>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</si>
  <si>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</si>
  <si>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</si>
  <si>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Doppler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</si>
  <si>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</si>
  <si>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</si>
  <si>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</si>
  <si>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</si>
  <si>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</si>
  <si>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</si>
  <si>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</si>
  <si>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</si>
  <si>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</si>
  <si>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</si>
  <si>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</si>
  <si>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</si>
  <si>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N/A%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</si>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</sst>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24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name val="Arial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sz val="50"/>
      <color rgb="FF000000"/>
      <name val="Calibri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0"/>
      <color rgb="FF000000"/>
      <name val="Arial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b/>
      <sz val="11"/>
      <color rgb="FF000000"/>
      <name val="Calibri"/>
      <charset val="1"/>
    </font>
    <font>
      <sz val="11"/>
      <color rgb="FF000000"/>
      <name val="Calibri"/>
    </font>
    <font>
      <b/>
      <sz val="11"/>
      <color rgb="FF000000"/>
      <name val="Calibri"/>
    </font>
    <font>
      <sz val="5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1D41A"/>
        <bgColor rgb="FFE2F0D9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CCFFFF"/>
      </patternFill>
    </fill>
    <fill>
      <patternFill patternType="solid">
        <fgColor theme="7" tint="0.79998168889431442"/>
        <bgColor rgb="FFE2F0D9"/>
      </patternFill>
    </fill>
    <fill>
      <patternFill patternType="solid">
        <fgColor theme="0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250">
    <xf numFmtId="0" fontId="0" fillId="0" borderId="0" xfId="0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164" fontId="11" fillId="3" borderId="1" xfId="1" applyNumberFormat="1" applyFont="1" applyFill="1" applyBorder="1" applyAlignment="1">
      <alignment horizontal="left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left" vertical="center" wrapText="1"/>
    </xf>
    <xf numFmtId="164" fontId="13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/>
    </xf>
    <xf numFmtId="3" fontId="15" fillId="5" borderId="2" xfId="1" applyNumberFormat="1" applyFont="1" applyFill="1" applyBorder="1" applyAlignment="1">
      <alignment horizontal="left" vertical="center" indent="1"/>
    </xf>
    <xf numFmtId="3" fontId="15" fillId="5" borderId="2" xfId="1" applyNumberFormat="1" applyFont="1" applyFill="1" applyBorder="1" applyAlignment="1">
      <alignment horizontal="center" vertical="center"/>
    </xf>
    <xf numFmtId="3" fontId="16" fillId="5" borderId="2" xfId="1" applyNumberFormat="1" applyFont="1" applyFill="1" applyBorder="1" applyAlignment="1">
      <alignment horizontal="center" vertical="center"/>
    </xf>
    <xf numFmtId="3" fontId="6" fillId="0" borderId="0" xfId="1" applyNumberFormat="1" applyAlignment="1">
      <alignment horizontal="center" vertical="center"/>
    </xf>
    <xf numFmtId="3" fontId="15" fillId="5" borderId="1" xfId="1" applyNumberFormat="1" applyFont="1" applyFill="1" applyBorder="1" applyAlignment="1">
      <alignment horizontal="left" vertical="center" indent="1"/>
    </xf>
    <xf numFmtId="3" fontId="15" fillId="5" borderId="1" xfId="1" applyNumberFormat="1" applyFont="1" applyFill="1" applyBorder="1" applyAlignment="1">
      <alignment horizontal="center" vertical="center"/>
    </xf>
    <xf numFmtId="3" fontId="16" fillId="5" borderId="1" xfId="1" applyNumberFormat="1" applyFont="1" applyFill="1" applyBorder="1" applyAlignment="1">
      <alignment horizontal="center" vertical="center"/>
    </xf>
    <xf numFmtId="3" fontId="11" fillId="5" borderId="1" xfId="1" applyNumberFormat="1" applyFont="1" applyFill="1" applyBorder="1" applyAlignment="1">
      <alignment horizontal="left" vertical="center" indent="1"/>
    </xf>
    <xf numFmtId="3" fontId="11" fillId="5" borderId="1" xfId="1" applyNumberFormat="1" applyFont="1" applyFill="1" applyBorder="1" applyAlignment="1">
      <alignment horizontal="center" vertical="center"/>
    </xf>
    <xf numFmtId="3" fontId="10" fillId="5" borderId="1" xfId="1" applyNumberFormat="1" applyFont="1" applyFill="1" applyBorder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3" fontId="15" fillId="0" borderId="3" xfId="1" applyNumberFormat="1" applyFont="1" applyBorder="1" applyAlignment="1">
      <alignment horizontal="left" vertical="center"/>
    </xf>
    <xf numFmtId="3" fontId="15" fillId="0" borderId="3" xfId="1" applyNumberFormat="1" applyFont="1" applyBorder="1" applyAlignment="1">
      <alignment horizontal="center" vertical="center"/>
    </xf>
    <xf numFmtId="3" fontId="18" fillId="0" borderId="3" xfId="1" applyNumberFormat="1" applyFont="1" applyBorder="1" applyAlignment="1">
      <alignment horizontal="center" vertical="center"/>
    </xf>
    <xf numFmtId="3" fontId="19" fillId="0" borderId="3" xfId="1" applyNumberFormat="1" applyFont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/>
    </xf>
    <xf numFmtId="3" fontId="1" fillId="6" borderId="1" xfId="1" applyNumberFormat="1" applyFont="1" applyFill="1" applyBorder="1" applyAlignment="1" applyProtection="1">
      <alignment horizontal="center" vertical="center" wrapText="1"/>
      <protection locked="0"/>
    </xf>
    <xf numFmtId="3" fontId="15" fillId="7" borderId="1" xfId="1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wrapText="1"/>
    </xf>
    <xf numFmtId="3" fontId="1" fillId="6" borderId="2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1" applyNumberFormat="1" applyFont="1" applyFill="1" applyBorder="1" applyAlignment="1">
      <alignment horizontal="center" vertical="center"/>
    </xf>
    <xf numFmtId="3" fontId="15" fillId="5" borderId="1" xfId="1" applyNumberFormat="1" applyFont="1" applyFill="1" applyBorder="1" applyAlignment="1" applyProtection="1">
      <alignment horizontal="center" vertical="center"/>
      <protection locked="0"/>
    </xf>
    <xf numFmtId="3" fontId="15" fillId="7" borderId="1" xfId="1" applyNumberFormat="1" applyFont="1" applyFill="1" applyBorder="1" applyAlignment="1">
      <alignment horizontal="left" vertical="center" indent="1"/>
    </xf>
    <xf numFmtId="3" fontId="16" fillId="7" borderId="1" xfId="1" applyNumberFormat="1" applyFont="1" applyFill="1" applyBorder="1" applyAlignment="1">
      <alignment horizontal="center" vertical="center"/>
    </xf>
    <xf numFmtId="3" fontId="6" fillId="9" borderId="0" xfId="1" applyNumberForma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15" fillId="0" borderId="6" xfId="1" applyNumberFormat="1" applyFont="1" applyBorder="1" applyAlignment="1">
      <alignment horizontal="left" vertical="center"/>
    </xf>
    <xf numFmtId="164" fontId="11" fillId="4" borderId="7" xfId="1" applyNumberFormat="1" applyFont="1" applyFill="1" applyBorder="1" applyAlignment="1">
      <alignment horizontal="left" vertical="center" wrapText="1"/>
    </xf>
    <xf numFmtId="164" fontId="13" fillId="4" borderId="8" xfId="1" applyNumberFormat="1" applyFont="1" applyFill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vertical="center"/>
    </xf>
    <xf numFmtId="3" fontId="15" fillId="5" borderId="7" xfId="1" applyNumberFormat="1" applyFont="1" applyFill="1" applyBorder="1" applyAlignment="1">
      <alignment horizontal="left" vertical="center" indent="1"/>
    </xf>
    <xf numFmtId="3" fontId="16" fillId="5" borderId="8" xfId="1" applyNumberFormat="1" applyFont="1" applyFill="1" applyBorder="1" applyAlignment="1">
      <alignment horizontal="center" vertical="center"/>
    </xf>
    <xf numFmtId="3" fontId="11" fillId="5" borderId="7" xfId="1" applyNumberFormat="1" applyFont="1" applyFill="1" applyBorder="1" applyAlignment="1">
      <alignment horizontal="left" vertical="center" indent="1"/>
    </xf>
    <xf numFmtId="3" fontId="10" fillId="5" borderId="8" xfId="1" applyNumberFormat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left" vertical="center" wrapText="1"/>
    </xf>
    <xf numFmtId="164" fontId="13" fillId="3" borderId="8" xfId="1" applyNumberFormat="1" applyFont="1" applyFill="1" applyBorder="1" applyAlignment="1">
      <alignment horizontal="center" vertical="center" wrapText="1"/>
    </xf>
    <xf numFmtId="164" fontId="13" fillId="3" borderId="5" xfId="1" applyNumberFormat="1" applyFont="1" applyFill="1" applyBorder="1" applyAlignment="1">
      <alignment horizontal="center" vertical="center" wrapText="1"/>
    </xf>
    <xf numFmtId="164" fontId="13" fillId="3" borderId="2" xfId="1" applyNumberFormat="1" applyFont="1" applyFill="1" applyBorder="1" applyAlignment="1">
      <alignment horizontal="center" vertical="center" wrapText="1"/>
    </xf>
    <xf numFmtId="164" fontId="10" fillId="4" borderId="7" xfId="1" applyNumberFormat="1" applyFont="1" applyFill="1" applyBorder="1" applyAlignment="1">
      <alignment horizontal="left" vertical="center" wrapText="1"/>
    </xf>
    <xf numFmtId="164" fontId="20" fillId="0" borderId="0" xfId="1" applyNumberFormat="1" applyFont="1" applyAlignment="1">
      <alignment horizontal="center" vertical="center"/>
    </xf>
    <xf numFmtId="3" fontId="16" fillId="5" borderId="7" xfId="1" applyNumberFormat="1" applyFont="1" applyFill="1" applyBorder="1" applyAlignment="1">
      <alignment horizontal="left" vertical="center" indent="1"/>
    </xf>
    <xf numFmtId="3" fontId="16" fillId="5" borderId="3" xfId="1" applyNumberFormat="1" applyFont="1" applyFill="1" applyBorder="1" applyAlignment="1">
      <alignment vertic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 applyProtection="1">
      <alignment horizontal="center"/>
      <protection locked="0"/>
    </xf>
    <xf numFmtId="3" fontId="16" fillId="5" borderId="7" xfId="1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/>
    </xf>
    <xf numFmtId="3" fontId="16" fillId="5" borderId="9" xfId="1" applyNumberFormat="1" applyFont="1" applyFill="1" applyBorder="1" applyAlignment="1">
      <alignment horizontal="left" vertical="center" indent="1"/>
    </xf>
    <xf numFmtId="3" fontId="3" fillId="0" borderId="15" xfId="0" applyNumberFormat="1" applyFont="1" applyBorder="1" applyAlignment="1">
      <alignment horizontal="center"/>
    </xf>
    <xf numFmtId="3" fontId="3" fillId="0" borderId="14" xfId="0" applyNumberFormat="1" applyFont="1" applyBorder="1"/>
    <xf numFmtId="3" fontId="21" fillId="0" borderId="0" xfId="1" applyNumberFormat="1" applyFont="1" applyAlignment="1">
      <alignment horizontal="center" vertical="center"/>
    </xf>
    <xf numFmtId="3" fontId="3" fillId="0" borderId="16" xfId="0" applyNumberFormat="1" applyFont="1" applyBorder="1" applyAlignment="1">
      <alignment horizontal="center"/>
    </xf>
    <xf numFmtId="3" fontId="10" fillId="5" borderId="3" xfId="1" applyNumberFormat="1" applyFont="1" applyFill="1" applyBorder="1" applyAlignment="1">
      <alignment horizontal="center" vertical="center"/>
    </xf>
    <xf numFmtId="3" fontId="16" fillId="5" borderId="13" xfId="1" applyNumberFormat="1" applyFont="1" applyFill="1" applyBorder="1" applyAlignment="1">
      <alignment horizontal="center" vertical="center"/>
    </xf>
    <xf numFmtId="3" fontId="16" fillId="5" borderId="14" xfId="1" applyNumberFormat="1" applyFont="1" applyFill="1" applyBorder="1" applyAlignment="1" applyProtection="1">
      <alignment horizontal="center" vertical="center"/>
      <protection locked="0"/>
    </xf>
    <xf numFmtId="3" fontId="16" fillId="5" borderId="14" xfId="1" applyNumberFormat="1" applyFont="1" applyFill="1" applyBorder="1" applyAlignment="1">
      <alignment horizontal="center" vertical="center"/>
    </xf>
    <xf numFmtId="3" fontId="10" fillId="5" borderId="7" xfId="1" applyNumberFormat="1" applyFont="1" applyFill="1" applyBorder="1" applyAlignment="1">
      <alignment horizontal="left" vertical="center" indent="1"/>
    </xf>
    <xf numFmtId="3" fontId="10" fillId="5" borderId="2" xfId="1" applyNumberFormat="1" applyFont="1" applyFill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16" fillId="0" borderId="3" xfId="1" applyNumberFormat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3" fontId="4" fillId="0" borderId="14" xfId="0" applyNumberFormat="1" applyFont="1" applyBorder="1"/>
    <xf numFmtId="3" fontId="15" fillId="5" borderId="8" xfId="1" applyNumberFormat="1" applyFont="1" applyFill="1" applyBorder="1" applyAlignment="1">
      <alignment horizontal="center" vertical="center"/>
    </xf>
    <xf numFmtId="3" fontId="15" fillId="5" borderId="14" xfId="1" applyNumberFormat="1" applyFont="1" applyFill="1" applyBorder="1" applyAlignment="1">
      <alignment horizontal="center" vertical="center"/>
    </xf>
    <xf numFmtId="3" fontId="11" fillId="5" borderId="2" xfId="1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left" vertical="center"/>
    </xf>
    <xf numFmtId="9" fontId="18" fillId="10" borderId="1" xfId="0" applyNumberFormat="1" applyFont="1" applyFill="1" applyBorder="1" applyAlignment="1">
      <alignment horizontal="center" vertical="center"/>
    </xf>
    <xf numFmtId="3" fontId="19" fillId="5" borderId="1" xfId="1" applyNumberFormat="1" applyFont="1" applyFill="1" applyBorder="1" applyAlignment="1">
      <alignment horizontal="center" vertical="center"/>
    </xf>
    <xf numFmtId="9" fontId="19" fillId="1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left" vertical="center" indent="2"/>
    </xf>
    <xf numFmtId="3" fontId="18" fillId="10" borderId="1" xfId="0" applyNumberFormat="1" applyFont="1" applyFill="1" applyBorder="1" applyAlignment="1">
      <alignment horizontal="center" vertical="center"/>
    </xf>
    <xf numFmtId="3" fontId="18" fillId="5" borderId="4" xfId="1" applyNumberFormat="1" applyFont="1" applyFill="1" applyBorder="1" applyAlignment="1">
      <alignment horizontal="center" vertical="center"/>
    </xf>
    <xf numFmtId="3" fontId="18" fillId="10" borderId="1" xfId="0" applyNumberFormat="1" applyFont="1" applyFill="1" applyBorder="1" applyAlignment="1" applyProtection="1">
      <alignment horizontal="center" vertical="center"/>
      <protection locked="0"/>
    </xf>
    <xf numFmtId="3" fontId="18" fillId="11" borderId="1" xfId="0" applyNumberFormat="1" applyFont="1" applyFill="1" applyBorder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center" wrapText="1"/>
    </xf>
    <xf numFmtId="3" fontId="19" fillId="5" borderId="4" xfId="1" applyNumberFormat="1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center" vertical="center" wrapText="1"/>
    </xf>
    <xf numFmtId="3" fontId="18" fillId="5" borderId="2" xfId="1" applyNumberFormat="1" applyFont="1" applyFill="1" applyBorder="1" applyAlignment="1">
      <alignment horizontal="center" vertical="center"/>
    </xf>
    <xf numFmtId="3" fontId="19" fillId="5" borderId="2" xfId="1" applyNumberFormat="1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5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3" fontId="18" fillId="11" borderId="1" xfId="0" applyNumberFormat="1" applyFont="1" applyFill="1" applyBorder="1" applyAlignment="1">
      <alignment horizontal="center" vertical="center" wrapText="1"/>
    </xf>
    <xf numFmtId="3" fontId="18" fillId="10" borderId="1" xfId="0" applyNumberFormat="1" applyFont="1" applyFill="1" applyBorder="1" applyAlignment="1">
      <alignment horizontal="left" vertical="center" indent="1"/>
    </xf>
    <xf numFmtId="3" fontId="18" fillId="10" borderId="7" xfId="0" applyNumberFormat="1" applyFont="1" applyFill="1" applyBorder="1" applyAlignment="1">
      <alignment horizontal="left" vertical="center" indent="1"/>
    </xf>
    <xf numFmtId="3" fontId="19" fillId="10" borderId="8" xfId="0" applyNumberFormat="1" applyFont="1" applyFill="1" applyBorder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3" fontId="18" fillId="10" borderId="1" xfId="2" applyNumberFormat="1" applyFont="1" applyFill="1" applyBorder="1" applyAlignment="1" applyProtection="1">
      <alignment horizontal="center" vertical="center"/>
    </xf>
    <xf numFmtId="3" fontId="18" fillId="10" borderId="1" xfId="2" applyNumberFormat="1" applyFont="1" applyFill="1" applyBorder="1" applyAlignment="1" applyProtection="1">
      <alignment horizontal="center" vertical="center"/>
      <protection locked="0"/>
    </xf>
    <xf numFmtId="3" fontId="19" fillId="10" borderId="1" xfId="2" applyNumberFormat="1" applyFont="1" applyFill="1" applyBorder="1" applyAlignment="1">
      <alignment horizontal="center" vertical="center"/>
    </xf>
    <xf numFmtId="3" fontId="18" fillId="11" borderId="1" xfId="0" applyNumberFormat="1" applyFont="1" applyFill="1" applyBorder="1" applyAlignment="1">
      <alignment horizontal="left" vertical="center" indent="1"/>
    </xf>
    <xf numFmtId="3" fontId="19" fillId="11" borderId="1" xfId="2" applyNumberFormat="1" applyFont="1" applyFill="1" applyBorder="1" applyAlignment="1">
      <alignment horizontal="center" vertical="center"/>
    </xf>
    <xf numFmtId="3" fontId="18" fillId="11" borderId="1" xfId="2" applyNumberFormat="1" applyFont="1" applyFill="1" applyBorder="1" applyAlignment="1" applyProtection="1">
      <alignment horizontal="center" vertical="center"/>
    </xf>
    <xf numFmtId="3" fontId="12" fillId="10" borderId="1" xfId="0" applyNumberFormat="1" applyFont="1" applyFill="1" applyBorder="1" applyAlignment="1">
      <alignment horizontal="left" vertical="center" indent="1"/>
    </xf>
    <xf numFmtId="3" fontId="12" fillId="10" borderId="1" xfId="2" applyNumberFormat="1" applyFont="1" applyFill="1" applyBorder="1" applyAlignment="1" applyProtection="1">
      <alignment horizontal="center" vertical="center"/>
    </xf>
    <xf numFmtId="3" fontId="13" fillId="10" borderId="1" xfId="2" applyNumberFormat="1" applyFont="1" applyFill="1" applyBorder="1" applyAlignment="1">
      <alignment horizontal="center" vertical="center"/>
    </xf>
    <xf numFmtId="3" fontId="12" fillId="10" borderId="0" xfId="0" applyNumberFormat="1" applyFont="1" applyFill="1" applyAlignment="1">
      <alignment horizontal="left" vertical="center" indent="1"/>
    </xf>
    <xf numFmtId="3" fontId="12" fillId="10" borderId="0" xfId="2" applyNumberFormat="1" applyFont="1" applyFill="1" applyBorder="1" applyAlignment="1" applyProtection="1">
      <alignment horizontal="center" vertical="center"/>
    </xf>
    <xf numFmtId="3" fontId="13" fillId="10" borderId="0" xfId="2" applyNumberFormat="1" applyFont="1" applyFill="1" applyAlignment="1">
      <alignment horizontal="center" vertical="center"/>
    </xf>
    <xf numFmtId="164" fontId="11" fillId="3" borderId="7" xfId="1" applyNumberFormat="1" applyFont="1" applyFill="1" applyBorder="1" applyAlignment="1">
      <alignment horizontal="left" vertical="center"/>
    </xf>
    <xf numFmtId="3" fontId="18" fillId="10" borderId="8" xfId="2" applyNumberFormat="1" applyFont="1" applyFill="1" applyBorder="1" applyAlignment="1" applyProtection="1">
      <alignment horizontal="center" vertical="center"/>
    </xf>
    <xf numFmtId="3" fontId="12" fillId="10" borderId="7" xfId="0" applyNumberFormat="1" applyFont="1" applyFill="1" applyBorder="1" applyAlignment="1">
      <alignment horizontal="left" vertical="center" indent="1"/>
    </xf>
    <xf numFmtId="3" fontId="13" fillId="10" borderId="8" xfId="2" applyNumberFormat="1" applyFont="1" applyFill="1" applyBorder="1" applyAlignment="1">
      <alignment horizontal="center" vertical="center"/>
    </xf>
    <xf numFmtId="3" fontId="19" fillId="10" borderId="8" xfId="2" applyNumberFormat="1" applyFont="1" applyFill="1" applyBorder="1" applyAlignment="1">
      <alignment horizontal="center" vertical="center"/>
    </xf>
    <xf numFmtId="3" fontId="12" fillId="10" borderId="8" xfId="2" applyNumberFormat="1" applyFont="1" applyFill="1" applyBorder="1" applyAlignment="1" applyProtection="1">
      <alignment horizontal="center" vertical="center"/>
    </xf>
    <xf numFmtId="3" fontId="12" fillId="5" borderId="1" xfId="1" applyNumberFormat="1" applyFont="1" applyFill="1" applyBorder="1" applyAlignment="1">
      <alignment horizontal="center" vertical="center"/>
    </xf>
    <xf numFmtId="3" fontId="13" fillId="5" borderId="1" xfId="1" applyNumberFormat="1" applyFont="1" applyFill="1" applyBorder="1" applyAlignment="1">
      <alignment horizontal="center" vertical="center"/>
    </xf>
    <xf numFmtId="3" fontId="15" fillId="5" borderId="1" xfId="1" applyNumberFormat="1" applyFont="1" applyFill="1" applyBorder="1" applyAlignment="1">
      <alignment horizontal="left" vertical="center" wrapText="1" indent="1"/>
    </xf>
    <xf numFmtId="3" fontId="18" fillId="5" borderId="1" xfId="1" applyNumberFormat="1" applyFont="1" applyFill="1" applyBorder="1" applyAlignment="1">
      <alignment horizontal="center" vertical="center" wrapText="1"/>
    </xf>
    <xf numFmtId="3" fontId="11" fillId="5" borderId="1" xfId="1" applyNumberFormat="1" applyFont="1" applyFill="1" applyBorder="1" applyAlignment="1">
      <alignment horizontal="left" vertical="center" wrapText="1" indent="1"/>
    </xf>
    <xf numFmtId="3" fontId="12" fillId="5" borderId="1" xfId="1" applyNumberFormat="1" applyFont="1" applyFill="1" applyBorder="1" applyAlignment="1">
      <alignment horizontal="center" vertical="center" wrapText="1"/>
    </xf>
    <xf numFmtId="3" fontId="13" fillId="5" borderId="1" xfId="1" applyNumberFormat="1" applyFont="1" applyFill="1" applyBorder="1" applyAlignment="1">
      <alignment horizontal="center" vertical="center" wrapText="1"/>
    </xf>
    <xf numFmtId="3" fontId="15" fillId="7" borderId="1" xfId="1" applyNumberFormat="1" applyFont="1" applyFill="1" applyBorder="1" applyAlignment="1">
      <alignment horizontal="left" vertical="center" wrapText="1" indent="1"/>
    </xf>
    <xf numFmtId="3" fontId="19" fillId="11" borderId="1" xfId="0" applyNumberFormat="1" applyFont="1" applyFill="1" applyBorder="1" applyAlignment="1">
      <alignment horizontal="center" vertical="center"/>
    </xf>
    <xf numFmtId="0" fontId="6" fillId="0" borderId="0" xfId="1" applyAlignment="1">
      <alignment horizontal="left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18" fillId="0" borderId="0" xfId="1" applyFont="1" applyAlignment="1">
      <alignment vertical="center"/>
    </xf>
    <xf numFmtId="164" fontId="12" fillId="12" borderId="1" xfId="1" applyNumberFormat="1" applyFont="1" applyFill="1" applyBorder="1" applyAlignment="1">
      <alignment horizontal="center" vertical="center" wrapText="1"/>
    </xf>
    <xf numFmtId="164" fontId="12" fillId="12" borderId="1" xfId="1" applyNumberFormat="1" applyFont="1" applyFill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164" fontId="12" fillId="0" borderId="0" xfId="1" applyNumberFormat="1" applyFont="1"/>
    <xf numFmtId="9" fontId="12" fillId="13" borderId="1" xfId="1" applyNumberFormat="1" applyFont="1" applyFill="1" applyBorder="1" applyAlignment="1">
      <alignment horizontal="left" vertical="center" wrapText="1"/>
    </xf>
    <xf numFmtId="9" fontId="12" fillId="3" borderId="1" xfId="1" applyNumberFormat="1" applyFont="1" applyFill="1" applyBorder="1" applyAlignment="1">
      <alignment horizontal="center" vertical="center"/>
    </xf>
    <xf numFmtId="9" fontId="12" fillId="3" borderId="14" xfId="0" applyNumberFormat="1" applyFont="1" applyFill="1" applyBorder="1" applyAlignment="1">
      <alignment horizontal="center" vertical="center"/>
    </xf>
    <xf numFmtId="9" fontId="12" fillId="0" borderId="0" xfId="1" applyNumberFormat="1" applyFont="1" applyAlignment="1">
      <alignment vertical="center"/>
    </xf>
    <xf numFmtId="3" fontId="18" fillId="5" borderId="1" xfId="1" applyNumberFormat="1" applyFont="1" applyFill="1" applyBorder="1" applyAlignment="1">
      <alignment horizontal="left" vertical="center" wrapText="1" indent="2"/>
    </xf>
    <xf numFmtId="3" fontId="18" fillId="0" borderId="14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3" fontId="18" fillId="9" borderId="14" xfId="0" applyNumberFormat="1" applyFont="1" applyFill="1" applyBorder="1" applyAlignment="1">
      <alignment horizontal="center" vertical="center"/>
    </xf>
    <xf numFmtId="3" fontId="18" fillId="14" borderId="14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>
      <alignment vertical="center"/>
    </xf>
    <xf numFmtId="3" fontId="18" fillId="0" borderId="0" xfId="1" applyNumberFormat="1" applyFont="1"/>
    <xf numFmtId="3" fontId="18" fillId="0" borderId="0" xfId="1" applyNumberFormat="1" applyFont="1" applyAlignment="1">
      <alignment horizontal="center" vertical="center"/>
    </xf>
    <xf numFmtId="9" fontId="12" fillId="13" borderId="1" xfId="1" applyNumberFormat="1" applyFont="1" applyFill="1" applyBorder="1" applyAlignment="1">
      <alignment horizontal="center" vertical="center"/>
    </xf>
    <xf numFmtId="9" fontId="12" fillId="13" borderId="14" xfId="0" applyNumberFormat="1" applyFont="1" applyFill="1" applyBorder="1" applyAlignment="1">
      <alignment horizontal="center" vertical="center"/>
    </xf>
    <xf numFmtId="165" fontId="12" fillId="13" borderId="1" xfId="1" applyNumberFormat="1" applyFont="1" applyFill="1" applyBorder="1" applyAlignment="1">
      <alignment horizontal="left" vertical="center" wrapText="1"/>
    </xf>
    <xf numFmtId="165" fontId="12" fillId="13" borderId="1" xfId="1" applyNumberFormat="1" applyFont="1" applyFill="1" applyBorder="1" applyAlignment="1">
      <alignment horizontal="center" vertical="center"/>
    </xf>
    <xf numFmtId="165" fontId="12" fillId="13" borderId="14" xfId="0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6" fontId="18" fillId="5" borderId="1" xfId="1" applyNumberFormat="1" applyFont="1" applyFill="1" applyBorder="1" applyAlignment="1">
      <alignment horizontal="left" vertical="center" wrapText="1" indent="2"/>
    </xf>
    <xf numFmtId="166" fontId="12" fillId="5" borderId="1" xfId="1" applyNumberFormat="1" applyFont="1" applyFill="1" applyBorder="1" applyAlignment="1">
      <alignment horizontal="center" vertical="center"/>
    </xf>
    <xf numFmtId="166" fontId="18" fillId="0" borderId="14" xfId="0" applyNumberFormat="1" applyFont="1" applyBorder="1" applyAlignment="1">
      <alignment horizontal="center" vertical="center"/>
    </xf>
    <xf numFmtId="166" fontId="18" fillId="0" borderId="14" xfId="0" applyNumberFormat="1" applyFont="1" applyBorder="1" applyAlignment="1" applyProtection="1">
      <alignment horizontal="center" vertical="center"/>
      <protection locked="0"/>
    </xf>
    <xf numFmtId="166" fontId="18" fillId="9" borderId="14" xfId="0" applyNumberFormat="1" applyFont="1" applyFill="1" applyBorder="1" applyAlignment="1">
      <alignment horizontal="center" vertical="center"/>
    </xf>
    <xf numFmtId="166" fontId="18" fillId="0" borderId="0" xfId="1" applyNumberFormat="1" applyFont="1" applyAlignment="1">
      <alignment vertical="center"/>
    </xf>
    <xf numFmtId="166" fontId="18" fillId="0" borderId="0" xfId="1" applyNumberFormat="1" applyFont="1"/>
    <xf numFmtId="164" fontId="12" fillId="12" borderId="7" xfId="1" applyNumberFormat="1" applyFont="1" applyFill="1" applyBorder="1" applyAlignment="1">
      <alignment horizontal="centerContinuous" vertical="center"/>
    </xf>
    <xf numFmtId="164" fontId="12" fillId="12" borderId="8" xfId="1" applyNumberFormat="1" applyFont="1" applyFill="1" applyBorder="1" applyAlignment="1">
      <alignment horizontal="centerContinuous" vertical="center"/>
    </xf>
    <xf numFmtId="10" fontId="12" fillId="13" borderId="1" xfId="1" applyNumberFormat="1" applyFont="1" applyFill="1" applyBorder="1" applyAlignment="1">
      <alignment horizontal="left" vertical="center" wrapText="1"/>
    </xf>
    <xf numFmtId="10" fontId="12" fillId="0" borderId="0" xfId="1" applyNumberFormat="1" applyFont="1" applyAlignment="1">
      <alignment vertical="center"/>
    </xf>
    <xf numFmtId="3" fontId="18" fillId="5" borderId="3" xfId="1" applyNumberFormat="1" applyFont="1" applyFill="1" applyBorder="1" applyAlignment="1">
      <alignment horizontal="left" vertical="center" wrapText="1" indent="2"/>
    </xf>
    <xf numFmtId="3" fontId="12" fillId="5" borderId="10" xfId="1" applyNumberFormat="1" applyFont="1" applyFill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164" fontId="12" fillId="3" borderId="11" xfId="1" applyNumberFormat="1" applyFont="1" applyFill="1" applyBorder="1" applyAlignment="1">
      <alignment horizontal="centerContinuous" vertical="center"/>
    </xf>
    <xf numFmtId="165" fontId="12" fillId="3" borderId="24" xfId="0" applyNumberFormat="1" applyFont="1" applyFill="1" applyBorder="1" applyAlignment="1">
      <alignment horizontal="centerContinuous" vertical="center"/>
    </xf>
    <xf numFmtId="164" fontId="12" fillId="3" borderId="7" xfId="1" applyNumberFormat="1" applyFont="1" applyFill="1" applyBorder="1" applyAlignment="1">
      <alignment horizontal="centerContinuous" vertical="center"/>
    </xf>
    <xf numFmtId="165" fontId="12" fillId="3" borderId="16" xfId="0" applyNumberFormat="1" applyFont="1" applyFill="1" applyBorder="1" applyAlignment="1">
      <alignment horizontal="centerContinuous" vertical="center"/>
    </xf>
    <xf numFmtId="164" fontId="12" fillId="3" borderId="9" xfId="1" applyNumberFormat="1" applyFont="1" applyFill="1" applyBorder="1" applyAlignment="1">
      <alignment horizontal="centerContinuous" vertical="center"/>
    </xf>
    <xf numFmtId="165" fontId="12" fillId="3" borderId="15" xfId="0" applyNumberFormat="1" applyFont="1" applyFill="1" applyBorder="1" applyAlignment="1">
      <alignment horizontal="centerContinuous" vertical="center"/>
    </xf>
    <xf numFmtId="10" fontId="12" fillId="1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Continuous" vertical="center"/>
    </xf>
    <xf numFmtId="165" fontId="12" fillId="3" borderId="1" xfId="0" applyNumberFormat="1" applyFont="1" applyFill="1" applyBorder="1" applyAlignment="1">
      <alignment horizontal="centerContinuous" vertical="center"/>
    </xf>
    <xf numFmtId="10" fontId="18" fillId="5" borderId="1" xfId="1" applyNumberFormat="1" applyFont="1" applyFill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18" fillId="5" borderId="1" xfId="1" applyNumberFormat="1" applyFont="1" applyFill="1" applyBorder="1" applyAlignment="1" applyProtection="1">
      <alignment horizontal="center" vertical="center"/>
      <protection locked="0"/>
    </xf>
    <xf numFmtId="10" fontId="18" fillId="0" borderId="1" xfId="0" applyNumberFormat="1" applyFont="1" applyBorder="1" applyAlignment="1" applyProtection="1">
      <alignment horizontal="center" vertical="center"/>
      <protection locked="0"/>
    </xf>
    <xf numFmtId="3" fontId="12" fillId="5" borderId="1" xfId="1" applyNumberFormat="1" applyFont="1" applyFill="1" applyBorder="1" applyAlignment="1">
      <alignment horizontal="left" vertical="center" wrapText="1" indent="2"/>
    </xf>
    <xf numFmtId="10" fontId="12" fillId="5" borderId="1" xfId="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Continuous" vertical="center"/>
    </xf>
    <xf numFmtId="10" fontId="12" fillId="5" borderId="1" xfId="1" applyNumberFormat="1" applyFont="1" applyFill="1" applyBorder="1" applyAlignment="1" applyProtection="1">
      <alignment horizontal="center" vertical="center"/>
      <protection locked="0"/>
    </xf>
    <xf numFmtId="10" fontId="12" fillId="0" borderId="1" xfId="0" applyNumberFormat="1" applyFont="1" applyBorder="1" applyAlignment="1" applyProtection="1">
      <alignment horizontal="center" vertical="center"/>
      <protection locked="0"/>
    </xf>
    <xf numFmtId="10" fontId="12" fillId="0" borderId="1" xfId="0" applyNumberFormat="1" applyFont="1" applyBorder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/>
    <xf numFmtId="3" fontId="12" fillId="5" borderId="3" xfId="1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 applyProtection="1">
      <alignment horizontal="center" vertical="center"/>
      <protection locked="0"/>
    </xf>
    <xf numFmtId="10" fontId="5" fillId="0" borderId="1" xfId="2" applyNumberFormat="1" applyBorder="1" applyAlignment="1" applyProtection="1">
      <alignment horizontal="center" vertical="center"/>
      <protection locked="0"/>
    </xf>
    <xf numFmtId="10" fontId="12" fillId="5" borderId="7" xfId="1" applyNumberFormat="1" applyFont="1" applyFill="1" applyBorder="1" applyAlignment="1">
      <alignment horizontal="centerContinuous" vertical="center"/>
    </xf>
    <xf numFmtId="10" fontId="18" fillId="5" borderId="8" xfId="1" applyNumberFormat="1" applyFont="1" applyFill="1" applyBorder="1" applyAlignment="1">
      <alignment horizontal="centerContinuous" vertical="center"/>
    </xf>
    <xf numFmtId="10" fontId="18" fillId="5" borderId="1" xfId="1" applyNumberFormat="1" applyFont="1" applyFill="1" applyBorder="1" applyAlignment="1">
      <alignment vertical="center"/>
    </xf>
    <xf numFmtId="10" fontId="12" fillId="5" borderId="1" xfId="1" applyNumberFormat="1" applyFont="1" applyFill="1" applyBorder="1" applyAlignment="1">
      <alignment vertical="center"/>
    </xf>
    <xf numFmtId="3" fontId="12" fillId="0" borderId="0" xfId="1" applyNumberFormat="1" applyFont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 wrapText="1"/>
    </xf>
    <xf numFmtId="164" fontId="12" fillId="3" borderId="8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164" fontId="13" fillId="3" borderId="6" xfId="1" applyNumberFormat="1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/>
    </xf>
    <xf numFmtId="3" fontId="16" fillId="5" borderId="3" xfId="1" applyNumberFormat="1" applyFont="1" applyFill="1" applyBorder="1" applyAlignment="1">
      <alignment horizontal="center" vertical="center"/>
    </xf>
    <xf numFmtId="3" fontId="3" fillId="0" borderId="23" xfId="0" applyNumberFormat="1" applyFont="1" applyBorder="1" applyAlignment="1" applyProtection="1">
      <alignment horizontal="center"/>
      <protection locked="0"/>
    </xf>
    <xf numFmtId="3" fontId="16" fillId="7" borderId="3" xfId="1" applyNumberFormat="1" applyFont="1" applyFill="1" applyBorder="1" applyAlignment="1">
      <alignment horizontal="center" vertical="center"/>
    </xf>
    <xf numFmtId="3" fontId="16" fillId="5" borderId="23" xfId="1" applyNumberFormat="1" applyFont="1" applyFill="1" applyBorder="1" applyAlignment="1">
      <alignment horizontal="center" vertical="center"/>
    </xf>
    <xf numFmtId="3" fontId="16" fillId="5" borderId="23" xfId="1" applyNumberFormat="1" applyFont="1" applyFill="1" applyBorder="1" applyAlignment="1" applyProtection="1">
      <alignment horizontal="center" vertical="center"/>
      <protection locked="0"/>
    </xf>
    <xf numFmtId="3" fontId="10" fillId="5" borderId="10" xfId="1" applyNumberFormat="1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left" vertical="center" wrapText="1"/>
    </xf>
    <xf numFmtId="3" fontId="15" fillId="5" borderId="3" xfId="1" applyNumberFormat="1" applyFont="1" applyFill="1" applyBorder="1" applyAlignment="1">
      <alignment vertical="center"/>
    </xf>
    <xf numFmtId="3" fontId="15" fillId="5" borderId="3" xfId="1" applyNumberFormat="1" applyFont="1" applyFill="1" applyBorder="1" applyAlignment="1">
      <alignment horizontal="center" vertical="center"/>
    </xf>
    <xf numFmtId="3" fontId="15" fillId="5" borderId="3" xfId="1" applyNumberFormat="1" applyFont="1" applyFill="1" applyBorder="1" applyAlignment="1" applyProtection="1">
      <alignment horizontal="center" vertical="center"/>
      <protection locked="0"/>
    </xf>
    <xf numFmtId="3" fontId="15" fillId="7" borderId="3" xfId="1" applyNumberFormat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" fontId="11" fillId="5" borderId="8" xfId="1" applyNumberFormat="1" applyFont="1" applyFill="1" applyBorder="1" applyAlignment="1">
      <alignment horizontal="center" vertical="center"/>
    </xf>
    <xf numFmtId="3" fontId="18" fillId="5" borderId="2" xfId="1" applyNumberFormat="1" applyFont="1" applyFill="1" applyBorder="1" applyAlignment="1">
      <alignment horizontal="left" vertical="center" wrapText="1" indent="2"/>
    </xf>
    <xf numFmtId="10" fontId="18" fillId="5" borderId="2" xfId="1" applyNumberFormat="1" applyFont="1" applyFill="1" applyBorder="1" applyAlignment="1">
      <alignment vertical="center"/>
    </xf>
    <xf numFmtId="10" fontId="18" fillId="0" borderId="2" xfId="0" applyNumberFormat="1" applyFont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 vertical="center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5" xfId="1" applyNumberFormat="1" applyFont="1" applyFill="1" applyBorder="1" applyAlignment="1">
      <alignment horizontal="center" vertical="center"/>
    </xf>
    <xf numFmtId="3" fontId="15" fillId="5" borderId="2" xfId="1" applyNumberFormat="1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16" fillId="5" borderId="4" xfId="1" applyNumberFormat="1" applyFont="1" applyFill="1" applyBorder="1" applyAlignment="1">
      <alignment horizontal="center" vertical="center"/>
    </xf>
    <xf numFmtId="3" fontId="16" fillId="5" borderId="5" xfId="1" applyNumberFormat="1" applyFont="1" applyFill="1" applyBorder="1" applyAlignment="1">
      <alignment horizontal="center" vertical="center"/>
    </xf>
    <xf numFmtId="3" fontId="16" fillId="5" borderId="2" xfId="1" applyNumberFormat="1" applyFont="1" applyFill="1" applyBorder="1" applyAlignment="1">
      <alignment horizontal="center" vertical="center"/>
    </xf>
    <xf numFmtId="3" fontId="9" fillId="2" borderId="14" xfId="1" applyNumberFormat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9" fontId="12" fillId="3" borderId="1" xfId="1" applyNumberFormat="1" applyFont="1" applyFill="1" applyBorder="1" applyAlignment="1">
      <alignment horizontal="center" vertical="center"/>
    </xf>
    <xf numFmtId="10" fontId="18" fillId="5" borderId="1" xfId="1" applyNumberFormat="1" applyFont="1" applyFill="1" applyBorder="1" applyAlignment="1">
      <alignment horizontal="center" vertical="center"/>
    </xf>
    <xf numFmtId="10" fontId="18" fillId="5" borderId="14" xfId="1" applyNumberFormat="1" applyFont="1" applyFill="1" applyBorder="1" applyAlignment="1">
      <alignment horizontal="center" vertical="center"/>
    </xf>
    <xf numFmtId="10" fontId="12" fillId="0" borderId="7" xfId="0" applyNumberFormat="1" applyFont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10" fontId="12" fillId="5" borderId="7" xfId="1" applyNumberFormat="1" applyFont="1" applyFill="1" applyBorder="1" applyAlignment="1">
      <alignment horizontal="center" vertical="center"/>
    </xf>
    <xf numFmtId="10" fontId="12" fillId="5" borderId="8" xfId="1" applyNumberFormat="1" applyFont="1" applyFill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/>
    </xf>
    <xf numFmtId="10" fontId="18" fillId="5" borderId="2" xfId="1" applyNumberFormat="1" applyFont="1" applyFill="1" applyBorder="1" applyAlignment="1">
      <alignment horizontal="center" vertical="center"/>
    </xf>
    <xf numFmtId="10" fontId="18" fillId="5" borderId="9" xfId="1" applyNumberFormat="1" applyFont="1" applyFill="1" applyBorder="1" applyAlignment="1">
      <alignment horizontal="center" vertical="center"/>
    </xf>
    <xf numFmtId="10" fontId="18" fillId="5" borderId="12" xfId="1" applyNumberFormat="1" applyFont="1" applyFill="1" applyBorder="1" applyAlignment="1">
      <alignment horizontal="center" vertical="center"/>
    </xf>
    <xf numFmtId="10" fontId="18" fillId="5" borderId="7" xfId="1" applyNumberFormat="1" applyFont="1" applyFill="1" applyBorder="1" applyAlignment="1">
      <alignment horizontal="center" vertical="center"/>
    </xf>
    <xf numFmtId="10" fontId="18" fillId="5" borderId="8" xfId="1" applyNumberFormat="1" applyFont="1" applyFill="1" applyBorder="1" applyAlignment="1">
      <alignment horizontal="center" vertical="center"/>
    </xf>
    <xf numFmtId="10" fontId="12" fillId="5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5 2" xfId="1" xr:uid="{3283C10B-D3F9-4D3E-9193-7D63AC6CB293}"/>
    <cellStyle name="Porcentagem 4" xfId="2" xr:uid="{3D4C6E94-89F9-43B5-B293-CF8A5195CA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66675</xdr:rowOff>
    </xdr:from>
    <xdr:to>
      <xdr:col>0</xdr:col>
      <xdr:colOff>1790700</xdr:colOff>
      <xdr:row>0</xdr:row>
      <xdr:rowOff>638175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310F8AFF-F7F9-5464-BF32-61EECDEC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733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1857375</xdr:colOff>
      <xdr:row>0</xdr:row>
      <xdr:rowOff>76200</xdr:rowOff>
    </xdr:from>
    <xdr:to>
      <xdr:col>15</xdr:col>
      <xdr:colOff>1333500</xdr:colOff>
      <xdr:row>0</xdr:row>
      <xdr:rowOff>657225</xdr:rowOff>
    </xdr:to>
    <xdr:pic>
      <xdr:nvPicPr>
        <xdr:cNvPr id="1028" name="Imagem 4">
          <a:extLst>
            <a:ext uri="{FF2B5EF4-FFF2-40B4-BE49-F238E27FC236}">
              <a16:creationId xmlns:a16="http://schemas.microsoft.com/office/drawing/2014/main" id="{94A093CC-2130-6C16-9B76-BC5D4629D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76200"/>
          <a:ext cx="4905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47625</xdr:colOff>
      <xdr:row>0</xdr:row>
      <xdr:rowOff>57150</xdr:rowOff>
    </xdr:from>
    <xdr:to>
      <xdr:col>16</xdr:col>
      <xdr:colOff>1771650</xdr:colOff>
      <xdr:row>0</xdr:row>
      <xdr:rowOff>628650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FCFFBDED-45FB-93F1-8710-931A6F1F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16</xdr:col>
      <xdr:colOff>1866900</xdr:colOff>
      <xdr:row>0</xdr:row>
      <xdr:rowOff>66675</xdr:rowOff>
    </xdr:from>
    <xdr:to>
      <xdr:col>18</xdr:col>
      <xdr:colOff>1333500</xdr:colOff>
      <xdr:row>0</xdr:row>
      <xdr:rowOff>647700</xdr:rowOff>
    </xdr:to>
    <xdr:pic>
      <xdr:nvPicPr>
        <xdr:cNvPr id="4100" name="Imagem 4">
          <a:extLst>
            <a:ext uri="{FF2B5EF4-FFF2-40B4-BE49-F238E27FC236}">
              <a16:creationId xmlns:a16="http://schemas.microsoft.com/office/drawing/2014/main" id="{5027FAB6-630D-FCEB-3D1C-D5D375AA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66675"/>
          <a:ext cx="4895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2051" name="Imagem 3">
          <a:extLst>
            <a:ext uri="{FF2B5EF4-FFF2-40B4-BE49-F238E27FC236}">
              <a16:creationId xmlns:a16="http://schemas.microsoft.com/office/drawing/2014/main" id="{A26CC623-B6EE-3DCB-7882-A0F8C8079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2219325</xdr:colOff>
      <xdr:row>0</xdr:row>
      <xdr:rowOff>57150</xdr:rowOff>
    </xdr:from>
    <xdr:to>
      <xdr:col>20</xdr:col>
      <xdr:colOff>1285875</xdr:colOff>
      <xdr:row>0</xdr:row>
      <xdr:rowOff>638175</xdr:rowOff>
    </xdr:to>
    <xdr:pic>
      <xdr:nvPicPr>
        <xdr:cNvPr id="2052" name="Imagem 4">
          <a:extLst>
            <a:ext uri="{FF2B5EF4-FFF2-40B4-BE49-F238E27FC236}">
              <a16:creationId xmlns:a16="http://schemas.microsoft.com/office/drawing/2014/main" id="{00DE8F70-391A-D1A4-2138-B505244A6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4495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0</xdr:row>
      <xdr:rowOff>76200</xdr:rowOff>
    </xdr:from>
    <xdr:to>
      <xdr:col>0</xdr:col>
      <xdr:colOff>2095500</xdr:colOff>
      <xdr:row>0</xdr:row>
      <xdr:rowOff>647700</xdr:rowOff>
    </xdr:to>
    <xdr:pic>
      <xdr:nvPicPr>
        <xdr:cNvPr id="3075" name="Imagem 3">
          <a:extLst>
            <a:ext uri="{FF2B5EF4-FFF2-40B4-BE49-F238E27FC236}">
              <a16:creationId xmlns:a16="http://schemas.microsoft.com/office/drawing/2014/main" id="{CEF1FEB1-388F-0085-49D5-6A5C9BDD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2324100</xdr:colOff>
      <xdr:row>0</xdr:row>
      <xdr:rowOff>76200</xdr:rowOff>
    </xdr:from>
    <xdr:to>
      <xdr:col>24</xdr:col>
      <xdr:colOff>723900</xdr:colOff>
      <xdr:row>0</xdr:row>
      <xdr:rowOff>657225</xdr:rowOff>
    </xdr:to>
    <xdr:pic>
      <xdr:nvPicPr>
        <xdr:cNvPr id="3076" name="Imagem 4">
          <a:extLst>
            <a:ext uri="{FF2B5EF4-FFF2-40B4-BE49-F238E27FC236}">
              <a16:creationId xmlns:a16="http://schemas.microsoft.com/office/drawing/2014/main" id="{3F6C37BC-940B-D999-4678-546E6178B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20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BDB9-AEFA-4516-BC6D-569CA2423B66}">
  <sheetPr>
    <tabColor theme="7" tint="-0.499984740745262"/>
    <pageSetUpPr fitToPage="1"/>
  </sheetPr>
  <dimension ref="A1:AI179"/>
  <sheetViews>
    <sheetView showGridLines="0" tabSelected="1" view="pageBreakPreview" zoomScaleNormal="100" zoomScaleSheetLayoutView="100" workbookViewId="0">
      <selection activeCell="AC176" sqref="AC176"/>
    </sheetView>
  </sheetViews>
  <sheetFormatPr defaultRowHeight="15" x14ac:dyDescent="0.25"/>
  <cols>
    <col min="1" max="1" width="60.7109375" style="130" customWidth="1"/>
    <col min="2" max="4" width="20.7109375" style="4" hidden="1" customWidth="1"/>
    <col min="5" max="10" width="25.7109375" style="4" hidden="1" customWidth="1"/>
    <col min="11" max="11" width="15.7109375" style="4" hidden="1" customWidth="1"/>
    <col min="12" max="13" width="25.7109375" style="4" hidden="1" customWidth="1"/>
    <col min="14" max="14" width="15.7109375" style="4" hidden="1" customWidth="1"/>
    <col min="15" max="16" width="20.7109375" style="4" customWidth="1"/>
    <col min="17" max="17" width="60.7109375" style="130" hidden="1" customWidth="1"/>
    <col min="18" max="19" width="15.7109375" style="74" hidden="1" customWidth="1"/>
    <col min="20" max="27" width="15.7109375" style="4" hidden="1" customWidth="1"/>
    <col min="28" max="16384" width="9.140625" style="4"/>
  </cols>
  <sheetData>
    <row r="1" spans="1:27" s="2" customFormat="1" ht="64.5" x14ac:dyDescent="0.25">
      <c r="A1" s="1"/>
      <c r="Q1" s="1"/>
      <c r="R1" s="3"/>
      <c r="S1" s="3"/>
    </row>
    <row r="2" spans="1:27" x14ac:dyDescent="0.25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27" x14ac:dyDescent="0.25">
      <c r="A3" s="222" t="s">
        <v>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3" t="s">
        <v>2</v>
      </c>
      <c r="R3" s="223"/>
      <c r="S3" s="223"/>
      <c r="T3" s="223"/>
      <c r="U3" s="223"/>
      <c r="V3" s="223"/>
      <c r="W3" s="223"/>
      <c r="X3" s="223"/>
      <c r="Y3" s="223"/>
      <c r="Z3" s="223"/>
      <c r="AA3" s="223"/>
    </row>
    <row r="4" spans="1:27" s="11" customFormat="1" ht="25.5" x14ac:dyDescent="0.25">
      <c r="A4" s="5" t="s">
        <v>3</v>
      </c>
      <c r="B4" s="6" t="s">
        <v>4</v>
      </c>
      <c r="C4" s="7" t="s">
        <v>5</v>
      </c>
      <c r="D4" s="6" t="s">
        <v>6</v>
      </c>
      <c r="E4" s="7">
        <v>45505</v>
      </c>
      <c r="F4" s="7" t="e">
        <f ca="1">_xll.FIMMÊS(E4,0)+1</f>
        <v>#NAME?</v>
      </c>
      <c r="G4" s="7" t="s">
        <v>4</v>
      </c>
      <c r="H4" s="7" t="s">
        <v>7</v>
      </c>
      <c r="I4" s="7" t="s">
        <v>4</v>
      </c>
      <c r="J4" s="7" t="s">
        <v>8</v>
      </c>
      <c r="K4" s="7" t="s">
        <v>6</v>
      </c>
      <c r="L4" s="7">
        <v>45566</v>
      </c>
      <c r="M4" s="7" t="e">
        <f ca="1">_xll.FIMMÊS(L4,0)+1</f>
        <v>#NAME?</v>
      </c>
      <c r="N4" s="7" t="e">
        <f ca="1">_xll.FIMMÊS(M4,0)+1</f>
        <v>#NAME?</v>
      </c>
      <c r="O4" s="7" t="s">
        <v>4</v>
      </c>
      <c r="P4" s="7" t="s">
        <v>9</v>
      </c>
      <c r="Q4" s="8" t="s">
        <v>3</v>
      </c>
      <c r="R4" s="9" t="s">
        <v>4</v>
      </c>
      <c r="S4" s="9" t="s">
        <v>10</v>
      </c>
      <c r="T4" s="10" t="s">
        <v>6</v>
      </c>
      <c r="U4" s="10" t="e">
        <f ca="1">_xll.FIMMÊS(N4,0)+1</f>
        <v>#NAME?</v>
      </c>
      <c r="V4" s="10" t="e">
        <f ca="1">_xll.FIMMÊS(U4,0)+1</f>
        <v>#NAME?</v>
      </c>
      <c r="W4" s="10" t="e">
        <f ca="1">_xll.FIMMÊS(V4,0)+1</f>
        <v>#NAME?</v>
      </c>
      <c r="X4" s="10" t="e">
        <f ca="1">_xll.FIMMÊS(W4,0)+1</f>
        <v>#NAME?</v>
      </c>
      <c r="Y4" s="10" t="e">
        <f ca="1">_xll.FIMMÊS(X4,0)+1</f>
        <v>#NAME?</v>
      </c>
      <c r="Z4" s="10" t="e">
        <f ca="1">_xll.FIMMÊS(Y4,0)+1</f>
        <v>#NAME?</v>
      </c>
      <c r="AA4" s="10" t="e">
        <f ca="1">_xll.FIMMÊS(Z4,0)+1</f>
        <v>#NAME?</v>
      </c>
    </row>
    <row r="5" spans="1:27" s="15" customFormat="1" x14ac:dyDescent="0.25">
      <c r="A5" s="12" t="s">
        <v>11</v>
      </c>
      <c r="B5" s="13">
        <v>1961</v>
      </c>
      <c r="C5" s="13">
        <v>941</v>
      </c>
      <c r="D5" s="13">
        <f>D33</f>
        <v>2763</v>
      </c>
      <c r="E5" s="13">
        <f>E33</f>
        <v>3240</v>
      </c>
      <c r="F5" s="13">
        <v>3657</v>
      </c>
      <c r="G5" s="13">
        <f t="shared" ref="G5:M5" si="0">G33</f>
        <v>802.16129032258061</v>
      </c>
      <c r="H5" s="13">
        <f t="shared" si="0"/>
        <v>1128</v>
      </c>
      <c r="I5" s="13">
        <f t="shared" si="0"/>
        <v>1960.8387096774193</v>
      </c>
      <c r="J5" s="13">
        <f t="shared" si="0"/>
        <v>1966</v>
      </c>
      <c r="K5" s="13">
        <f t="shared" si="0"/>
        <v>2763</v>
      </c>
      <c r="L5" s="13">
        <f t="shared" si="0"/>
        <v>3094</v>
      </c>
      <c r="M5" s="13">
        <f t="shared" si="0"/>
        <v>3103</v>
      </c>
      <c r="N5" s="13">
        <v>3031</v>
      </c>
      <c r="O5" s="13">
        <f>O33</f>
        <v>802</v>
      </c>
      <c r="P5" s="13">
        <f>P33</f>
        <v>613</v>
      </c>
      <c r="Q5" s="12" t="s">
        <v>11</v>
      </c>
      <c r="R5" s="14">
        <f t="shared" ref="R5:AA5" si="1">R33</f>
        <v>2032</v>
      </c>
      <c r="S5" s="14">
        <f t="shared" si="1"/>
        <v>2357</v>
      </c>
      <c r="T5" s="13">
        <f t="shared" si="1"/>
        <v>3000</v>
      </c>
      <c r="U5" s="13">
        <v>3046</v>
      </c>
      <c r="V5" s="13">
        <f t="shared" si="1"/>
        <v>0</v>
      </c>
      <c r="W5" s="13">
        <f t="shared" si="1"/>
        <v>0</v>
      </c>
      <c r="X5" s="13">
        <f t="shared" si="1"/>
        <v>0</v>
      </c>
      <c r="Y5" s="13">
        <f t="shared" si="1"/>
        <v>0</v>
      </c>
      <c r="Z5" s="13">
        <f t="shared" si="1"/>
        <v>0</v>
      </c>
      <c r="AA5" s="13">
        <f t="shared" si="1"/>
        <v>0</v>
      </c>
    </row>
    <row r="6" spans="1:27" s="15" customFormat="1" x14ac:dyDescent="0.25">
      <c r="A6" s="16" t="s">
        <v>12</v>
      </c>
      <c r="B6" s="17">
        <v>1898</v>
      </c>
      <c r="C6" s="17">
        <v>2222</v>
      </c>
      <c r="D6" s="17">
        <f>D60</f>
        <v>0</v>
      </c>
      <c r="E6" s="17">
        <f>E60</f>
        <v>0</v>
      </c>
      <c r="F6" s="17">
        <v>3283</v>
      </c>
      <c r="G6" s="17">
        <f t="shared" ref="G6:M6" si="2">G60</f>
        <v>0</v>
      </c>
      <c r="H6" s="17">
        <f t="shared" si="2"/>
        <v>0</v>
      </c>
      <c r="I6" s="17">
        <f t="shared" si="2"/>
        <v>0</v>
      </c>
      <c r="J6" s="17">
        <f t="shared" si="2"/>
        <v>0</v>
      </c>
      <c r="K6" s="17">
        <f t="shared" si="2"/>
        <v>0</v>
      </c>
      <c r="L6" s="17">
        <f t="shared" si="2"/>
        <v>0</v>
      </c>
      <c r="M6" s="17">
        <f t="shared" si="2"/>
        <v>0</v>
      </c>
      <c r="N6" s="17">
        <v>3973</v>
      </c>
      <c r="O6" s="17">
        <f>O60</f>
        <v>0</v>
      </c>
      <c r="P6" s="17">
        <f>P60</f>
        <v>0</v>
      </c>
      <c r="Q6" s="16" t="s">
        <v>12</v>
      </c>
      <c r="R6" s="18">
        <f>R42</f>
        <v>2839</v>
      </c>
      <c r="S6" s="18">
        <f>S42</f>
        <v>3433</v>
      </c>
      <c r="T6" s="17">
        <f>T42</f>
        <v>4000</v>
      </c>
      <c r="U6" s="17">
        <v>4043</v>
      </c>
      <c r="V6" s="17">
        <f>V42</f>
        <v>0</v>
      </c>
      <c r="W6" s="17">
        <f>W60</f>
        <v>0</v>
      </c>
      <c r="X6" s="17">
        <f>X60</f>
        <v>0</v>
      </c>
      <c r="Y6" s="17">
        <f>Y60</f>
        <v>0</v>
      </c>
      <c r="Z6" s="17">
        <f>Z60</f>
        <v>0</v>
      </c>
      <c r="AA6" s="17">
        <f>AA60</f>
        <v>0</v>
      </c>
    </row>
    <row r="7" spans="1:27" s="22" customFormat="1" x14ac:dyDescent="0.25">
      <c r="A7" s="19" t="s">
        <v>13</v>
      </c>
      <c r="B7" s="20">
        <f>SUM(B5:B6)</f>
        <v>3859</v>
      </c>
      <c r="C7" s="20">
        <f t="shared" ref="C7:V7" si="3">SUM(C5:C6)</f>
        <v>3163</v>
      </c>
      <c r="D7" s="20">
        <f t="shared" si="3"/>
        <v>2763</v>
      </c>
      <c r="E7" s="20">
        <f t="shared" si="3"/>
        <v>3240</v>
      </c>
      <c r="F7" s="20">
        <f t="shared" si="3"/>
        <v>6940</v>
      </c>
      <c r="G7" s="20">
        <f t="shared" si="3"/>
        <v>802.16129032258061</v>
      </c>
      <c r="H7" s="20">
        <f t="shared" si="3"/>
        <v>1128</v>
      </c>
      <c r="I7" s="20">
        <f t="shared" si="3"/>
        <v>1960.8387096774193</v>
      </c>
      <c r="J7" s="20">
        <f t="shared" si="3"/>
        <v>1966</v>
      </c>
      <c r="K7" s="20">
        <f t="shared" si="3"/>
        <v>2763</v>
      </c>
      <c r="L7" s="20">
        <f t="shared" si="3"/>
        <v>3094</v>
      </c>
      <c r="M7" s="20">
        <f t="shared" si="3"/>
        <v>3103</v>
      </c>
      <c r="N7" s="20">
        <f t="shared" si="3"/>
        <v>7004</v>
      </c>
      <c r="O7" s="20">
        <f t="shared" si="3"/>
        <v>802</v>
      </c>
      <c r="P7" s="20">
        <f t="shared" si="3"/>
        <v>613</v>
      </c>
      <c r="Q7" s="19" t="s">
        <v>13</v>
      </c>
      <c r="R7" s="21">
        <f>SUM(R5:R6)</f>
        <v>4871</v>
      </c>
      <c r="S7" s="21">
        <f>SUM(S5:S6)</f>
        <v>5790</v>
      </c>
      <c r="T7" s="20">
        <f>SUM(T5:T6)</f>
        <v>7000</v>
      </c>
      <c r="U7" s="20">
        <f t="shared" si="3"/>
        <v>7089</v>
      </c>
      <c r="V7" s="20">
        <f t="shared" si="3"/>
        <v>0</v>
      </c>
      <c r="W7" s="20">
        <f>SUM(W5:W6)</f>
        <v>0</v>
      </c>
      <c r="X7" s="20">
        <f>SUM(X5:X6)</f>
        <v>0</v>
      </c>
      <c r="Y7" s="20">
        <f>SUM(Y5:Y6)</f>
        <v>0</v>
      </c>
      <c r="Z7" s="20">
        <f>SUM(Z5:Z6)</f>
        <v>0</v>
      </c>
      <c r="AA7" s="20">
        <f>SUM(AA5:AA6)</f>
        <v>0</v>
      </c>
    </row>
    <row r="8" spans="1:27" x14ac:dyDescent="0.25">
      <c r="A8" s="23"/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3"/>
      <c r="R8" s="26"/>
      <c r="S8" s="26"/>
      <c r="T8" s="25"/>
      <c r="U8" s="25"/>
      <c r="V8" s="25"/>
      <c r="W8" s="25"/>
      <c r="X8" s="25"/>
      <c r="Y8" s="25"/>
      <c r="Z8" s="25"/>
      <c r="AA8" s="25"/>
    </row>
    <row r="9" spans="1:27" s="11" customFormat="1" ht="25.5" x14ac:dyDescent="0.25">
      <c r="A9" s="5" t="s">
        <v>14</v>
      </c>
      <c r="B9" s="27" t="str">
        <f>B$4</f>
        <v>Meta Parcial</v>
      </c>
      <c r="C9" s="27" t="str">
        <f t="shared" ref="C9:AA9" si="4">C$4</f>
        <v>10-31-jul-24</v>
      </c>
      <c r="D9" s="27" t="str">
        <f t="shared" si="4"/>
        <v>Meta Mensal</v>
      </c>
      <c r="E9" s="27">
        <f t="shared" si="4"/>
        <v>45505</v>
      </c>
      <c r="F9" s="27" t="e">
        <f t="shared" ca="1" si="4"/>
        <v>#NAME?</v>
      </c>
      <c r="G9" s="27" t="str">
        <f t="shared" si="4"/>
        <v>Meta Parcial</v>
      </c>
      <c r="H9" s="27" t="str">
        <f t="shared" si="4"/>
        <v>01-09-Out-24</v>
      </c>
      <c r="I9" s="27" t="str">
        <f t="shared" si="4"/>
        <v>Meta Parcial</v>
      </c>
      <c r="J9" s="27" t="str">
        <f t="shared" si="4"/>
        <v>10-31-Out-24</v>
      </c>
      <c r="K9" s="27" t="str">
        <f t="shared" si="4"/>
        <v>Meta Mensal</v>
      </c>
      <c r="L9" s="27">
        <f t="shared" si="4"/>
        <v>45566</v>
      </c>
      <c r="M9" s="27" t="e">
        <f t="shared" ca="1" si="4"/>
        <v>#NAME?</v>
      </c>
      <c r="N9" s="27" t="e">
        <f t="shared" ca="1" si="4"/>
        <v>#NAME?</v>
      </c>
      <c r="O9" s="27" t="str">
        <f t="shared" si="4"/>
        <v>Meta Parcial</v>
      </c>
      <c r="P9" s="27" t="str">
        <f t="shared" si="4"/>
        <v>01-09/jan de 2025</v>
      </c>
      <c r="Q9" s="8" t="s">
        <v>14</v>
      </c>
      <c r="R9" s="9" t="str">
        <f>R$4</f>
        <v>Meta Parcial</v>
      </c>
      <c r="S9" s="9" t="str">
        <f>S$4</f>
        <v>10-31/jan de 2025</v>
      </c>
      <c r="T9" s="10" t="str">
        <f t="shared" si="4"/>
        <v>Meta Mensal</v>
      </c>
      <c r="U9" s="10" t="e">
        <f t="shared" ca="1" si="4"/>
        <v>#NAME?</v>
      </c>
      <c r="V9" s="10" t="e">
        <f t="shared" ca="1" si="4"/>
        <v>#NAME?</v>
      </c>
      <c r="W9" s="10" t="e">
        <f t="shared" ca="1" si="4"/>
        <v>#NAME?</v>
      </c>
      <c r="X9" s="10" t="e">
        <f t="shared" ca="1" si="4"/>
        <v>#NAME?</v>
      </c>
      <c r="Y9" s="10" t="e">
        <f t="shared" ca="1" si="4"/>
        <v>#NAME?</v>
      </c>
      <c r="Z9" s="10" t="e">
        <f t="shared" ca="1" si="4"/>
        <v>#NAME?</v>
      </c>
      <c r="AA9" s="10" t="e">
        <f t="shared" ca="1" si="4"/>
        <v>#NAME?</v>
      </c>
    </row>
    <row r="10" spans="1:27" s="15" customFormat="1" x14ac:dyDescent="0.2">
      <c r="A10" s="16" t="s">
        <v>15</v>
      </c>
      <c r="B10" s="224">
        <f>(D10/31)*22</f>
        <v>1960.8387096774193</v>
      </c>
      <c r="C10" s="28">
        <v>15</v>
      </c>
      <c r="D10" s="224">
        <v>2763</v>
      </c>
      <c r="E10" s="29">
        <v>54</v>
      </c>
      <c r="F10" s="17">
        <v>41</v>
      </c>
      <c r="G10" s="224">
        <f>(K10/31)*9</f>
        <v>802.16129032258061</v>
      </c>
      <c r="H10" s="30">
        <v>0</v>
      </c>
      <c r="I10" s="224">
        <f>(K10/31)*22</f>
        <v>1960.8387096774193</v>
      </c>
      <c r="J10" s="30">
        <v>70</v>
      </c>
      <c r="K10" s="224">
        <f>D10</f>
        <v>2763</v>
      </c>
      <c r="L10" s="17">
        <f>H10+J10</f>
        <v>70</v>
      </c>
      <c r="M10" s="17">
        <v>49</v>
      </c>
      <c r="N10" s="31">
        <v>49</v>
      </c>
      <c r="O10" s="224">
        <f>ROUND((K10/31)*9,0)</f>
        <v>802</v>
      </c>
      <c r="P10" s="17">
        <v>14</v>
      </c>
      <c r="Q10" s="16" t="s">
        <v>15</v>
      </c>
      <c r="R10" s="18" t="str">
        <f>T10</f>
        <v>Demanda Interna</v>
      </c>
      <c r="S10" s="18">
        <v>8</v>
      </c>
      <c r="T10" s="18" t="s">
        <v>16</v>
      </c>
      <c r="U10" s="17">
        <v>22</v>
      </c>
      <c r="V10" s="17"/>
      <c r="W10" s="17"/>
      <c r="X10" s="17"/>
      <c r="Y10" s="17"/>
      <c r="Z10" s="17"/>
      <c r="AA10" s="17"/>
    </row>
    <row r="11" spans="1:27" s="15" customFormat="1" x14ac:dyDescent="0.2">
      <c r="A11" s="16" t="s">
        <v>17</v>
      </c>
      <c r="B11" s="225"/>
      <c r="C11" s="32">
        <v>68</v>
      </c>
      <c r="D11" s="225"/>
      <c r="E11" s="33">
        <v>262</v>
      </c>
      <c r="F11" s="17">
        <v>228</v>
      </c>
      <c r="G11" s="225"/>
      <c r="H11" s="30">
        <v>74</v>
      </c>
      <c r="I11" s="225"/>
      <c r="J11" s="30">
        <v>135</v>
      </c>
      <c r="K11" s="225"/>
      <c r="L11" s="17">
        <f t="shared" ref="L11:L32" si="5">H11+J11</f>
        <v>209</v>
      </c>
      <c r="M11" s="17">
        <v>212</v>
      </c>
      <c r="N11" s="31">
        <v>140</v>
      </c>
      <c r="O11" s="225"/>
      <c r="P11" s="17">
        <v>0</v>
      </c>
      <c r="Q11" s="16" t="s">
        <v>17</v>
      </c>
      <c r="R11" s="18">
        <f>ROUND((T11/31)*22,0)</f>
        <v>21</v>
      </c>
      <c r="S11" s="18">
        <v>145</v>
      </c>
      <c r="T11" s="18">
        <v>30</v>
      </c>
      <c r="U11" s="17">
        <v>145</v>
      </c>
      <c r="V11" s="17"/>
      <c r="W11" s="17"/>
      <c r="X11" s="17"/>
      <c r="Y11" s="17"/>
      <c r="Z11" s="17"/>
      <c r="AA11" s="17"/>
    </row>
    <row r="12" spans="1:27" s="15" customFormat="1" x14ac:dyDescent="0.2">
      <c r="A12" s="16" t="s">
        <v>18</v>
      </c>
      <c r="B12" s="225"/>
      <c r="C12" s="32">
        <v>239</v>
      </c>
      <c r="D12" s="225"/>
      <c r="E12" s="33">
        <v>456</v>
      </c>
      <c r="F12" s="17">
        <v>119</v>
      </c>
      <c r="G12" s="225"/>
      <c r="H12" s="30">
        <v>61</v>
      </c>
      <c r="I12" s="225"/>
      <c r="J12" s="30">
        <v>86</v>
      </c>
      <c r="K12" s="225"/>
      <c r="L12" s="17">
        <f t="shared" si="5"/>
        <v>147</v>
      </c>
      <c r="M12" s="17">
        <v>179</v>
      </c>
      <c r="N12" s="31">
        <v>150</v>
      </c>
      <c r="O12" s="225"/>
      <c r="P12" s="17">
        <v>42</v>
      </c>
      <c r="Q12" s="16" t="s">
        <v>18</v>
      </c>
      <c r="R12" s="18">
        <f>ROUND((T12/31)*22,0)</f>
        <v>64</v>
      </c>
      <c r="S12" s="18">
        <v>172</v>
      </c>
      <c r="T12" s="18">
        <v>90</v>
      </c>
      <c r="U12" s="17">
        <v>214</v>
      </c>
      <c r="V12" s="17"/>
      <c r="W12" s="17"/>
      <c r="X12" s="17"/>
      <c r="Y12" s="17"/>
      <c r="Z12" s="17"/>
      <c r="AA12" s="17"/>
    </row>
    <row r="13" spans="1:27" s="15" customFormat="1" x14ac:dyDescent="0.2">
      <c r="A13" s="16" t="s">
        <v>19</v>
      </c>
      <c r="B13" s="225"/>
      <c r="C13" s="32">
        <v>0</v>
      </c>
      <c r="D13" s="225"/>
      <c r="E13" s="33">
        <v>102</v>
      </c>
      <c r="F13" s="17">
        <v>122</v>
      </c>
      <c r="G13" s="225"/>
      <c r="H13" s="30">
        <v>50</v>
      </c>
      <c r="I13" s="225"/>
      <c r="J13" s="30">
        <v>77</v>
      </c>
      <c r="K13" s="225"/>
      <c r="L13" s="17">
        <f t="shared" si="5"/>
        <v>127</v>
      </c>
      <c r="M13" s="17">
        <v>149</v>
      </c>
      <c r="N13" s="31">
        <v>83</v>
      </c>
      <c r="O13" s="225"/>
      <c r="P13" s="17">
        <v>27</v>
      </c>
      <c r="Q13" s="16" t="s">
        <v>19</v>
      </c>
      <c r="R13" s="18" t="str">
        <f>T13</f>
        <v>Demanda Interna</v>
      </c>
      <c r="S13" s="18">
        <v>97</v>
      </c>
      <c r="T13" s="18" t="s">
        <v>16</v>
      </c>
      <c r="U13" s="17">
        <v>124</v>
      </c>
      <c r="V13" s="17"/>
      <c r="W13" s="17"/>
      <c r="X13" s="17"/>
      <c r="Y13" s="17"/>
      <c r="Z13" s="17"/>
      <c r="AA13" s="17"/>
    </row>
    <row r="14" spans="1:27" s="15" customFormat="1" x14ac:dyDescent="0.2">
      <c r="A14" s="16" t="s">
        <v>20</v>
      </c>
      <c r="B14" s="225"/>
      <c r="C14" s="32">
        <v>0</v>
      </c>
      <c r="D14" s="225"/>
      <c r="E14" s="33">
        <v>0</v>
      </c>
      <c r="F14" s="17">
        <v>256</v>
      </c>
      <c r="G14" s="225"/>
      <c r="H14" s="30">
        <v>126</v>
      </c>
      <c r="I14" s="225"/>
      <c r="J14" s="30">
        <v>0</v>
      </c>
      <c r="K14" s="225"/>
      <c r="L14" s="17">
        <f t="shared" si="5"/>
        <v>126</v>
      </c>
      <c r="M14" s="17">
        <v>240</v>
      </c>
      <c r="N14" s="31">
        <v>196</v>
      </c>
      <c r="O14" s="225"/>
      <c r="P14" s="17">
        <v>115</v>
      </c>
      <c r="Q14" s="16" t="s">
        <v>20</v>
      </c>
      <c r="R14" s="18">
        <f t="shared" ref="R14:R32" si="6">ROUND((T14/31)*22,0)</f>
        <v>64</v>
      </c>
      <c r="S14" s="18">
        <v>90</v>
      </c>
      <c r="T14" s="18">
        <v>90</v>
      </c>
      <c r="U14" s="17">
        <v>205</v>
      </c>
      <c r="V14" s="17"/>
      <c r="W14" s="17"/>
      <c r="X14" s="17"/>
      <c r="Y14" s="17"/>
      <c r="Z14" s="17"/>
      <c r="AA14" s="17"/>
    </row>
    <row r="15" spans="1:27" s="15" customFormat="1" x14ac:dyDescent="0.2">
      <c r="A15" s="16" t="s">
        <v>21</v>
      </c>
      <c r="B15" s="225"/>
      <c r="C15" s="32">
        <v>36</v>
      </c>
      <c r="D15" s="225"/>
      <c r="E15" s="33">
        <v>132</v>
      </c>
      <c r="F15" s="17">
        <v>227</v>
      </c>
      <c r="G15" s="225"/>
      <c r="H15" s="30">
        <v>70</v>
      </c>
      <c r="I15" s="225"/>
      <c r="J15" s="30">
        <v>55</v>
      </c>
      <c r="K15" s="225"/>
      <c r="L15" s="17">
        <f t="shared" si="5"/>
        <v>125</v>
      </c>
      <c r="M15" s="17">
        <v>209</v>
      </c>
      <c r="N15" s="31">
        <v>171</v>
      </c>
      <c r="O15" s="225"/>
      <c r="P15" s="17">
        <v>52</v>
      </c>
      <c r="Q15" s="16" t="s">
        <v>21</v>
      </c>
      <c r="R15" s="18">
        <f t="shared" si="6"/>
        <v>85</v>
      </c>
      <c r="S15" s="18">
        <v>197</v>
      </c>
      <c r="T15" s="18">
        <v>120</v>
      </c>
      <c r="U15" s="17">
        <v>249</v>
      </c>
      <c r="V15" s="17"/>
      <c r="W15" s="17"/>
      <c r="X15" s="17"/>
      <c r="Y15" s="17"/>
      <c r="Z15" s="17"/>
      <c r="AA15" s="17"/>
    </row>
    <row r="16" spans="1:27" s="15" customFormat="1" x14ac:dyDescent="0.2">
      <c r="A16" s="16" t="s">
        <v>22</v>
      </c>
      <c r="B16" s="225"/>
      <c r="C16" s="32">
        <v>3</v>
      </c>
      <c r="D16" s="225"/>
      <c r="E16" s="33">
        <v>0</v>
      </c>
      <c r="F16" s="17">
        <v>0</v>
      </c>
      <c r="G16" s="225"/>
      <c r="H16" s="30">
        <v>0</v>
      </c>
      <c r="I16" s="225"/>
      <c r="J16" s="30">
        <v>54</v>
      </c>
      <c r="K16" s="225"/>
      <c r="L16" s="17">
        <f t="shared" si="5"/>
        <v>54</v>
      </c>
      <c r="M16" s="17">
        <v>59</v>
      </c>
      <c r="N16" s="31">
        <v>53</v>
      </c>
      <c r="O16" s="225"/>
      <c r="P16" s="17">
        <v>0</v>
      </c>
      <c r="Q16" s="16" t="s">
        <v>22</v>
      </c>
      <c r="R16" s="18">
        <f t="shared" si="6"/>
        <v>28</v>
      </c>
      <c r="S16" s="18">
        <v>62</v>
      </c>
      <c r="T16" s="18">
        <v>40</v>
      </c>
      <c r="U16" s="17">
        <v>62</v>
      </c>
      <c r="V16" s="17"/>
      <c r="W16" s="17"/>
      <c r="X16" s="17"/>
      <c r="Y16" s="17"/>
      <c r="Z16" s="17"/>
      <c r="AA16" s="17"/>
    </row>
    <row r="17" spans="1:28" s="15" customFormat="1" x14ac:dyDescent="0.2">
      <c r="A17" s="16" t="s">
        <v>23</v>
      </c>
      <c r="B17" s="225"/>
      <c r="C17" s="32">
        <v>131</v>
      </c>
      <c r="D17" s="225"/>
      <c r="E17" s="33">
        <v>283</v>
      </c>
      <c r="F17" s="17">
        <v>403</v>
      </c>
      <c r="G17" s="225"/>
      <c r="H17" s="30">
        <v>175</v>
      </c>
      <c r="I17" s="225"/>
      <c r="J17" s="30">
        <v>233</v>
      </c>
      <c r="K17" s="225"/>
      <c r="L17" s="17">
        <f t="shared" si="5"/>
        <v>408</v>
      </c>
      <c r="M17" s="17">
        <v>273</v>
      </c>
      <c r="N17" s="31">
        <v>302</v>
      </c>
      <c r="O17" s="225"/>
      <c r="P17" s="17">
        <v>19</v>
      </c>
      <c r="Q17" s="16" t="s">
        <v>23</v>
      </c>
      <c r="R17" s="18">
        <f t="shared" si="6"/>
        <v>43</v>
      </c>
      <c r="S17" s="18">
        <v>123</v>
      </c>
      <c r="T17" s="18">
        <v>60</v>
      </c>
      <c r="U17" s="17">
        <v>142</v>
      </c>
      <c r="V17" s="17"/>
      <c r="W17" s="17"/>
      <c r="X17" s="17"/>
      <c r="Y17" s="17"/>
      <c r="Z17" s="17"/>
      <c r="AA17" s="17"/>
    </row>
    <row r="18" spans="1:28" s="15" customFormat="1" x14ac:dyDescent="0.2">
      <c r="A18" s="16" t="s">
        <v>24</v>
      </c>
      <c r="B18" s="225"/>
      <c r="C18" s="32">
        <v>0</v>
      </c>
      <c r="D18" s="225"/>
      <c r="E18" s="33">
        <v>0</v>
      </c>
      <c r="F18" s="17">
        <v>0</v>
      </c>
      <c r="G18" s="225"/>
      <c r="H18" s="30">
        <v>0</v>
      </c>
      <c r="I18" s="225"/>
      <c r="J18" s="30">
        <v>0</v>
      </c>
      <c r="K18" s="225"/>
      <c r="L18" s="17">
        <f t="shared" si="5"/>
        <v>0</v>
      </c>
      <c r="M18" s="17">
        <v>0</v>
      </c>
      <c r="N18" s="31">
        <v>0</v>
      </c>
      <c r="O18" s="225"/>
      <c r="P18" s="17">
        <v>0</v>
      </c>
      <c r="Q18" s="16" t="s">
        <v>24</v>
      </c>
      <c r="R18" s="18">
        <f t="shared" si="6"/>
        <v>7</v>
      </c>
      <c r="S18" s="18">
        <v>16</v>
      </c>
      <c r="T18" s="18">
        <v>10</v>
      </c>
      <c r="U18" s="17">
        <v>16</v>
      </c>
      <c r="V18" s="17"/>
      <c r="W18" s="17"/>
      <c r="X18" s="17"/>
      <c r="Y18" s="17"/>
      <c r="Z18" s="17"/>
      <c r="AA18" s="17"/>
    </row>
    <row r="19" spans="1:28" s="15" customFormat="1" x14ac:dyDescent="0.2">
      <c r="A19" s="16" t="s">
        <v>25</v>
      </c>
      <c r="B19" s="225"/>
      <c r="C19" s="32">
        <v>0</v>
      </c>
      <c r="D19" s="225"/>
      <c r="E19" s="33">
        <v>0</v>
      </c>
      <c r="F19" s="17">
        <v>0</v>
      </c>
      <c r="G19" s="225"/>
      <c r="H19" s="30">
        <v>0</v>
      </c>
      <c r="I19" s="225"/>
      <c r="J19" s="30">
        <v>0</v>
      </c>
      <c r="K19" s="225"/>
      <c r="L19" s="17">
        <f t="shared" si="5"/>
        <v>0</v>
      </c>
      <c r="M19" s="17">
        <v>19</v>
      </c>
      <c r="N19" s="31">
        <v>13</v>
      </c>
      <c r="O19" s="225"/>
      <c r="P19" s="17">
        <v>0</v>
      </c>
      <c r="Q19" s="16" t="s">
        <v>25</v>
      </c>
      <c r="R19" s="18">
        <f t="shared" si="6"/>
        <v>21</v>
      </c>
      <c r="S19" s="18">
        <v>12</v>
      </c>
      <c r="T19" s="18">
        <v>30</v>
      </c>
      <c r="U19" s="17">
        <v>12</v>
      </c>
      <c r="V19" s="17"/>
      <c r="W19" s="17"/>
      <c r="X19" s="17"/>
      <c r="Y19" s="17"/>
      <c r="Z19" s="17"/>
      <c r="AA19" s="17"/>
    </row>
    <row r="20" spans="1:28" s="15" customFormat="1" x14ac:dyDescent="0.2">
      <c r="A20" s="16" t="s">
        <v>26</v>
      </c>
      <c r="B20" s="225"/>
      <c r="C20" s="32">
        <v>20</v>
      </c>
      <c r="D20" s="225"/>
      <c r="E20" s="33">
        <v>74</v>
      </c>
      <c r="F20" s="17">
        <v>59</v>
      </c>
      <c r="G20" s="225"/>
      <c r="H20" s="30">
        <v>31</v>
      </c>
      <c r="I20" s="225"/>
      <c r="J20" s="30">
        <v>60</v>
      </c>
      <c r="K20" s="225"/>
      <c r="L20" s="17">
        <f t="shared" si="5"/>
        <v>91</v>
      </c>
      <c r="M20" s="17">
        <v>72</v>
      </c>
      <c r="N20" s="31">
        <v>83</v>
      </c>
      <c r="O20" s="225"/>
      <c r="P20" s="17">
        <v>16</v>
      </c>
      <c r="Q20" s="16" t="s">
        <v>26</v>
      </c>
      <c r="R20" s="18">
        <f t="shared" si="6"/>
        <v>7</v>
      </c>
      <c r="S20" s="18">
        <v>19</v>
      </c>
      <c r="T20" s="18">
        <v>10</v>
      </c>
      <c r="U20" s="17">
        <v>35</v>
      </c>
      <c r="V20" s="17"/>
      <c r="W20" s="17"/>
      <c r="X20" s="17"/>
      <c r="Y20" s="17"/>
      <c r="Z20" s="17"/>
      <c r="AA20" s="17"/>
    </row>
    <row r="21" spans="1:28" s="15" customFormat="1" x14ac:dyDescent="0.2">
      <c r="A21" s="16" t="s">
        <v>27</v>
      </c>
      <c r="B21" s="225"/>
      <c r="C21" s="32">
        <v>0</v>
      </c>
      <c r="D21" s="225"/>
      <c r="E21" s="33">
        <v>0</v>
      </c>
      <c r="F21" s="34">
        <v>0</v>
      </c>
      <c r="G21" s="225"/>
      <c r="H21" s="30">
        <v>0</v>
      </c>
      <c r="I21" s="225"/>
      <c r="J21" s="30">
        <v>0</v>
      </c>
      <c r="K21" s="225"/>
      <c r="L21" s="17">
        <f t="shared" si="5"/>
        <v>0</v>
      </c>
      <c r="M21" s="17">
        <v>0</v>
      </c>
      <c r="N21" s="31">
        <v>131</v>
      </c>
      <c r="O21" s="225"/>
      <c r="P21" s="17">
        <v>22</v>
      </c>
      <c r="Q21" s="16" t="s">
        <v>27</v>
      </c>
      <c r="R21" s="18">
        <f t="shared" si="6"/>
        <v>43</v>
      </c>
      <c r="S21" s="18">
        <v>89</v>
      </c>
      <c r="T21" s="18">
        <v>60</v>
      </c>
      <c r="U21" s="17">
        <v>111</v>
      </c>
      <c r="V21" s="17"/>
      <c r="W21" s="17"/>
      <c r="X21" s="17"/>
      <c r="Y21" s="17"/>
      <c r="Z21" s="17"/>
      <c r="AA21" s="17"/>
    </row>
    <row r="22" spans="1:28" s="15" customFormat="1" x14ac:dyDescent="0.2">
      <c r="A22" s="16" t="s">
        <v>28</v>
      </c>
      <c r="B22" s="225"/>
      <c r="C22" s="32">
        <v>69</v>
      </c>
      <c r="D22" s="225"/>
      <c r="E22" s="33">
        <v>432</v>
      </c>
      <c r="F22" s="34">
        <v>650</v>
      </c>
      <c r="G22" s="225"/>
      <c r="H22" s="30">
        <v>87</v>
      </c>
      <c r="I22" s="225"/>
      <c r="J22" s="30">
        <v>188</v>
      </c>
      <c r="K22" s="225"/>
      <c r="L22" s="17">
        <f t="shared" si="5"/>
        <v>275</v>
      </c>
      <c r="M22" s="17">
        <v>217</v>
      </c>
      <c r="N22" s="31">
        <v>147</v>
      </c>
      <c r="O22" s="225"/>
      <c r="P22" s="17">
        <v>8</v>
      </c>
      <c r="Q22" s="16" t="s">
        <v>28</v>
      </c>
      <c r="R22" s="18">
        <f t="shared" si="6"/>
        <v>50</v>
      </c>
      <c r="S22" s="18">
        <v>36</v>
      </c>
      <c r="T22" s="18">
        <v>70</v>
      </c>
      <c r="U22" s="17">
        <v>120</v>
      </c>
      <c r="V22" s="17"/>
      <c r="W22" s="17"/>
      <c r="X22" s="17"/>
      <c r="Y22" s="17"/>
      <c r="Z22" s="17"/>
      <c r="AA22" s="17"/>
    </row>
    <row r="23" spans="1:28" s="15" customFormat="1" x14ac:dyDescent="0.2">
      <c r="A23" s="16" t="s">
        <v>29</v>
      </c>
      <c r="B23" s="225"/>
      <c r="C23" s="32">
        <v>0</v>
      </c>
      <c r="D23" s="225"/>
      <c r="E23" s="33">
        <v>112</v>
      </c>
      <c r="F23" s="17">
        <v>115</v>
      </c>
      <c r="G23" s="225"/>
      <c r="H23" s="30">
        <v>23</v>
      </c>
      <c r="I23" s="225"/>
      <c r="J23" s="30">
        <v>61</v>
      </c>
      <c r="K23" s="225"/>
      <c r="L23" s="17">
        <f t="shared" si="5"/>
        <v>84</v>
      </c>
      <c r="M23" s="17">
        <v>136</v>
      </c>
      <c r="N23" s="31">
        <v>132</v>
      </c>
      <c r="O23" s="225"/>
      <c r="P23" s="17">
        <v>25</v>
      </c>
      <c r="Q23" s="16" t="s">
        <v>29</v>
      </c>
      <c r="R23" s="18">
        <f t="shared" si="6"/>
        <v>99</v>
      </c>
      <c r="S23" s="18">
        <v>190</v>
      </c>
      <c r="T23" s="18">
        <v>140</v>
      </c>
      <c r="U23" s="17">
        <v>215</v>
      </c>
      <c r="V23" s="17"/>
      <c r="W23" s="17"/>
      <c r="X23" s="17"/>
      <c r="Y23" s="17"/>
      <c r="Z23" s="17"/>
      <c r="AA23" s="17"/>
    </row>
    <row r="24" spans="1:28" s="15" customFormat="1" x14ac:dyDescent="0.2">
      <c r="A24" s="16" t="s">
        <v>30</v>
      </c>
      <c r="B24" s="225"/>
      <c r="C24" s="32">
        <v>73</v>
      </c>
      <c r="D24" s="225"/>
      <c r="E24" s="29">
        <v>28</v>
      </c>
      <c r="F24" s="17">
        <v>111</v>
      </c>
      <c r="G24" s="225"/>
      <c r="H24" s="30">
        <v>37</v>
      </c>
      <c r="I24" s="225"/>
      <c r="J24" s="30">
        <v>26</v>
      </c>
      <c r="K24" s="225"/>
      <c r="L24" s="17">
        <f t="shared" si="5"/>
        <v>63</v>
      </c>
      <c r="M24" s="17">
        <v>44</v>
      </c>
      <c r="N24" s="31">
        <v>49</v>
      </c>
      <c r="O24" s="225"/>
      <c r="P24" s="17">
        <v>0</v>
      </c>
      <c r="Q24" s="16" t="s">
        <v>30</v>
      </c>
      <c r="R24" s="18">
        <f t="shared" si="6"/>
        <v>28</v>
      </c>
      <c r="S24" s="18">
        <v>28</v>
      </c>
      <c r="T24" s="18">
        <v>40</v>
      </c>
      <c r="U24" s="17">
        <v>28</v>
      </c>
      <c r="V24" s="17"/>
      <c r="W24" s="17"/>
      <c r="X24" s="17"/>
      <c r="Y24" s="17"/>
      <c r="Z24" s="17"/>
      <c r="AA24" s="17"/>
    </row>
    <row r="25" spans="1:28" s="15" customFormat="1" x14ac:dyDescent="0.2">
      <c r="A25" s="16" t="s">
        <v>31</v>
      </c>
      <c r="B25" s="225"/>
      <c r="C25" s="32">
        <v>134</v>
      </c>
      <c r="D25" s="225"/>
      <c r="E25" s="29">
        <v>343</v>
      </c>
      <c r="F25" s="17">
        <v>242</v>
      </c>
      <c r="G25" s="225"/>
      <c r="H25" s="30">
        <v>177</v>
      </c>
      <c r="I25" s="225"/>
      <c r="J25" s="30">
        <v>83</v>
      </c>
      <c r="K25" s="225"/>
      <c r="L25" s="17">
        <f t="shared" si="5"/>
        <v>260</v>
      </c>
      <c r="M25" s="17">
        <v>216</v>
      </c>
      <c r="N25" s="31">
        <v>287</v>
      </c>
      <c r="O25" s="225"/>
      <c r="P25" s="17">
        <v>0</v>
      </c>
      <c r="Q25" s="16" t="s">
        <v>31</v>
      </c>
      <c r="R25" s="18">
        <f t="shared" si="6"/>
        <v>248</v>
      </c>
      <c r="S25" s="18">
        <v>212</v>
      </c>
      <c r="T25" s="18">
        <v>350</v>
      </c>
      <c r="U25" s="17">
        <v>212</v>
      </c>
      <c r="V25" s="17"/>
      <c r="W25" s="17"/>
      <c r="X25" s="17"/>
      <c r="Y25" s="17"/>
      <c r="Z25" s="17"/>
      <c r="AA25" s="17"/>
    </row>
    <row r="26" spans="1:28" s="15" customFormat="1" x14ac:dyDescent="0.2">
      <c r="A26" s="16" t="s">
        <v>32</v>
      </c>
      <c r="B26" s="225"/>
      <c r="C26" s="32">
        <v>0</v>
      </c>
      <c r="D26" s="225"/>
      <c r="E26" s="33">
        <v>548</v>
      </c>
      <c r="F26" s="17">
        <v>669</v>
      </c>
      <c r="G26" s="225"/>
      <c r="H26" s="30">
        <v>75</v>
      </c>
      <c r="I26" s="225"/>
      <c r="J26" s="30">
        <v>399</v>
      </c>
      <c r="K26" s="225"/>
      <c r="L26" s="17">
        <f t="shared" si="5"/>
        <v>474</v>
      </c>
      <c r="M26" s="17">
        <v>391</v>
      </c>
      <c r="N26" s="31">
        <v>414</v>
      </c>
      <c r="O26" s="225"/>
      <c r="P26" s="17">
        <v>146</v>
      </c>
      <c r="Q26" s="16" t="s">
        <v>32</v>
      </c>
      <c r="R26" s="18">
        <f t="shared" si="6"/>
        <v>71</v>
      </c>
      <c r="S26" s="18">
        <v>204</v>
      </c>
      <c r="T26" s="18">
        <v>100</v>
      </c>
      <c r="U26" s="17">
        <v>350</v>
      </c>
      <c r="V26" s="17"/>
      <c r="W26" s="17"/>
      <c r="X26" s="17"/>
      <c r="Y26" s="17"/>
      <c r="Z26" s="17"/>
      <c r="AA26" s="17"/>
    </row>
    <row r="27" spans="1:28" s="15" customFormat="1" x14ac:dyDescent="0.2">
      <c r="A27" s="16" t="s">
        <v>33</v>
      </c>
      <c r="B27" s="225"/>
      <c r="C27" s="32">
        <v>0</v>
      </c>
      <c r="D27" s="225"/>
      <c r="E27" s="33">
        <v>192</v>
      </c>
      <c r="F27" s="17">
        <v>126</v>
      </c>
      <c r="G27" s="225"/>
      <c r="H27" s="30">
        <v>0</v>
      </c>
      <c r="I27" s="225"/>
      <c r="J27" s="30">
        <v>267</v>
      </c>
      <c r="K27" s="225"/>
      <c r="L27" s="17">
        <f t="shared" si="5"/>
        <v>267</v>
      </c>
      <c r="M27" s="17">
        <v>154</v>
      </c>
      <c r="N27" s="31">
        <v>160</v>
      </c>
      <c r="O27" s="225"/>
      <c r="P27" s="17">
        <v>0</v>
      </c>
      <c r="Q27" s="16" t="s">
        <v>33</v>
      </c>
      <c r="R27" s="18">
        <f t="shared" si="6"/>
        <v>177</v>
      </c>
      <c r="S27" s="18">
        <v>206</v>
      </c>
      <c r="T27" s="18">
        <v>250</v>
      </c>
      <c r="U27" s="17">
        <v>206</v>
      </c>
      <c r="V27" s="17"/>
      <c r="W27" s="17"/>
      <c r="X27" s="17"/>
      <c r="Y27" s="17"/>
      <c r="Z27" s="17"/>
      <c r="AA27" s="17"/>
    </row>
    <row r="28" spans="1:28" s="15" customFormat="1" x14ac:dyDescent="0.2">
      <c r="A28" s="16" t="s">
        <v>34</v>
      </c>
      <c r="B28" s="225"/>
      <c r="C28" s="32">
        <v>0</v>
      </c>
      <c r="D28" s="225"/>
      <c r="E28" s="29">
        <v>114</v>
      </c>
      <c r="F28" s="17">
        <v>96</v>
      </c>
      <c r="G28" s="225"/>
      <c r="H28" s="30">
        <v>59</v>
      </c>
      <c r="I28" s="225"/>
      <c r="J28" s="30">
        <v>82</v>
      </c>
      <c r="K28" s="225"/>
      <c r="L28" s="17">
        <f t="shared" si="5"/>
        <v>141</v>
      </c>
      <c r="M28" s="17">
        <v>146</v>
      </c>
      <c r="N28" s="31">
        <v>173</v>
      </c>
      <c r="O28" s="225"/>
      <c r="P28" s="17">
        <v>43</v>
      </c>
      <c r="Q28" s="16" t="s">
        <v>34</v>
      </c>
      <c r="R28" s="18">
        <f t="shared" si="6"/>
        <v>43</v>
      </c>
      <c r="S28" s="18">
        <v>163</v>
      </c>
      <c r="T28" s="18">
        <v>60</v>
      </c>
      <c r="U28" s="17">
        <v>206</v>
      </c>
      <c r="V28" s="17"/>
      <c r="W28" s="17"/>
      <c r="X28" s="17"/>
      <c r="Y28" s="17"/>
      <c r="Z28" s="17"/>
      <c r="AA28" s="17"/>
    </row>
    <row r="29" spans="1:28" s="15" customFormat="1" x14ac:dyDescent="0.2">
      <c r="A29" s="16" t="s">
        <v>35</v>
      </c>
      <c r="B29" s="225"/>
      <c r="C29" s="32">
        <v>30</v>
      </c>
      <c r="D29" s="225"/>
      <c r="E29" s="35">
        <v>0</v>
      </c>
      <c r="F29" s="17">
        <v>0</v>
      </c>
      <c r="G29" s="225"/>
      <c r="H29" s="30">
        <v>0</v>
      </c>
      <c r="I29" s="225"/>
      <c r="J29" s="30">
        <v>0</v>
      </c>
      <c r="K29" s="225"/>
      <c r="L29" s="17">
        <f t="shared" si="5"/>
        <v>0</v>
      </c>
      <c r="M29" s="17">
        <v>0</v>
      </c>
      <c r="N29" s="31">
        <v>0</v>
      </c>
      <c r="O29" s="225"/>
      <c r="P29" s="17">
        <v>0</v>
      </c>
      <c r="Q29" s="36"/>
      <c r="R29" s="37"/>
      <c r="S29" s="37"/>
      <c r="T29" s="37"/>
      <c r="U29" s="30">
        <v>0</v>
      </c>
      <c r="V29" s="30"/>
      <c r="W29" s="30"/>
      <c r="X29" s="30"/>
      <c r="Y29" s="30"/>
      <c r="Z29" s="30"/>
      <c r="AA29" s="30"/>
      <c r="AB29" s="38"/>
    </row>
    <row r="30" spans="1:28" s="15" customFormat="1" x14ac:dyDescent="0.2">
      <c r="A30" s="16" t="s">
        <v>36</v>
      </c>
      <c r="B30" s="225"/>
      <c r="C30" s="32">
        <v>75</v>
      </c>
      <c r="D30" s="225"/>
      <c r="E30" s="35">
        <v>14</v>
      </c>
      <c r="F30" s="17">
        <v>94</v>
      </c>
      <c r="G30" s="225"/>
      <c r="H30" s="30">
        <v>27</v>
      </c>
      <c r="I30" s="225"/>
      <c r="J30" s="30">
        <v>56</v>
      </c>
      <c r="K30" s="225"/>
      <c r="L30" s="17">
        <f t="shared" si="5"/>
        <v>83</v>
      </c>
      <c r="M30" s="17">
        <v>234</v>
      </c>
      <c r="N30" s="31">
        <v>202</v>
      </c>
      <c r="O30" s="225"/>
      <c r="P30" s="17">
        <v>51</v>
      </c>
      <c r="Q30" s="16" t="s">
        <v>36</v>
      </c>
      <c r="R30" s="18">
        <f t="shared" si="6"/>
        <v>14</v>
      </c>
      <c r="S30" s="18">
        <v>219</v>
      </c>
      <c r="T30" s="18">
        <v>20</v>
      </c>
      <c r="U30" s="17">
        <v>270</v>
      </c>
      <c r="V30" s="17"/>
      <c r="W30" s="17"/>
      <c r="X30" s="17"/>
      <c r="Y30" s="17"/>
      <c r="Z30" s="17"/>
      <c r="AA30" s="17"/>
    </row>
    <row r="31" spans="1:28" s="15" customFormat="1" x14ac:dyDescent="0.2">
      <c r="A31" s="16" t="s">
        <v>37</v>
      </c>
      <c r="B31" s="225"/>
      <c r="C31" s="32">
        <v>0</v>
      </c>
      <c r="D31" s="225"/>
      <c r="E31" s="35">
        <v>0</v>
      </c>
      <c r="F31" s="17">
        <v>0</v>
      </c>
      <c r="G31" s="225"/>
      <c r="H31" s="30">
        <v>0</v>
      </c>
      <c r="I31" s="225"/>
      <c r="J31" s="30">
        <v>0</v>
      </c>
      <c r="K31" s="225"/>
      <c r="L31" s="17">
        <f t="shared" si="5"/>
        <v>0</v>
      </c>
      <c r="M31" s="17">
        <v>0</v>
      </c>
      <c r="N31" s="31">
        <v>0</v>
      </c>
      <c r="O31" s="225"/>
      <c r="P31" s="17">
        <v>0</v>
      </c>
      <c r="Q31" s="16" t="s">
        <v>37</v>
      </c>
      <c r="R31" s="18">
        <f t="shared" si="6"/>
        <v>64</v>
      </c>
      <c r="S31" s="18">
        <v>0</v>
      </c>
      <c r="T31" s="18">
        <v>90</v>
      </c>
      <c r="U31" s="17">
        <v>0</v>
      </c>
      <c r="V31" s="17"/>
      <c r="W31" s="17"/>
      <c r="X31" s="17"/>
      <c r="Y31" s="17"/>
      <c r="Z31" s="17"/>
      <c r="AA31" s="17"/>
    </row>
    <row r="32" spans="1:28" s="15" customFormat="1" x14ac:dyDescent="0.2">
      <c r="A32" s="16" t="s">
        <v>38</v>
      </c>
      <c r="B32" s="226"/>
      <c r="C32" s="32">
        <v>48</v>
      </c>
      <c r="D32" s="226"/>
      <c r="E32" s="35">
        <v>94</v>
      </c>
      <c r="F32" s="17">
        <v>99</v>
      </c>
      <c r="G32" s="226"/>
      <c r="H32" s="30">
        <v>56</v>
      </c>
      <c r="I32" s="226"/>
      <c r="J32" s="30">
        <v>34</v>
      </c>
      <c r="K32" s="226"/>
      <c r="L32" s="17">
        <f t="shared" si="5"/>
        <v>90</v>
      </c>
      <c r="M32" s="17">
        <v>104</v>
      </c>
      <c r="N32" s="31">
        <v>96</v>
      </c>
      <c r="O32" s="226"/>
      <c r="P32" s="17">
        <v>33</v>
      </c>
      <c r="Q32" s="16" t="s">
        <v>38</v>
      </c>
      <c r="R32" s="18">
        <f t="shared" si="6"/>
        <v>64</v>
      </c>
      <c r="S32" s="18">
        <v>69</v>
      </c>
      <c r="T32" s="18">
        <v>90</v>
      </c>
      <c r="U32" s="17">
        <v>102</v>
      </c>
      <c r="V32" s="17"/>
      <c r="W32" s="17"/>
      <c r="X32" s="17"/>
      <c r="Y32" s="17"/>
      <c r="Z32" s="17"/>
      <c r="AA32" s="17"/>
    </row>
    <row r="33" spans="1:27" s="22" customFormat="1" x14ac:dyDescent="0.25">
      <c r="A33" s="19" t="s">
        <v>13</v>
      </c>
      <c r="B33" s="20">
        <f>SUM(B10:B32)</f>
        <v>1960.8387096774193</v>
      </c>
      <c r="C33" s="20">
        <f t="shared" ref="C33:AA33" si="7">SUM(C10:C32)</f>
        <v>941</v>
      </c>
      <c r="D33" s="20">
        <f t="shared" si="7"/>
        <v>2763</v>
      </c>
      <c r="E33" s="20">
        <f t="shared" si="7"/>
        <v>3240</v>
      </c>
      <c r="F33" s="20">
        <f t="shared" si="7"/>
        <v>3657</v>
      </c>
      <c r="G33" s="20">
        <f t="shared" si="7"/>
        <v>802.16129032258061</v>
      </c>
      <c r="H33" s="20">
        <f t="shared" si="7"/>
        <v>1128</v>
      </c>
      <c r="I33" s="20">
        <f t="shared" si="7"/>
        <v>1960.8387096774193</v>
      </c>
      <c r="J33" s="20">
        <f t="shared" si="7"/>
        <v>1966</v>
      </c>
      <c r="K33" s="20">
        <f t="shared" si="7"/>
        <v>2763</v>
      </c>
      <c r="L33" s="20">
        <f t="shared" si="7"/>
        <v>3094</v>
      </c>
      <c r="M33" s="20">
        <f t="shared" si="7"/>
        <v>3103</v>
      </c>
      <c r="N33" s="20">
        <f t="shared" si="7"/>
        <v>3031</v>
      </c>
      <c r="O33" s="20">
        <f t="shared" si="7"/>
        <v>802</v>
      </c>
      <c r="P33" s="20">
        <f t="shared" si="7"/>
        <v>613</v>
      </c>
      <c r="Q33" s="19" t="s">
        <v>13</v>
      </c>
      <c r="R33" s="21">
        <f>ROUND((T33/31)*21,0)</f>
        <v>2032</v>
      </c>
      <c r="S33" s="21">
        <f>SUM(S10:S32)</f>
        <v>2357</v>
      </c>
      <c r="T33" s="20">
        <v>3000</v>
      </c>
      <c r="U33" s="20">
        <f t="shared" si="7"/>
        <v>3046</v>
      </c>
      <c r="V33" s="20">
        <f t="shared" si="7"/>
        <v>0</v>
      </c>
      <c r="W33" s="20">
        <f t="shared" si="7"/>
        <v>0</v>
      </c>
      <c r="X33" s="20">
        <f t="shared" si="7"/>
        <v>0</v>
      </c>
      <c r="Y33" s="20">
        <f t="shared" si="7"/>
        <v>0</v>
      </c>
      <c r="Z33" s="20">
        <f t="shared" si="7"/>
        <v>0</v>
      </c>
      <c r="AA33" s="20">
        <f t="shared" si="7"/>
        <v>0</v>
      </c>
    </row>
    <row r="34" spans="1:27" x14ac:dyDescent="0.25">
      <c r="A34" s="23"/>
      <c r="B34" s="24"/>
      <c r="C34" s="24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3"/>
      <c r="R34" s="26"/>
      <c r="S34" s="26"/>
      <c r="T34" s="25"/>
      <c r="U34" s="25"/>
      <c r="V34" s="25"/>
      <c r="W34" s="25"/>
      <c r="X34" s="25"/>
      <c r="Y34" s="25"/>
      <c r="Z34" s="25"/>
      <c r="AA34" s="25"/>
    </row>
    <row r="35" spans="1:27" s="11" customFormat="1" ht="25.5" x14ac:dyDescent="0.25">
      <c r="A35" s="5" t="s">
        <v>39</v>
      </c>
      <c r="B35" s="27" t="str">
        <f>B$4</f>
        <v>Meta Parcial</v>
      </c>
      <c r="C35" s="27" t="str">
        <f t="shared" ref="C35:AA35" si="8">C$4</f>
        <v>10-31-jul-24</v>
      </c>
      <c r="D35" s="27" t="str">
        <f t="shared" si="8"/>
        <v>Meta Mensal</v>
      </c>
      <c r="E35" s="27">
        <f t="shared" si="8"/>
        <v>45505</v>
      </c>
      <c r="F35" s="27" t="e">
        <f t="shared" ca="1" si="8"/>
        <v>#NAME?</v>
      </c>
      <c r="G35" s="27" t="str">
        <f t="shared" si="8"/>
        <v>Meta Parcial</v>
      </c>
      <c r="H35" s="27" t="str">
        <f t="shared" si="8"/>
        <v>01-09-Out-24</v>
      </c>
      <c r="I35" s="27" t="str">
        <f t="shared" si="8"/>
        <v>Meta Parcial</v>
      </c>
      <c r="J35" s="27" t="str">
        <f t="shared" si="8"/>
        <v>10-31-Out-24</v>
      </c>
      <c r="K35" s="27" t="str">
        <f t="shared" si="8"/>
        <v>Meta Mensal</v>
      </c>
      <c r="L35" s="27">
        <f t="shared" si="8"/>
        <v>45566</v>
      </c>
      <c r="M35" s="27" t="e">
        <f t="shared" ca="1" si="8"/>
        <v>#NAME?</v>
      </c>
      <c r="N35" s="27" t="e">
        <f t="shared" ca="1" si="8"/>
        <v>#NAME?</v>
      </c>
      <c r="O35" s="27" t="str">
        <f t="shared" si="8"/>
        <v>Meta Parcial</v>
      </c>
      <c r="P35" s="27" t="str">
        <f t="shared" si="8"/>
        <v>01-09/jan de 2025</v>
      </c>
      <c r="Q35" s="8" t="s">
        <v>39</v>
      </c>
      <c r="R35" s="9" t="str">
        <f>R$4</f>
        <v>Meta Parcial</v>
      </c>
      <c r="S35" s="9" t="str">
        <f>S$4</f>
        <v>10-31/jan de 2025</v>
      </c>
      <c r="T35" s="10" t="str">
        <f t="shared" si="8"/>
        <v>Meta Mensal</v>
      </c>
      <c r="U35" s="10" t="e">
        <f t="shared" ca="1" si="8"/>
        <v>#NAME?</v>
      </c>
      <c r="V35" s="10" t="e">
        <f t="shared" ca="1" si="8"/>
        <v>#NAME?</v>
      </c>
      <c r="W35" s="10" t="e">
        <f t="shared" ca="1" si="8"/>
        <v>#NAME?</v>
      </c>
      <c r="X35" s="10" t="e">
        <f t="shared" ca="1" si="8"/>
        <v>#NAME?</v>
      </c>
      <c r="Y35" s="10" t="e">
        <f t="shared" ca="1" si="8"/>
        <v>#NAME?</v>
      </c>
      <c r="Z35" s="10" t="e">
        <f t="shared" ca="1" si="8"/>
        <v>#NAME?</v>
      </c>
      <c r="AA35" s="10" t="e">
        <f t="shared" ca="1" si="8"/>
        <v>#NAME?</v>
      </c>
    </row>
    <row r="36" spans="1:27" s="15" customFormat="1" x14ac:dyDescent="0.25">
      <c r="A36" s="16" t="s">
        <v>40</v>
      </c>
      <c r="B36" s="224">
        <f>(D36/31)*22</f>
        <v>1897.6774193548388</v>
      </c>
      <c r="C36" s="39">
        <v>672</v>
      </c>
      <c r="D36" s="224">
        <v>2674</v>
      </c>
      <c r="E36" s="35">
        <v>711</v>
      </c>
      <c r="F36" s="17">
        <v>702</v>
      </c>
      <c r="G36" s="224">
        <f>(K36/31)*9</f>
        <v>776.32258064516134</v>
      </c>
      <c r="H36" s="30">
        <v>220</v>
      </c>
      <c r="I36" s="224">
        <f>(K36/31)*22</f>
        <v>1897.6774193548388</v>
      </c>
      <c r="J36" s="30">
        <v>588</v>
      </c>
      <c r="K36" s="224">
        <f>D36</f>
        <v>2674</v>
      </c>
      <c r="L36" s="17">
        <f t="shared" ref="L36:L41" si="9">H36+J36</f>
        <v>808</v>
      </c>
      <c r="M36" s="17">
        <v>662</v>
      </c>
      <c r="N36" s="40">
        <v>650</v>
      </c>
      <c r="O36" s="224">
        <f>ROUND((K36/31)*9,0)</f>
        <v>776</v>
      </c>
      <c r="P36" s="17">
        <v>210</v>
      </c>
      <c r="Q36" s="16" t="s">
        <v>40</v>
      </c>
      <c r="R36" s="230">
        <f>R45+R54</f>
        <v>2839</v>
      </c>
      <c r="S36" s="18">
        <v>810</v>
      </c>
      <c r="T36" s="224">
        <f>T45+T54</f>
        <v>4000</v>
      </c>
      <c r="U36" s="17">
        <v>1020</v>
      </c>
      <c r="V36" s="18">
        <f t="shared" ref="V36:V41" si="10">V45+V54</f>
        <v>0</v>
      </c>
      <c r="W36" s="17"/>
      <c r="X36" s="17"/>
      <c r="Y36" s="17"/>
      <c r="Z36" s="17"/>
      <c r="AA36" s="17"/>
    </row>
    <row r="37" spans="1:27" s="15" customFormat="1" x14ac:dyDescent="0.25">
      <c r="A37" s="16" t="s">
        <v>41</v>
      </c>
      <c r="B37" s="225"/>
      <c r="C37" s="39">
        <v>158</v>
      </c>
      <c r="D37" s="225"/>
      <c r="E37" s="35">
        <v>272</v>
      </c>
      <c r="F37" s="17">
        <v>282</v>
      </c>
      <c r="G37" s="225"/>
      <c r="H37" s="30">
        <v>46</v>
      </c>
      <c r="I37" s="225"/>
      <c r="J37" s="30">
        <v>252</v>
      </c>
      <c r="K37" s="225"/>
      <c r="L37" s="17">
        <f t="shared" si="9"/>
        <v>298</v>
      </c>
      <c r="M37" s="17">
        <v>331</v>
      </c>
      <c r="N37" s="40">
        <v>380</v>
      </c>
      <c r="O37" s="225"/>
      <c r="P37" s="17">
        <v>92</v>
      </c>
      <c r="Q37" s="16" t="s">
        <v>41</v>
      </c>
      <c r="R37" s="231"/>
      <c r="S37" s="18">
        <v>326</v>
      </c>
      <c r="T37" s="225"/>
      <c r="U37" s="17">
        <v>417</v>
      </c>
      <c r="V37" s="18">
        <f t="shared" si="10"/>
        <v>0</v>
      </c>
      <c r="W37" s="17"/>
      <c r="X37" s="17"/>
      <c r="Y37" s="17"/>
      <c r="Z37" s="17"/>
      <c r="AA37" s="17"/>
    </row>
    <row r="38" spans="1:27" s="15" customFormat="1" x14ac:dyDescent="0.25">
      <c r="A38" s="16" t="s">
        <v>42</v>
      </c>
      <c r="B38" s="225"/>
      <c r="C38" s="39">
        <v>804</v>
      </c>
      <c r="D38" s="225"/>
      <c r="E38" s="35">
        <v>1361</v>
      </c>
      <c r="F38" s="17">
        <v>1415</v>
      </c>
      <c r="G38" s="225"/>
      <c r="H38" s="30">
        <v>463</v>
      </c>
      <c r="I38" s="225"/>
      <c r="J38" s="30">
        <v>864</v>
      </c>
      <c r="K38" s="225"/>
      <c r="L38" s="17">
        <f t="shared" si="9"/>
        <v>1327</v>
      </c>
      <c r="M38" s="17">
        <v>1246</v>
      </c>
      <c r="N38" s="40">
        <v>1259</v>
      </c>
      <c r="O38" s="225"/>
      <c r="P38" s="17">
        <v>198</v>
      </c>
      <c r="Q38" s="16" t="s">
        <v>42</v>
      </c>
      <c r="R38" s="231"/>
      <c r="S38" s="18">
        <v>952</v>
      </c>
      <c r="T38" s="225"/>
      <c r="U38" s="17">
        <v>950</v>
      </c>
      <c r="V38" s="18">
        <f t="shared" si="10"/>
        <v>0</v>
      </c>
      <c r="W38" s="17"/>
      <c r="X38" s="17"/>
      <c r="Y38" s="17"/>
      <c r="Z38" s="17"/>
      <c r="AA38" s="17"/>
    </row>
    <row r="39" spans="1:27" s="15" customFormat="1" x14ac:dyDescent="0.25">
      <c r="A39" s="16" t="s">
        <v>43</v>
      </c>
      <c r="B39" s="225"/>
      <c r="C39" s="17">
        <v>0</v>
      </c>
      <c r="D39" s="225"/>
      <c r="E39" s="35">
        <v>0</v>
      </c>
      <c r="F39" s="17">
        <v>0</v>
      </c>
      <c r="G39" s="225"/>
      <c r="H39" s="30">
        <v>0</v>
      </c>
      <c r="I39" s="225"/>
      <c r="J39" s="30">
        <v>0</v>
      </c>
      <c r="K39" s="225"/>
      <c r="L39" s="17">
        <f t="shared" si="9"/>
        <v>0</v>
      </c>
      <c r="M39" s="17">
        <v>20</v>
      </c>
      <c r="N39" s="40">
        <v>125</v>
      </c>
      <c r="O39" s="225"/>
      <c r="P39" s="17">
        <v>12</v>
      </c>
      <c r="Q39" s="16" t="s">
        <v>43</v>
      </c>
      <c r="R39" s="231"/>
      <c r="S39" s="18">
        <v>162</v>
      </c>
      <c r="T39" s="225"/>
      <c r="U39" s="17">
        <v>174</v>
      </c>
      <c r="V39" s="18">
        <f t="shared" si="10"/>
        <v>0</v>
      </c>
      <c r="W39" s="17"/>
      <c r="X39" s="17"/>
      <c r="Y39" s="17"/>
      <c r="Z39" s="17"/>
      <c r="AA39" s="17"/>
    </row>
    <row r="40" spans="1:27" s="15" customFormat="1" x14ac:dyDescent="0.25">
      <c r="A40" s="16" t="s">
        <v>44</v>
      </c>
      <c r="B40" s="225"/>
      <c r="C40" s="17">
        <v>309</v>
      </c>
      <c r="D40" s="225"/>
      <c r="E40" s="35">
        <v>383</v>
      </c>
      <c r="F40" s="17">
        <v>443</v>
      </c>
      <c r="G40" s="225"/>
      <c r="H40" s="30">
        <v>142</v>
      </c>
      <c r="I40" s="225"/>
      <c r="J40" s="30">
        <v>221</v>
      </c>
      <c r="K40" s="225"/>
      <c r="L40" s="17">
        <f t="shared" si="9"/>
        <v>363</v>
      </c>
      <c r="M40" s="17">
        <v>460</v>
      </c>
      <c r="N40" s="40">
        <v>446</v>
      </c>
      <c r="O40" s="225"/>
      <c r="P40" s="17">
        <v>60</v>
      </c>
      <c r="Q40" s="16" t="s">
        <v>44</v>
      </c>
      <c r="R40" s="231"/>
      <c r="S40" s="18">
        <v>663</v>
      </c>
      <c r="T40" s="225"/>
      <c r="U40" s="17">
        <v>523</v>
      </c>
      <c r="V40" s="18">
        <f t="shared" si="10"/>
        <v>0</v>
      </c>
      <c r="W40" s="17"/>
      <c r="X40" s="17"/>
      <c r="Y40" s="17"/>
      <c r="Z40" s="17"/>
      <c r="AA40" s="17"/>
    </row>
    <row r="41" spans="1:27" s="15" customFormat="1" x14ac:dyDescent="0.25">
      <c r="A41" s="16" t="s">
        <v>45</v>
      </c>
      <c r="B41" s="226"/>
      <c r="C41" s="17">
        <v>279</v>
      </c>
      <c r="D41" s="226"/>
      <c r="E41" s="35">
        <v>415</v>
      </c>
      <c r="F41" s="17">
        <v>441</v>
      </c>
      <c r="G41" s="226"/>
      <c r="H41" s="30">
        <v>118</v>
      </c>
      <c r="I41" s="226"/>
      <c r="J41" s="30">
        <v>356</v>
      </c>
      <c r="K41" s="226"/>
      <c r="L41" s="17">
        <f t="shared" si="9"/>
        <v>474</v>
      </c>
      <c r="M41" s="17">
        <v>627</v>
      </c>
      <c r="N41" s="40">
        <v>214</v>
      </c>
      <c r="O41" s="226"/>
      <c r="P41" s="17">
        <v>39</v>
      </c>
      <c r="Q41" s="16" t="s">
        <v>45</v>
      </c>
      <c r="R41" s="232"/>
      <c r="S41" s="18">
        <v>520</v>
      </c>
      <c r="T41" s="226"/>
      <c r="U41" s="17">
        <v>559</v>
      </c>
      <c r="V41" s="18">
        <f t="shared" si="10"/>
        <v>0</v>
      </c>
      <c r="W41" s="17"/>
      <c r="X41" s="17"/>
      <c r="Y41" s="17"/>
      <c r="Z41" s="17"/>
      <c r="AA41" s="17"/>
    </row>
    <row r="42" spans="1:27" s="22" customFormat="1" x14ac:dyDescent="0.25">
      <c r="A42" s="19" t="s">
        <v>13</v>
      </c>
      <c r="B42" s="20">
        <f>SUM(B36:B41)</f>
        <v>1897.6774193548388</v>
      </c>
      <c r="C42" s="20">
        <f t="shared" ref="C42:P42" si="11">SUM(C36:C41)</f>
        <v>2222</v>
      </c>
      <c r="D42" s="20">
        <f t="shared" si="11"/>
        <v>2674</v>
      </c>
      <c r="E42" s="20">
        <f t="shared" si="11"/>
        <v>3142</v>
      </c>
      <c r="F42" s="20">
        <f t="shared" si="11"/>
        <v>3283</v>
      </c>
      <c r="G42" s="20">
        <f t="shared" si="11"/>
        <v>776.32258064516134</v>
      </c>
      <c r="H42" s="20">
        <f t="shared" si="11"/>
        <v>989</v>
      </c>
      <c r="I42" s="20">
        <f t="shared" si="11"/>
        <v>1897.6774193548388</v>
      </c>
      <c r="J42" s="20">
        <f t="shared" si="11"/>
        <v>2281</v>
      </c>
      <c r="K42" s="20">
        <f t="shared" si="11"/>
        <v>2674</v>
      </c>
      <c r="L42" s="20">
        <f t="shared" si="11"/>
        <v>3270</v>
      </c>
      <c r="M42" s="20">
        <f t="shared" si="11"/>
        <v>3346</v>
      </c>
      <c r="N42" s="20">
        <f t="shared" si="11"/>
        <v>3074</v>
      </c>
      <c r="O42" s="20">
        <f t="shared" si="11"/>
        <v>776</v>
      </c>
      <c r="P42" s="20">
        <f t="shared" si="11"/>
        <v>611</v>
      </c>
      <c r="Q42" s="19" t="s">
        <v>13</v>
      </c>
      <c r="R42" s="21">
        <f>SUM(R36:R41)</f>
        <v>2839</v>
      </c>
      <c r="S42" s="21">
        <f>SUM(S36:S41)</f>
        <v>3433</v>
      </c>
      <c r="T42" s="20">
        <f t="shared" ref="T42:AA42" si="12">SUM(T36:T41)</f>
        <v>4000</v>
      </c>
      <c r="U42" s="20">
        <f t="shared" si="12"/>
        <v>3643</v>
      </c>
      <c r="V42" s="20">
        <f t="shared" si="12"/>
        <v>0</v>
      </c>
      <c r="W42" s="20">
        <f t="shared" si="12"/>
        <v>0</v>
      </c>
      <c r="X42" s="20">
        <f t="shared" si="12"/>
        <v>0</v>
      </c>
      <c r="Y42" s="20">
        <f t="shared" si="12"/>
        <v>0</v>
      </c>
      <c r="Z42" s="20">
        <f t="shared" si="12"/>
        <v>0</v>
      </c>
      <c r="AA42" s="20">
        <f t="shared" si="12"/>
        <v>0</v>
      </c>
    </row>
    <row r="43" spans="1:2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3"/>
      <c r="R43" s="26"/>
      <c r="S43" s="26"/>
      <c r="T43" s="25"/>
      <c r="U43" s="25"/>
      <c r="V43" s="25"/>
      <c r="W43" s="25"/>
      <c r="X43" s="25"/>
      <c r="Y43" s="25"/>
      <c r="Z43" s="25"/>
      <c r="AA43" s="25"/>
    </row>
    <row r="44" spans="1:27" s="11" customFormat="1" ht="25.5" hidden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8" t="s">
        <v>46</v>
      </c>
      <c r="R44" s="9" t="str">
        <f>R$4</f>
        <v>Meta Parcial</v>
      </c>
      <c r="S44" s="9" t="str">
        <f>S$4</f>
        <v>10-31/jan de 2025</v>
      </c>
      <c r="T44" s="10" t="str">
        <f t="shared" ref="T44:AA44" si="13">T$4</f>
        <v>Meta Mensal</v>
      </c>
      <c r="U44" s="10" t="e">
        <f t="shared" ca="1" si="13"/>
        <v>#NAME?</v>
      </c>
      <c r="V44" s="10" t="e">
        <f t="shared" ca="1" si="13"/>
        <v>#NAME?</v>
      </c>
      <c r="W44" s="10" t="e">
        <f t="shared" ca="1" si="13"/>
        <v>#NAME?</v>
      </c>
      <c r="X44" s="10" t="e">
        <f t="shared" ca="1" si="13"/>
        <v>#NAME?</v>
      </c>
      <c r="Y44" s="10" t="e">
        <f t="shared" ca="1" si="13"/>
        <v>#NAME?</v>
      </c>
      <c r="Z44" s="10" t="e">
        <f t="shared" ca="1" si="13"/>
        <v>#NAME?</v>
      </c>
      <c r="AA44" s="10" t="e">
        <f t="shared" ca="1" si="13"/>
        <v>#NAME?</v>
      </c>
    </row>
    <row r="45" spans="1:27" s="15" customFormat="1" hidden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6" t="s">
        <v>40</v>
      </c>
      <c r="R45" s="230">
        <f>ROUND((T45/31)*22,0)</f>
        <v>852</v>
      </c>
      <c r="S45" s="18">
        <v>533</v>
      </c>
      <c r="T45" s="224">
        <v>1200</v>
      </c>
      <c r="U45" s="17">
        <f t="shared" ref="U45:U50" si="14">P45+S45</f>
        <v>533</v>
      </c>
      <c r="V45" s="17"/>
      <c r="W45" s="17"/>
      <c r="X45" s="17"/>
      <c r="Y45" s="17"/>
      <c r="Z45" s="17"/>
      <c r="AA45" s="17"/>
    </row>
    <row r="46" spans="1:27" s="15" customFormat="1" hidden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6" t="s">
        <v>41</v>
      </c>
      <c r="R46" s="231"/>
      <c r="S46" s="18">
        <v>326</v>
      </c>
      <c r="T46" s="225"/>
      <c r="U46" s="17">
        <v>417</v>
      </c>
      <c r="V46" s="17"/>
      <c r="W46" s="17"/>
      <c r="X46" s="17"/>
      <c r="Y46" s="17"/>
      <c r="Z46" s="17"/>
      <c r="AA46" s="17"/>
    </row>
    <row r="47" spans="1:27" s="15" customFormat="1" hidden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6" t="s">
        <v>42</v>
      </c>
      <c r="R47" s="231"/>
      <c r="S47" s="18">
        <v>403</v>
      </c>
      <c r="T47" s="225"/>
      <c r="U47" s="17">
        <f t="shared" si="14"/>
        <v>403</v>
      </c>
      <c r="V47" s="17"/>
      <c r="W47" s="17"/>
      <c r="X47" s="17"/>
      <c r="Y47" s="17"/>
      <c r="Z47" s="17"/>
      <c r="AA47" s="17"/>
    </row>
    <row r="48" spans="1:27" s="15" customFormat="1" hidden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6" t="s">
        <v>43</v>
      </c>
      <c r="R48" s="231"/>
      <c r="S48" s="18">
        <v>142</v>
      </c>
      <c r="T48" s="225"/>
      <c r="U48" s="17">
        <f t="shared" si="14"/>
        <v>142</v>
      </c>
      <c r="V48" s="17"/>
      <c r="W48" s="17"/>
      <c r="X48" s="17"/>
      <c r="Y48" s="17"/>
      <c r="Z48" s="17"/>
      <c r="AA48" s="17"/>
    </row>
    <row r="49" spans="1:27" s="15" customFormat="1" hidden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6" t="s">
        <v>44</v>
      </c>
      <c r="R49" s="231"/>
      <c r="S49" s="18">
        <v>457</v>
      </c>
      <c r="T49" s="225"/>
      <c r="U49" s="17">
        <f t="shared" si="14"/>
        <v>457</v>
      </c>
      <c r="V49" s="17"/>
      <c r="W49" s="17"/>
      <c r="X49" s="17"/>
      <c r="Y49" s="17"/>
      <c r="Z49" s="17"/>
      <c r="AA49" s="17"/>
    </row>
    <row r="50" spans="1:27" s="15" customFormat="1" hidden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16" t="s">
        <v>45</v>
      </c>
      <c r="R50" s="232"/>
      <c r="S50" s="18">
        <v>333</v>
      </c>
      <c r="T50" s="226"/>
      <c r="U50" s="17">
        <f t="shared" si="14"/>
        <v>333</v>
      </c>
      <c r="V50" s="17"/>
      <c r="W50" s="17"/>
      <c r="X50" s="17"/>
      <c r="Y50" s="17"/>
      <c r="Z50" s="17"/>
      <c r="AA50" s="17"/>
    </row>
    <row r="51" spans="1:27" s="22" customFormat="1" hidden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19" t="s">
        <v>13</v>
      </c>
      <c r="R51" s="21">
        <f>SUM(R45:R50)</f>
        <v>852</v>
      </c>
      <c r="S51" s="21">
        <f>SUM(S45:S50)</f>
        <v>2194</v>
      </c>
      <c r="T51" s="20">
        <f t="shared" ref="T51:AA51" si="15">SUM(T45:T50)</f>
        <v>1200</v>
      </c>
      <c r="U51" s="20">
        <f t="shared" si="15"/>
        <v>2285</v>
      </c>
      <c r="V51" s="20">
        <f t="shared" si="15"/>
        <v>0</v>
      </c>
      <c r="W51" s="20">
        <f t="shared" si="15"/>
        <v>0</v>
      </c>
      <c r="X51" s="20">
        <f t="shared" si="15"/>
        <v>0</v>
      </c>
      <c r="Y51" s="20">
        <f t="shared" si="15"/>
        <v>0</v>
      </c>
      <c r="Z51" s="20">
        <f t="shared" si="15"/>
        <v>0</v>
      </c>
      <c r="AA51" s="20">
        <f t="shared" si="15"/>
        <v>0</v>
      </c>
    </row>
    <row r="52" spans="1:27" hidden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23"/>
      <c r="R52" s="26"/>
      <c r="S52" s="26"/>
      <c r="T52" s="25"/>
      <c r="U52" s="25"/>
      <c r="V52" s="25"/>
      <c r="W52" s="25"/>
      <c r="X52" s="25"/>
      <c r="Y52" s="25"/>
      <c r="Z52" s="25"/>
      <c r="AA52" s="25"/>
    </row>
    <row r="53" spans="1:27" s="11" customFormat="1" ht="25.5" hidden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8" t="s">
        <v>47</v>
      </c>
      <c r="R53" s="9" t="str">
        <f>R$4</f>
        <v>Meta Parcial</v>
      </c>
      <c r="S53" s="9" t="str">
        <f>S$4</f>
        <v>10-31/jan de 2025</v>
      </c>
      <c r="T53" s="10" t="str">
        <f t="shared" ref="T53:AA53" si="16">T$4</f>
        <v>Meta Mensal</v>
      </c>
      <c r="U53" s="10" t="e">
        <f t="shared" ca="1" si="16"/>
        <v>#NAME?</v>
      </c>
      <c r="V53" s="10" t="e">
        <f t="shared" ca="1" si="16"/>
        <v>#NAME?</v>
      </c>
      <c r="W53" s="10" t="e">
        <f t="shared" ca="1" si="16"/>
        <v>#NAME?</v>
      </c>
      <c r="X53" s="10" t="e">
        <f t="shared" ca="1" si="16"/>
        <v>#NAME?</v>
      </c>
      <c r="Y53" s="10" t="e">
        <f t="shared" ca="1" si="16"/>
        <v>#NAME?</v>
      </c>
      <c r="Z53" s="10" t="e">
        <f t="shared" ca="1" si="16"/>
        <v>#NAME?</v>
      </c>
      <c r="AA53" s="10" t="e">
        <f t="shared" ca="1" si="16"/>
        <v>#NAME?</v>
      </c>
    </row>
    <row r="54" spans="1:27" s="15" customFormat="1" hidden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16" t="s">
        <v>40</v>
      </c>
      <c r="R54" s="230">
        <f>ROUND((T54/31)*22,0)</f>
        <v>1987</v>
      </c>
      <c r="S54" s="18">
        <v>277</v>
      </c>
      <c r="T54" s="224">
        <v>2800</v>
      </c>
      <c r="U54" s="17">
        <f t="shared" ref="U54:U59" si="17">P54+S54</f>
        <v>277</v>
      </c>
      <c r="V54" s="17"/>
      <c r="W54" s="17"/>
      <c r="X54" s="17"/>
      <c r="Y54" s="17"/>
      <c r="Z54" s="17"/>
      <c r="AA54" s="17"/>
    </row>
    <row r="55" spans="1:27" s="15" customFormat="1" hidden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16" t="s">
        <v>41</v>
      </c>
      <c r="R55" s="231"/>
      <c r="S55" s="18">
        <v>0</v>
      </c>
      <c r="T55" s="225"/>
      <c r="U55" s="17">
        <v>417</v>
      </c>
      <c r="V55" s="17"/>
      <c r="W55" s="17"/>
      <c r="X55" s="17"/>
      <c r="Y55" s="17"/>
      <c r="Z55" s="17"/>
      <c r="AA55" s="17"/>
    </row>
    <row r="56" spans="1:27" s="15" customFormat="1" hidden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6" t="s">
        <v>42</v>
      </c>
      <c r="R56" s="231"/>
      <c r="S56" s="18">
        <v>549</v>
      </c>
      <c r="T56" s="225"/>
      <c r="U56" s="17">
        <f t="shared" si="17"/>
        <v>549</v>
      </c>
      <c r="V56" s="17"/>
      <c r="W56" s="17"/>
      <c r="X56" s="17"/>
      <c r="Y56" s="17"/>
      <c r="Z56" s="17"/>
      <c r="AA56" s="17"/>
    </row>
    <row r="57" spans="1:27" s="15" customFormat="1" hidden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16" t="s">
        <v>43</v>
      </c>
      <c r="R57" s="231"/>
      <c r="S57" s="18">
        <v>20</v>
      </c>
      <c r="T57" s="225"/>
      <c r="U57" s="17">
        <f t="shared" si="17"/>
        <v>20</v>
      </c>
      <c r="V57" s="17"/>
      <c r="W57" s="17"/>
      <c r="X57" s="17"/>
      <c r="Y57" s="17"/>
      <c r="Z57" s="17"/>
      <c r="AA57" s="17"/>
    </row>
    <row r="58" spans="1:27" s="15" customFormat="1" hidden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16" t="s">
        <v>44</v>
      </c>
      <c r="R58" s="231"/>
      <c r="S58" s="18">
        <v>205</v>
      </c>
      <c r="T58" s="225"/>
      <c r="U58" s="17">
        <f t="shared" si="17"/>
        <v>205</v>
      </c>
      <c r="V58" s="17"/>
      <c r="W58" s="17"/>
      <c r="X58" s="17"/>
      <c r="Y58" s="17"/>
      <c r="Z58" s="17"/>
      <c r="AA58" s="17"/>
    </row>
    <row r="59" spans="1:27" s="15" customFormat="1" hidden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16" t="s">
        <v>45</v>
      </c>
      <c r="R59" s="232"/>
      <c r="S59" s="18">
        <v>187</v>
      </c>
      <c r="T59" s="226"/>
      <c r="U59" s="17">
        <f t="shared" si="17"/>
        <v>187</v>
      </c>
      <c r="V59" s="17"/>
      <c r="W59" s="17"/>
      <c r="X59" s="17"/>
      <c r="Y59" s="17"/>
      <c r="Z59" s="17"/>
      <c r="AA59" s="17"/>
    </row>
    <row r="60" spans="1:27" s="22" customFormat="1" hidden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19" t="s">
        <v>13</v>
      </c>
      <c r="R60" s="21">
        <f>SUM(R54:R59)</f>
        <v>1987</v>
      </c>
      <c r="S60" s="21">
        <f>SUM(S54:S59)</f>
        <v>1238</v>
      </c>
      <c r="T60" s="20">
        <f t="shared" ref="T60:AA60" si="18">SUM(T54:T59)</f>
        <v>2800</v>
      </c>
      <c r="U60" s="20">
        <f t="shared" si="18"/>
        <v>1655</v>
      </c>
      <c r="V60" s="20">
        <f t="shared" si="18"/>
        <v>0</v>
      </c>
      <c r="W60" s="20">
        <f t="shared" si="18"/>
        <v>0</v>
      </c>
      <c r="X60" s="20">
        <f t="shared" si="18"/>
        <v>0</v>
      </c>
      <c r="Y60" s="20">
        <f t="shared" si="18"/>
        <v>0</v>
      </c>
      <c r="Z60" s="20">
        <f t="shared" si="18"/>
        <v>0</v>
      </c>
      <c r="AA60" s="20">
        <f t="shared" si="18"/>
        <v>0</v>
      </c>
    </row>
    <row r="61" spans="1:27" hidden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41"/>
      <c r="R61" s="26"/>
      <c r="S61" s="26"/>
      <c r="T61" s="25"/>
      <c r="U61" s="25"/>
      <c r="V61" s="25"/>
      <c r="W61" s="25"/>
      <c r="X61" s="25"/>
      <c r="Y61" s="25"/>
      <c r="Z61" s="25"/>
      <c r="AA61" s="25"/>
    </row>
    <row r="62" spans="1:27" s="11" customFormat="1" ht="25.5" x14ac:dyDescent="0.25">
      <c r="A62" s="211" t="s">
        <v>48</v>
      </c>
      <c r="B62" s="200"/>
      <c r="C62" s="200" t="str">
        <f t="shared" ref="C62:AA62" si="19">C$4</f>
        <v>10-31-jul-24</v>
      </c>
      <c r="D62" s="200"/>
      <c r="E62" s="200">
        <f t="shared" si="19"/>
        <v>45505</v>
      </c>
      <c r="F62" s="200" t="e">
        <f t="shared" ca="1" si="19"/>
        <v>#NAME?</v>
      </c>
      <c r="G62" s="200"/>
      <c r="H62" s="200" t="str">
        <f t="shared" si="19"/>
        <v>01-09-Out-24</v>
      </c>
      <c r="I62" s="200"/>
      <c r="J62" s="200" t="str">
        <f t="shared" si="19"/>
        <v>10-31-Out-24</v>
      </c>
      <c r="K62" s="200"/>
      <c r="L62" s="200">
        <f t="shared" si="19"/>
        <v>45566</v>
      </c>
      <c r="M62" s="200" t="e">
        <f t="shared" ca="1" si="19"/>
        <v>#NAME?</v>
      </c>
      <c r="N62" s="200" t="e">
        <f t="shared" ca="1" si="19"/>
        <v>#NAME?</v>
      </c>
      <c r="O62" s="201"/>
      <c r="P62" s="6" t="str">
        <f t="shared" si="19"/>
        <v>01-09/jan de 2025</v>
      </c>
      <c r="Q62" s="42" t="s">
        <v>49</v>
      </c>
      <c r="R62" s="43"/>
      <c r="S62" s="9" t="str">
        <f>S$4</f>
        <v>10-31/jan de 2025</v>
      </c>
      <c r="T62" s="10"/>
      <c r="U62" s="10" t="e">
        <f t="shared" ca="1" si="19"/>
        <v>#NAME?</v>
      </c>
      <c r="V62" s="10" t="e">
        <f t="shared" ca="1" si="19"/>
        <v>#NAME?</v>
      </c>
      <c r="W62" s="10" t="e">
        <f t="shared" ca="1" si="19"/>
        <v>#NAME?</v>
      </c>
      <c r="X62" s="10" t="e">
        <f t="shared" ca="1" si="19"/>
        <v>#NAME?</v>
      </c>
      <c r="Y62" s="10" t="e">
        <f t="shared" ca="1" si="19"/>
        <v>#NAME?</v>
      </c>
      <c r="Z62" s="10" t="e">
        <f t="shared" ca="1" si="19"/>
        <v>#NAME?</v>
      </c>
      <c r="AA62" s="10" t="e">
        <f t="shared" ca="1" si="19"/>
        <v>#NAME?</v>
      </c>
    </row>
    <row r="63" spans="1:27" s="15" customFormat="1" x14ac:dyDescent="0.25">
      <c r="A63" s="45" t="s">
        <v>50</v>
      </c>
      <c r="B63" s="212"/>
      <c r="C63" s="213">
        <v>1280</v>
      </c>
      <c r="D63" s="212"/>
      <c r="E63" s="214">
        <v>3574</v>
      </c>
      <c r="F63" s="213">
        <v>3654</v>
      </c>
      <c r="G63" s="213"/>
      <c r="H63" s="215"/>
      <c r="I63" s="213"/>
      <c r="J63" s="215"/>
      <c r="K63" s="213"/>
      <c r="L63" s="213">
        <f>H63+J63</f>
        <v>0</v>
      </c>
      <c r="M63" s="213">
        <v>3168</v>
      </c>
      <c r="N63" s="213">
        <v>3111</v>
      </c>
      <c r="O63" s="76"/>
      <c r="P63" s="17">
        <v>812</v>
      </c>
      <c r="Q63" s="45" t="s">
        <v>50</v>
      </c>
      <c r="R63" s="46"/>
      <c r="S63" s="18">
        <v>2691</v>
      </c>
      <c r="T63" s="17"/>
      <c r="U63" s="17">
        <v>3614</v>
      </c>
      <c r="V63" s="17"/>
      <c r="W63" s="17"/>
      <c r="X63" s="17"/>
      <c r="Y63" s="17"/>
      <c r="Z63" s="17"/>
      <c r="AA63" s="17"/>
    </row>
    <row r="64" spans="1:27" s="15" customFormat="1" x14ac:dyDescent="0.25">
      <c r="A64" s="45" t="s">
        <v>51</v>
      </c>
      <c r="B64" s="212"/>
      <c r="C64" s="213">
        <v>664</v>
      </c>
      <c r="D64" s="212"/>
      <c r="E64" s="214">
        <v>634</v>
      </c>
      <c r="F64" s="213">
        <v>720</v>
      </c>
      <c r="G64" s="213"/>
      <c r="H64" s="215">
        <v>245</v>
      </c>
      <c r="I64" s="213"/>
      <c r="J64" s="215">
        <v>387</v>
      </c>
      <c r="K64" s="213"/>
      <c r="L64" s="213">
        <f>H64+J64</f>
        <v>632</v>
      </c>
      <c r="M64" s="213">
        <v>454</v>
      </c>
      <c r="N64" s="213">
        <v>465</v>
      </c>
      <c r="O64" s="76"/>
      <c r="P64" s="17">
        <v>138</v>
      </c>
      <c r="Q64" s="45" t="s">
        <v>51</v>
      </c>
      <c r="R64" s="46"/>
      <c r="S64" s="18">
        <v>230</v>
      </c>
      <c r="T64" s="17"/>
      <c r="U64" s="17">
        <v>360</v>
      </c>
      <c r="V64" s="17"/>
      <c r="W64" s="17"/>
      <c r="X64" s="17"/>
      <c r="Y64" s="17"/>
      <c r="Z64" s="17"/>
      <c r="AA64" s="17"/>
    </row>
    <row r="65" spans="1:35" s="22" customFormat="1" x14ac:dyDescent="0.25">
      <c r="A65" s="47" t="s">
        <v>13</v>
      </c>
      <c r="B65" s="216"/>
      <c r="C65" s="216">
        <f>SUM(C63:C64)</f>
        <v>1944</v>
      </c>
      <c r="D65" s="216"/>
      <c r="E65" s="216">
        <f t="shared" ref="E65:AA65" si="20">SUM(E63:E64)</f>
        <v>4208</v>
      </c>
      <c r="F65" s="216">
        <f t="shared" si="20"/>
        <v>4374</v>
      </c>
      <c r="G65" s="216"/>
      <c r="H65" s="216">
        <f t="shared" si="20"/>
        <v>245</v>
      </c>
      <c r="I65" s="216"/>
      <c r="J65" s="216">
        <f t="shared" si="20"/>
        <v>387</v>
      </c>
      <c r="K65" s="216"/>
      <c r="L65" s="216">
        <f t="shared" si="20"/>
        <v>632</v>
      </c>
      <c r="M65" s="216">
        <f t="shared" si="20"/>
        <v>3622</v>
      </c>
      <c r="N65" s="216">
        <f t="shared" si="20"/>
        <v>3576</v>
      </c>
      <c r="O65" s="217"/>
      <c r="P65" s="20">
        <f>SUM(P63:P64)</f>
        <v>950</v>
      </c>
      <c r="Q65" s="47" t="s">
        <v>13</v>
      </c>
      <c r="R65" s="48"/>
      <c r="S65" s="21">
        <f>SUM(S63:S64)</f>
        <v>2921</v>
      </c>
      <c r="T65" s="20"/>
      <c r="U65" s="20">
        <f t="shared" si="20"/>
        <v>3974</v>
      </c>
      <c r="V65" s="20">
        <f t="shared" si="20"/>
        <v>0</v>
      </c>
      <c r="W65" s="20">
        <f t="shared" si="20"/>
        <v>0</v>
      </c>
      <c r="X65" s="20">
        <f t="shared" si="20"/>
        <v>0</v>
      </c>
      <c r="Y65" s="20">
        <f t="shared" si="20"/>
        <v>0</v>
      </c>
      <c r="Z65" s="20">
        <f t="shared" si="20"/>
        <v>0</v>
      </c>
      <c r="AA65" s="20">
        <f t="shared" si="20"/>
        <v>0</v>
      </c>
    </row>
    <row r="66" spans="1:35" x14ac:dyDescent="0.25">
      <c r="A66" s="23"/>
      <c r="B66" s="24"/>
      <c r="C66" s="24"/>
      <c r="D66" s="2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3"/>
      <c r="R66" s="26"/>
      <c r="S66" s="26"/>
      <c r="T66" s="25"/>
      <c r="U66" s="25"/>
      <c r="V66" s="25"/>
      <c r="W66" s="25"/>
      <c r="X66" s="25"/>
      <c r="Y66" s="25"/>
      <c r="Z66" s="25"/>
      <c r="AA66" s="25"/>
    </row>
    <row r="67" spans="1:35" s="54" customFormat="1" ht="25.5" x14ac:dyDescent="0.25">
      <c r="A67" s="49" t="s">
        <v>52</v>
      </c>
      <c r="B67" s="202"/>
      <c r="C67" s="203" t="str">
        <f>C$4</f>
        <v>10-31-jul-24</v>
      </c>
      <c r="D67" s="202"/>
      <c r="E67" s="203">
        <f>E$4</f>
        <v>45505</v>
      </c>
      <c r="F67" s="202" t="e">
        <f ca="1">F$4</f>
        <v>#NAME?</v>
      </c>
      <c r="G67" s="202"/>
      <c r="H67" s="202" t="str">
        <f>H$4</f>
        <v>01-09-Out-24</v>
      </c>
      <c r="I67" s="202"/>
      <c r="J67" s="202" t="str">
        <f>J$4</f>
        <v>10-31-Out-24</v>
      </c>
      <c r="K67" s="202"/>
      <c r="L67" s="202">
        <f>L$4</f>
        <v>45566</v>
      </c>
      <c r="M67" s="202" t="e">
        <f ca="1">M$4</f>
        <v>#NAME?</v>
      </c>
      <c r="N67" s="203" t="e">
        <f ca="1">N$4</f>
        <v>#NAME?</v>
      </c>
      <c r="O67" s="50"/>
      <c r="P67" s="51" t="str">
        <f>P$4</f>
        <v>01-09/jan de 2025</v>
      </c>
      <c r="Q67" s="53" t="s">
        <v>53</v>
      </c>
      <c r="R67" s="43"/>
      <c r="S67" s="9" t="str">
        <f>S$4</f>
        <v>10-31/jan de 2025</v>
      </c>
      <c r="T67" s="9"/>
      <c r="U67" s="9" t="e">
        <f t="shared" ref="U67:AA67" ca="1" si="21">U$4</f>
        <v>#NAME?</v>
      </c>
      <c r="V67" s="9" t="e">
        <f t="shared" ca="1" si="21"/>
        <v>#NAME?</v>
      </c>
      <c r="W67" s="9" t="e">
        <f t="shared" ca="1" si="21"/>
        <v>#NAME?</v>
      </c>
      <c r="X67" s="9" t="e">
        <f t="shared" ca="1" si="21"/>
        <v>#NAME?</v>
      </c>
      <c r="Y67" s="9" t="e">
        <f t="shared" ca="1" si="21"/>
        <v>#NAME?</v>
      </c>
      <c r="Z67" s="9" t="e">
        <f t="shared" ca="1" si="21"/>
        <v>#NAME?</v>
      </c>
      <c r="AA67" s="9" t="e">
        <f t="shared" ca="1" si="21"/>
        <v>#NAME?</v>
      </c>
    </row>
    <row r="68" spans="1:35" s="64" customFormat="1" x14ac:dyDescent="0.2">
      <c r="A68" s="55" t="s">
        <v>54</v>
      </c>
      <c r="B68" s="56"/>
      <c r="C68" s="204">
        <v>11</v>
      </c>
      <c r="D68" s="205"/>
      <c r="E68" s="206">
        <v>40</v>
      </c>
      <c r="F68" s="205">
        <v>24</v>
      </c>
      <c r="G68" s="205"/>
      <c r="H68" s="207">
        <v>6</v>
      </c>
      <c r="I68" s="205"/>
      <c r="J68" s="207">
        <v>7</v>
      </c>
      <c r="K68" s="205"/>
      <c r="L68" s="205">
        <f t="shared" ref="L68:L74" si="22">H68+J68</f>
        <v>13</v>
      </c>
      <c r="M68" s="205">
        <v>2</v>
      </c>
      <c r="N68" s="204">
        <v>4</v>
      </c>
      <c r="O68" s="65"/>
      <c r="P68" s="60">
        <v>4</v>
      </c>
      <c r="Q68" s="61" t="s">
        <v>54</v>
      </c>
      <c r="R68" s="62"/>
      <c r="S68" s="60">
        <v>3</v>
      </c>
      <c r="T68" s="63"/>
      <c r="U68" s="18">
        <v>4</v>
      </c>
      <c r="V68" s="63"/>
      <c r="W68" s="46"/>
      <c r="X68" s="18"/>
      <c r="Y68" s="18"/>
      <c r="Z68" s="18"/>
      <c r="AA68" s="18"/>
    </row>
    <row r="69" spans="1:35" s="64" customFormat="1" x14ac:dyDescent="0.2">
      <c r="A69" s="55" t="s">
        <v>55</v>
      </c>
      <c r="B69" s="56"/>
      <c r="C69" s="204">
        <v>54</v>
      </c>
      <c r="D69" s="205"/>
      <c r="E69" s="206">
        <v>90</v>
      </c>
      <c r="F69" s="205">
        <v>97</v>
      </c>
      <c r="G69" s="205"/>
      <c r="H69" s="207">
        <v>35</v>
      </c>
      <c r="I69" s="205"/>
      <c r="J69" s="207">
        <v>44</v>
      </c>
      <c r="K69" s="205"/>
      <c r="L69" s="205">
        <f t="shared" si="22"/>
        <v>79</v>
      </c>
      <c r="M69" s="205">
        <v>69</v>
      </c>
      <c r="N69" s="204">
        <v>39</v>
      </c>
      <c r="O69" s="65"/>
      <c r="P69" s="60">
        <v>39</v>
      </c>
      <c r="Q69" s="55" t="s">
        <v>55</v>
      </c>
      <c r="R69" s="65"/>
      <c r="S69" s="60">
        <v>19</v>
      </c>
      <c r="T69" s="63"/>
      <c r="U69" s="18">
        <v>39</v>
      </c>
      <c r="V69" s="63"/>
      <c r="W69" s="46"/>
      <c r="X69" s="18"/>
      <c r="Y69" s="18"/>
      <c r="Z69" s="18"/>
      <c r="AA69" s="18"/>
    </row>
    <row r="70" spans="1:35" s="64" customFormat="1" x14ac:dyDescent="0.2">
      <c r="A70" s="55" t="s">
        <v>56</v>
      </c>
      <c r="B70" s="66"/>
      <c r="C70" s="204">
        <v>146</v>
      </c>
      <c r="D70" s="205"/>
      <c r="E70" s="206">
        <v>193</v>
      </c>
      <c r="F70" s="205">
        <v>190</v>
      </c>
      <c r="G70" s="205"/>
      <c r="H70" s="207">
        <v>68</v>
      </c>
      <c r="I70" s="205"/>
      <c r="J70" s="207">
        <v>128</v>
      </c>
      <c r="K70" s="205"/>
      <c r="L70" s="205">
        <f t="shared" si="22"/>
        <v>196</v>
      </c>
      <c r="M70" s="205">
        <v>145</v>
      </c>
      <c r="N70" s="204">
        <v>107</v>
      </c>
      <c r="O70" s="65"/>
      <c r="P70" s="60">
        <v>107</v>
      </c>
      <c r="Q70" s="55" t="s">
        <v>56</v>
      </c>
      <c r="R70" s="65"/>
      <c r="S70" s="60">
        <v>52</v>
      </c>
      <c r="T70" s="63"/>
      <c r="U70" s="18">
        <v>107</v>
      </c>
      <c r="V70" s="63"/>
      <c r="W70" s="46"/>
      <c r="X70" s="18"/>
      <c r="Y70" s="18"/>
      <c r="Z70" s="18"/>
      <c r="AA70" s="18"/>
    </row>
    <row r="71" spans="1:35" s="64" customFormat="1" x14ac:dyDescent="0.2">
      <c r="A71" s="55" t="s">
        <v>57</v>
      </c>
      <c r="B71" s="56"/>
      <c r="C71" s="204">
        <v>32</v>
      </c>
      <c r="D71" s="205"/>
      <c r="E71" s="206">
        <v>24</v>
      </c>
      <c r="F71" s="205">
        <v>51</v>
      </c>
      <c r="G71" s="205"/>
      <c r="H71" s="207">
        <v>13</v>
      </c>
      <c r="I71" s="205"/>
      <c r="J71" s="207">
        <v>39</v>
      </c>
      <c r="K71" s="205"/>
      <c r="L71" s="205">
        <f t="shared" si="22"/>
        <v>52</v>
      </c>
      <c r="M71" s="205">
        <v>69</v>
      </c>
      <c r="N71" s="204">
        <v>39</v>
      </c>
      <c r="O71" s="65"/>
      <c r="P71" s="60">
        <v>20</v>
      </c>
      <c r="Q71" s="55" t="s">
        <v>57</v>
      </c>
      <c r="R71" s="65"/>
      <c r="S71" s="60">
        <v>19</v>
      </c>
      <c r="T71" s="63"/>
      <c r="U71" s="18">
        <v>39</v>
      </c>
      <c r="V71" s="63"/>
      <c r="W71" s="46"/>
      <c r="X71" s="18"/>
      <c r="Y71" s="18"/>
      <c r="Z71" s="18"/>
      <c r="AA71" s="18"/>
    </row>
    <row r="72" spans="1:35" s="64" customFormat="1" x14ac:dyDescent="0.2">
      <c r="A72" s="55" t="s">
        <v>58</v>
      </c>
      <c r="B72" s="56"/>
      <c r="C72" s="204">
        <v>294</v>
      </c>
      <c r="D72" s="205"/>
      <c r="E72" s="206">
        <v>548</v>
      </c>
      <c r="F72" s="205">
        <v>576</v>
      </c>
      <c r="G72" s="205"/>
      <c r="H72" s="207">
        <v>177</v>
      </c>
      <c r="I72" s="205"/>
      <c r="J72" s="207">
        <v>360</v>
      </c>
      <c r="K72" s="205"/>
      <c r="L72" s="205">
        <f t="shared" si="22"/>
        <v>537</v>
      </c>
      <c r="M72" s="205">
        <v>391</v>
      </c>
      <c r="N72" s="204">
        <v>545</v>
      </c>
      <c r="O72" s="65"/>
      <c r="P72" s="60">
        <v>164</v>
      </c>
      <c r="Q72" s="55" t="s">
        <v>58</v>
      </c>
      <c r="R72" s="65"/>
      <c r="S72" s="60">
        <v>384</v>
      </c>
      <c r="T72" s="63"/>
      <c r="U72" s="18">
        <v>545</v>
      </c>
      <c r="V72" s="63"/>
      <c r="W72" s="46"/>
      <c r="X72" s="18"/>
      <c r="Y72" s="18"/>
      <c r="Z72" s="18"/>
      <c r="AA72" s="18"/>
    </row>
    <row r="73" spans="1:35" s="64" customFormat="1" x14ac:dyDescent="0.2">
      <c r="A73" s="55" t="s">
        <v>59</v>
      </c>
      <c r="B73" s="56"/>
      <c r="C73" s="204">
        <v>30</v>
      </c>
      <c r="D73" s="205"/>
      <c r="E73" s="206">
        <v>34</v>
      </c>
      <c r="F73" s="205">
        <v>49</v>
      </c>
      <c r="G73" s="205"/>
      <c r="H73" s="207">
        <v>10</v>
      </c>
      <c r="I73" s="205"/>
      <c r="J73" s="207">
        <v>28</v>
      </c>
      <c r="K73" s="205"/>
      <c r="L73" s="205">
        <f t="shared" si="22"/>
        <v>38</v>
      </c>
      <c r="M73" s="205">
        <v>24</v>
      </c>
      <c r="N73" s="204">
        <v>28</v>
      </c>
      <c r="O73" s="65"/>
      <c r="P73" s="60">
        <v>7</v>
      </c>
      <c r="Q73" s="55" t="s">
        <v>59</v>
      </c>
      <c r="R73" s="65"/>
      <c r="S73" s="60">
        <v>21</v>
      </c>
      <c r="T73" s="63"/>
      <c r="U73" s="18">
        <v>28</v>
      </c>
      <c r="V73" s="63"/>
      <c r="W73" s="46"/>
      <c r="X73" s="18"/>
      <c r="Y73" s="18"/>
      <c r="Z73" s="18"/>
      <c r="AA73" s="18"/>
    </row>
    <row r="74" spans="1:35" s="64" customFormat="1" x14ac:dyDescent="0.25">
      <c r="A74" s="55" t="s">
        <v>60</v>
      </c>
      <c r="B74" s="56"/>
      <c r="C74" s="208" t="s">
        <v>61</v>
      </c>
      <c r="D74" s="205"/>
      <c r="E74" s="209">
        <v>0</v>
      </c>
      <c r="F74" s="205">
        <v>0</v>
      </c>
      <c r="G74" s="205"/>
      <c r="H74" s="207">
        <v>0</v>
      </c>
      <c r="I74" s="205"/>
      <c r="J74" s="207">
        <v>0</v>
      </c>
      <c r="K74" s="205"/>
      <c r="L74" s="205">
        <f t="shared" si="22"/>
        <v>0</v>
      </c>
      <c r="M74" s="205">
        <v>0</v>
      </c>
      <c r="N74" s="208">
        <v>0</v>
      </c>
      <c r="O74" s="46"/>
      <c r="P74" s="69">
        <v>0</v>
      </c>
      <c r="Q74" s="55" t="s">
        <v>60</v>
      </c>
      <c r="R74" s="46"/>
      <c r="S74" s="69">
        <v>0</v>
      </c>
      <c r="T74" s="18"/>
      <c r="U74" s="18">
        <f>P74+S74</f>
        <v>0</v>
      </c>
      <c r="V74" s="69"/>
      <c r="W74" s="46"/>
      <c r="X74" s="18"/>
      <c r="Y74" s="18"/>
      <c r="Z74" s="18"/>
      <c r="AA74" s="18"/>
    </row>
    <row r="75" spans="1:35" s="72" customFormat="1" x14ac:dyDescent="0.25">
      <c r="A75" s="70" t="s">
        <v>13</v>
      </c>
      <c r="B75" s="66"/>
      <c r="C75" s="210">
        <f>SUM(C68:C74)</f>
        <v>567</v>
      </c>
      <c r="D75" s="66"/>
      <c r="E75" s="210">
        <f>SUM(E68:E74)</f>
        <v>929</v>
      </c>
      <c r="F75" s="66">
        <f>SUM(F68:F74)</f>
        <v>987</v>
      </c>
      <c r="G75" s="66"/>
      <c r="H75" s="66">
        <f>SUM(H68:H74)</f>
        <v>309</v>
      </c>
      <c r="I75" s="66"/>
      <c r="J75" s="66">
        <f>SUM(J68:J74)</f>
        <v>606</v>
      </c>
      <c r="K75" s="66"/>
      <c r="L75" s="66">
        <f>SUM(L68:L74)</f>
        <v>915</v>
      </c>
      <c r="M75" s="66">
        <f>SUM(M68:M74)</f>
        <v>700</v>
      </c>
      <c r="N75" s="210">
        <f>SUM(N68:N74)</f>
        <v>762</v>
      </c>
      <c r="O75" s="48"/>
      <c r="P75" s="71">
        <f>SUM(P68:P74)</f>
        <v>341</v>
      </c>
      <c r="Q75" s="70" t="s">
        <v>13</v>
      </c>
      <c r="R75" s="48"/>
      <c r="S75" s="71">
        <f>SUM(S68:S74)</f>
        <v>498</v>
      </c>
      <c r="T75" s="21"/>
      <c r="U75" s="71">
        <f t="shared" ref="U75:AA75" si="23">SUM(U68:U74)</f>
        <v>762</v>
      </c>
      <c r="V75" s="71">
        <f t="shared" si="23"/>
        <v>0</v>
      </c>
      <c r="W75" s="21">
        <f t="shared" si="23"/>
        <v>0</v>
      </c>
      <c r="X75" s="21">
        <f t="shared" si="23"/>
        <v>0</v>
      </c>
      <c r="Y75" s="21">
        <f t="shared" si="23"/>
        <v>0</v>
      </c>
      <c r="Z75" s="21">
        <f t="shared" si="23"/>
        <v>0</v>
      </c>
      <c r="AA75" s="21">
        <f t="shared" si="23"/>
        <v>0</v>
      </c>
    </row>
    <row r="76" spans="1:3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73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74"/>
      <c r="AC76" s="74"/>
      <c r="AD76" s="74"/>
      <c r="AE76" s="74"/>
      <c r="AF76" s="74"/>
      <c r="AG76" s="74"/>
      <c r="AH76" s="74"/>
      <c r="AI76" s="74"/>
    </row>
    <row r="77" spans="1:35" s="54" customFormat="1" ht="25.5" hidden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3" t="s">
        <v>62</v>
      </c>
      <c r="R77" s="9" t="str">
        <f t="shared" ref="R77:AA77" si="24">R$4</f>
        <v>Meta Parcial</v>
      </c>
      <c r="S77" s="9" t="str">
        <f t="shared" si="24"/>
        <v>10-31/jan de 2025</v>
      </c>
      <c r="T77" s="9" t="str">
        <f t="shared" si="24"/>
        <v>Meta Mensal</v>
      </c>
      <c r="U77" s="9" t="e">
        <f t="shared" ca="1" si="24"/>
        <v>#NAME?</v>
      </c>
      <c r="V77" s="9" t="e">
        <f t="shared" ca="1" si="24"/>
        <v>#NAME?</v>
      </c>
      <c r="W77" s="9" t="e">
        <f t="shared" ca="1" si="24"/>
        <v>#NAME?</v>
      </c>
      <c r="X77" s="9" t="e">
        <f t="shared" ca="1" si="24"/>
        <v>#NAME?</v>
      </c>
      <c r="Y77" s="9" t="e">
        <f t="shared" ca="1" si="24"/>
        <v>#NAME?</v>
      </c>
      <c r="Z77" s="9" t="e">
        <f t="shared" ca="1" si="24"/>
        <v>#NAME?</v>
      </c>
      <c r="AA77" s="9" t="e">
        <f t="shared" ca="1" si="24"/>
        <v>#NAME?</v>
      </c>
    </row>
    <row r="78" spans="1:35" s="64" customFormat="1" hidden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61" t="s">
        <v>54</v>
      </c>
      <c r="R78" s="227">
        <f>R33*10%</f>
        <v>203.20000000000002</v>
      </c>
      <c r="S78" s="60">
        <v>0</v>
      </c>
      <c r="T78" s="227">
        <f>T33*10%</f>
        <v>300</v>
      </c>
      <c r="U78" s="18">
        <v>0</v>
      </c>
      <c r="V78" s="63"/>
      <c r="W78" s="46"/>
      <c r="X78" s="18"/>
      <c r="Y78" s="18"/>
      <c r="Z78" s="18"/>
      <c r="AA78" s="18"/>
    </row>
    <row r="79" spans="1:35" s="64" customFormat="1" hidden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5" t="s">
        <v>55</v>
      </c>
      <c r="R79" s="228"/>
      <c r="S79" s="60">
        <v>0</v>
      </c>
      <c r="T79" s="228"/>
      <c r="U79" s="18">
        <v>0</v>
      </c>
      <c r="V79" s="63"/>
      <c r="W79" s="46"/>
      <c r="X79" s="18"/>
      <c r="Y79" s="18"/>
      <c r="Z79" s="18"/>
      <c r="AA79" s="18"/>
    </row>
    <row r="80" spans="1:35" s="64" customFormat="1" hidden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5" t="s">
        <v>56</v>
      </c>
      <c r="R80" s="228"/>
      <c r="S80" s="60">
        <v>0</v>
      </c>
      <c r="T80" s="228"/>
      <c r="U80" s="18">
        <v>0</v>
      </c>
      <c r="V80" s="63"/>
      <c r="W80" s="46"/>
      <c r="X80" s="18"/>
      <c r="Y80" s="18"/>
      <c r="Z80" s="18"/>
      <c r="AA80" s="18"/>
    </row>
    <row r="81" spans="1:35" s="64" customFormat="1" hidden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5" t="s">
        <v>57</v>
      </c>
      <c r="R81" s="228"/>
      <c r="S81" s="60">
        <v>0</v>
      </c>
      <c r="T81" s="228"/>
      <c r="U81" s="18">
        <v>0</v>
      </c>
      <c r="V81" s="63"/>
      <c r="W81" s="46"/>
      <c r="X81" s="18"/>
      <c r="Y81" s="18"/>
      <c r="Z81" s="18"/>
      <c r="AA81" s="18"/>
    </row>
    <row r="82" spans="1:35" s="64" customFormat="1" hidden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5" t="s">
        <v>58</v>
      </c>
      <c r="R82" s="228"/>
      <c r="S82" s="60">
        <v>0</v>
      </c>
      <c r="T82" s="228"/>
      <c r="U82" s="18">
        <v>0</v>
      </c>
      <c r="V82" s="63"/>
      <c r="W82" s="46"/>
      <c r="X82" s="18"/>
      <c r="Y82" s="18"/>
      <c r="Z82" s="18"/>
      <c r="AA82" s="18"/>
    </row>
    <row r="83" spans="1:35" s="64" customFormat="1" hidden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5" t="s">
        <v>59</v>
      </c>
      <c r="R83" s="228"/>
      <c r="S83" s="60">
        <v>0</v>
      </c>
      <c r="T83" s="228"/>
      <c r="U83" s="18">
        <v>0</v>
      </c>
      <c r="V83" s="63"/>
      <c r="W83" s="46"/>
      <c r="X83" s="18"/>
      <c r="Y83" s="18"/>
      <c r="Z83" s="18"/>
      <c r="AA83" s="18"/>
    </row>
    <row r="84" spans="1:35" s="64" customFormat="1" hidden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5" t="s">
        <v>60</v>
      </c>
      <c r="R84" s="229"/>
      <c r="S84" s="69">
        <v>0</v>
      </c>
      <c r="T84" s="229"/>
      <c r="U84" s="18">
        <v>0</v>
      </c>
      <c r="V84" s="69"/>
      <c r="W84" s="46"/>
      <c r="X84" s="18"/>
      <c r="Y84" s="18"/>
      <c r="Z84" s="18"/>
      <c r="AA84" s="18"/>
    </row>
    <row r="85" spans="1:35" s="72" customFormat="1" hidden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70" t="s">
        <v>13</v>
      </c>
      <c r="R85" s="71">
        <f t="shared" ref="R85:AA85" si="25">SUM(R78:R84)</f>
        <v>203.20000000000002</v>
      </c>
      <c r="S85" s="71">
        <f t="shared" si="25"/>
        <v>0</v>
      </c>
      <c r="T85" s="71">
        <f t="shared" si="25"/>
        <v>300</v>
      </c>
      <c r="U85" s="71">
        <f t="shared" si="25"/>
        <v>0</v>
      </c>
      <c r="V85" s="71">
        <f t="shared" si="25"/>
        <v>0</v>
      </c>
      <c r="W85" s="21">
        <f t="shared" si="25"/>
        <v>0</v>
      </c>
      <c r="X85" s="21">
        <f t="shared" si="25"/>
        <v>0</v>
      </c>
      <c r="Y85" s="21">
        <f t="shared" si="25"/>
        <v>0</v>
      </c>
      <c r="Z85" s="21">
        <f t="shared" si="25"/>
        <v>0</v>
      </c>
      <c r="AA85" s="21">
        <f t="shared" si="25"/>
        <v>0</v>
      </c>
    </row>
    <row r="86" spans="1:35" hidden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73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74"/>
      <c r="AC86" s="74"/>
      <c r="AD86" s="74"/>
      <c r="AE86" s="74"/>
      <c r="AF86" s="74"/>
      <c r="AG86" s="74"/>
      <c r="AH86" s="74"/>
      <c r="AI86" s="74"/>
    </row>
    <row r="87" spans="1:35" s="11" customFormat="1" ht="25.5" hidden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42" t="s">
        <v>63</v>
      </c>
      <c r="R87" s="9" t="str">
        <f>R$4</f>
        <v>Meta Parcial</v>
      </c>
      <c r="S87" s="9" t="str">
        <f>S$4</f>
        <v>10-31/jan de 2025</v>
      </c>
      <c r="T87" s="10" t="str">
        <f>T$4</f>
        <v>Meta Mensal</v>
      </c>
      <c r="U87" s="10" t="e">
        <f ca="1">U$4</f>
        <v>#NAME?</v>
      </c>
      <c r="V87" s="10" t="e">
        <f t="shared" ref="V87:AA87" ca="1" si="26">V$4</f>
        <v>#NAME?</v>
      </c>
      <c r="W87" s="10" t="e">
        <f t="shared" ca="1" si="26"/>
        <v>#NAME?</v>
      </c>
      <c r="X87" s="10" t="e">
        <f t="shared" ca="1" si="26"/>
        <v>#NAME?</v>
      </c>
      <c r="Y87" s="10" t="e">
        <f t="shared" ca="1" si="26"/>
        <v>#NAME?</v>
      </c>
      <c r="Z87" s="10" t="e">
        <f t="shared" ca="1" si="26"/>
        <v>#NAME?</v>
      </c>
      <c r="AA87" s="10" t="e">
        <f t="shared" ca="1" si="26"/>
        <v>#NAME?</v>
      </c>
    </row>
    <row r="88" spans="1:35" s="15" customFormat="1" hidden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61" t="s">
        <v>54</v>
      </c>
      <c r="R88" s="227">
        <f>R42*10%</f>
        <v>283.90000000000003</v>
      </c>
      <c r="S88" s="60">
        <v>3</v>
      </c>
      <c r="T88" s="227">
        <f>T42*10%</f>
        <v>400</v>
      </c>
      <c r="U88" s="18">
        <v>4</v>
      </c>
      <c r="V88" s="75"/>
      <c r="W88" s="76"/>
      <c r="X88" s="17"/>
      <c r="Y88" s="17"/>
      <c r="Z88" s="17"/>
      <c r="AA88" s="17"/>
    </row>
    <row r="89" spans="1:35" s="15" customFormat="1" hidden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5" t="s">
        <v>55</v>
      </c>
      <c r="R89" s="228"/>
      <c r="S89" s="60">
        <v>19</v>
      </c>
      <c r="T89" s="228"/>
      <c r="U89" s="18">
        <v>39</v>
      </c>
      <c r="V89" s="75"/>
      <c r="W89" s="76"/>
      <c r="X89" s="17"/>
      <c r="Y89" s="17"/>
      <c r="Z89" s="17"/>
      <c r="AA89" s="17"/>
    </row>
    <row r="90" spans="1:35" s="15" customFormat="1" hidden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5" t="s">
        <v>56</v>
      </c>
      <c r="R90" s="228"/>
      <c r="S90" s="60">
        <v>52</v>
      </c>
      <c r="T90" s="228"/>
      <c r="U90" s="18">
        <v>107</v>
      </c>
      <c r="V90" s="75"/>
      <c r="W90" s="76"/>
      <c r="X90" s="17"/>
      <c r="Y90" s="17"/>
      <c r="Z90" s="17"/>
      <c r="AA90" s="17"/>
    </row>
    <row r="91" spans="1:35" s="15" customFormat="1" hidden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5" t="s">
        <v>57</v>
      </c>
      <c r="R91" s="228"/>
      <c r="S91" s="60">
        <v>19</v>
      </c>
      <c r="T91" s="228"/>
      <c r="U91" s="18">
        <v>39</v>
      </c>
      <c r="V91" s="75"/>
      <c r="W91" s="76"/>
      <c r="X91" s="17"/>
      <c r="Y91" s="17"/>
      <c r="Z91" s="17"/>
      <c r="AA91" s="17"/>
    </row>
    <row r="92" spans="1:35" s="15" customFormat="1" hidden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5" t="s">
        <v>58</v>
      </c>
      <c r="R92" s="228"/>
      <c r="S92" s="60">
        <v>384</v>
      </c>
      <c r="T92" s="228"/>
      <c r="U92" s="18">
        <v>545</v>
      </c>
      <c r="V92" s="75"/>
      <c r="W92" s="76"/>
      <c r="X92" s="17"/>
      <c r="Y92" s="17"/>
      <c r="Z92" s="17"/>
      <c r="AA92" s="17"/>
    </row>
    <row r="93" spans="1:35" s="15" customFormat="1" hidden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5" t="s">
        <v>59</v>
      </c>
      <c r="R93" s="228"/>
      <c r="S93" s="60">
        <v>21</v>
      </c>
      <c r="T93" s="228"/>
      <c r="U93" s="18">
        <v>28</v>
      </c>
      <c r="V93" s="75"/>
      <c r="W93" s="76"/>
      <c r="X93" s="17"/>
      <c r="Y93" s="17"/>
      <c r="Z93" s="17"/>
      <c r="AA93" s="17"/>
    </row>
    <row r="94" spans="1:35" s="15" customFormat="1" hidden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5" t="s">
        <v>60</v>
      </c>
      <c r="R94" s="229"/>
      <c r="S94" s="69">
        <v>0</v>
      </c>
      <c r="T94" s="229"/>
      <c r="U94" s="18">
        <v>0</v>
      </c>
      <c r="V94" s="77"/>
      <c r="W94" s="76"/>
      <c r="X94" s="17"/>
      <c r="Y94" s="17"/>
      <c r="Z94" s="17"/>
      <c r="AA94" s="17"/>
    </row>
    <row r="95" spans="1:35" s="22" customFormat="1" hidden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47" t="s">
        <v>13</v>
      </c>
      <c r="R95" s="71">
        <f t="shared" ref="R95:AA95" si="27">SUM(R88:R94)</f>
        <v>283.90000000000003</v>
      </c>
      <c r="S95" s="71">
        <f t="shared" si="27"/>
        <v>498</v>
      </c>
      <c r="T95" s="71">
        <f t="shared" si="27"/>
        <v>400</v>
      </c>
      <c r="U95" s="78">
        <f t="shared" si="27"/>
        <v>762</v>
      </c>
      <c r="V95" s="78">
        <f t="shared" si="27"/>
        <v>0</v>
      </c>
      <c r="W95" s="20">
        <f t="shared" si="27"/>
        <v>0</v>
      </c>
      <c r="X95" s="20">
        <f t="shared" si="27"/>
        <v>0</v>
      </c>
      <c r="Y95" s="20">
        <f t="shared" si="27"/>
        <v>0</v>
      </c>
      <c r="Z95" s="20">
        <f t="shared" si="27"/>
        <v>0</v>
      </c>
      <c r="AA95" s="20">
        <f t="shared" si="27"/>
        <v>0</v>
      </c>
    </row>
    <row r="96" spans="1:35" hidden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23"/>
      <c r="R96" s="26"/>
      <c r="S96" s="26"/>
      <c r="T96" s="25"/>
      <c r="U96" s="25"/>
      <c r="V96" s="25"/>
      <c r="W96" s="25"/>
      <c r="X96" s="25"/>
      <c r="Y96" s="25"/>
      <c r="Z96" s="25"/>
      <c r="AA96" s="25"/>
    </row>
    <row r="97" spans="1:28" s="11" customFormat="1" ht="25.5" x14ac:dyDescent="0.25">
      <c r="A97" s="79" t="s">
        <v>64</v>
      </c>
      <c r="B97" s="6" t="str">
        <f>B$4</f>
        <v>Meta Parcial</v>
      </c>
      <c r="C97" s="6" t="str">
        <f t="shared" ref="C97:AA97" si="28">C$4</f>
        <v>10-31-jul-24</v>
      </c>
      <c r="D97" s="6" t="str">
        <f t="shared" si="28"/>
        <v>Meta Mensal</v>
      </c>
      <c r="E97" s="6">
        <f t="shared" si="28"/>
        <v>45505</v>
      </c>
      <c r="F97" s="6" t="e">
        <f t="shared" ca="1" si="28"/>
        <v>#NAME?</v>
      </c>
      <c r="G97" s="6" t="str">
        <f t="shared" si="28"/>
        <v>Meta Parcial</v>
      </c>
      <c r="H97" s="6" t="str">
        <f t="shared" si="28"/>
        <v>01-09-Out-24</v>
      </c>
      <c r="I97" s="6" t="str">
        <f t="shared" si="28"/>
        <v>Meta Parcial</v>
      </c>
      <c r="J97" s="6" t="str">
        <f t="shared" si="28"/>
        <v>10-31-Out-24</v>
      </c>
      <c r="K97" s="6" t="str">
        <f t="shared" si="28"/>
        <v>Meta Mensal</v>
      </c>
      <c r="L97" s="6">
        <f t="shared" si="28"/>
        <v>45566</v>
      </c>
      <c r="M97" s="6" t="e">
        <f t="shared" ca="1" si="28"/>
        <v>#NAME?</v>
      </c>
      <c r="N97" s="6" t="e">
        <f t="shared" ca="1" si="28"/>
        <v>#NAME?</v>
      </c>
      <c r="O97" s="6" t="str">
        <f t="shared" si="28"/>
        <v>Meta Parcial</v>
      </c>
      <c r="P97" s="6" t="str">
        <f t="shared" si="28"/>
        <v>01-09/jan de 2025</v>
      </c>
      <c r="Q97" s="8" t="s">
        <v>65</v>
      </c>
      <c r="R97" s="9" t="str">
        <f>R$4</f>
        <v>Meta Parcial</v>
      </c>
      <c r="S97" s="9" t="str">
        <f>S$4</f>
        <v>10-31/jan de 2025</v>
      </c>
      <c r="T97" s="10" t="str">
        <f t="shared" si="28"/>
        <v>Meta Mensal</v>
      </c>
      <c r="U97" s="10" t="e">
        <f t="shared" ca="1" si="28"/>
        <v>#NAME?</v>
      </c>
      <c r="V97" s="10" t="e">
        <f t="shared" ca="1" si="28"/>
        <v>#NAME?</v>
      </c>
      <c r="W97" s="10" t="e">
        <f t="shared" ca="1" si="28"/>
        <v>#NAME?</v>
      </c>
      <c r="X97" s="10" t="e">
        <f t="shared" ca="1" si="28"/>
        <v>#NAME?</v>
      </c>
      <c r="Y97" s="10" t="e">
        <f t="shared" ca="1" si="28"/>
        <v>#NAME?</v>
      </c>
      <c r="Z97" s="10" t="e">
        <f t="shared" ca="1" si="28"/>
        <v>#NAME?</v>
      </c>
      <c r="AA97" s="10" t="e">
        <f t="shared" ca="1" si="28"/>
        <v>#NAME?</v>
      </c>
    </row>
    <row r="98" spans="1:28" s="15" customFormat="1" x14ac:dyDescent="0.25">
      <c r="A98" s="16" t="s">
        <v>66</v>
      </c>
      <c r="B98" s="34" t="s">
        <v>67</v>
      </c>
      <c r="C98" s="80">
        <f>IFERROR((C99/C100),"-")</f>
        <v>4.9405878674171358E-2</v>
      </c>
      <c r="D98" s="34" t="s">
        <v>67</v>
      </c>
      <c r="E98" s="80">
        <f>IFERROR((E99/E100),"-")</f>
        <v>5.893824485373781E-2</v>
      </c>
      <c r="F98" s="80">
        <f>IFERROR((F99/F100),"-")</f>
        <v>5.7061918251719954E-2</v>
      </c>
      <c r="G98" s="34" t="s">
        <v>67</v>
      </c>
      <c r="H98" s="80">
        <f>IFERROR((H99/H100),"-")</f>
        <v>3.7459283387622153E-2</v>
      </c>
      <c r="I98" s="34" t="s">
        <v>67</v>
      </c>
      <c r="J98" s="80">
        <f>IFERROR((J99/J100),"-")</f>
        <v>6.7110519307589878E-2</v>
      </c>
      <c r="K98" s="34" t="s">
        <v>67</v>
      </c>
      <c r="L98" s="80">
        <f>IFERROR((L99/L100),"-")</f>
        <v>5.9803331326510133E-2</v>
      </c>
      <c r="M98" s="80">
        <f>IFERROR((M99/M100),"-")</f>
        <v>6.7911366434140336E-2</v>
      </c>
      <c r="N98" s="80">
        <f>IFERROR((N99/N100),"-")</f>
        <v>7.7503569243320414E-2</v>
      </c>
      <c r="O98" s="34" t="s">
        <v>67</v>
      </c>
      <c r="P98" s="80">
        <f>IFERROR((P99/P100),"-")</f>
        <v>5.6303549571603426E-2</v>
      </c>
      <c r="Q98" s="16" t="s">
        <v>66</v>
      </c>
      <c r="R98" s="81" t="s">
        <v>67</v>
      </c>
      <c r="S98" s="82">
        <f>IFERROR((S99/S100),"-")</f>
        <v>9.3363975869003163E-2</v>
      </c>
      <c r="T98" s="34" t="s">
        <v>67</v>
      </c>
      <c r="U98" s="80">
        <f t="shared" ref="U98:Z98" si="29">IFERROR((U99/U100),"-")</f>
        <v>8.1524926686217011E-2</v>
      </c>
      <c r="V98" s="80" t="str">
        <f t="shared" si="29"/>
        <v>-</v>
      </c>
      <c r="W98" s="80" t="str">
        <f t="shared" si="29"/>
        <v>-</v>
      </c>
      <c r="X98" s="80" t="str">
        <f t="shared" si="29"/>
        <v>-</v>
      </c>
      <c r="Y98" s="80" t="str">
        <f t="shared" si="29"/>
        <v>-</v>
      </c>
      <c r="Z98" s="80" t="str">
        <f t="shared" si="29"/>
        <v>-</v>
      </c>
      <c r="AA98" s="80" t="str">
        <f>IFERROR((AA99/AA100),"-")</f>
        <v>-</v>
      </c>
    </row>
    <row r="99" spans="1:28" s="15" customFormat="1" x14ac:dyDescent="0.25">
      <c r="A99" s="83" t="s">
        <v>68</v>
      </c>
      <c r="B99" s="34"/>
      <c r="C99" s="84">
        <v>158</v>
      </c>
      <c r="D99" s="85"/>
      <c r="E99" s="86">
        <v>272</v>
      </c>
      <c r="F99" s="84">
        <v>282</v>
      </c>
      <c r="G99" s="85"/>
      <c r="H99" s="87">
        <v>46</v>
      </c>
      <c r="I99" s="85"/>
      <c r="J99" s="87">
        <v>252</v>
      </c>
      <c r="K99" s="85"/>
      <c r="L99" s="84">
        <f>H99+J99</f>
        <v>298</v>
      </c>
      <c r="M99" s="84">
        <v>331</v>
      </c>
      <c r="N99" s="84">
        <v>380</v>
      </c>
      <c r="O99" s="85"/>
      <c r="P99" s="88">
        <v>92</v>
      </c>
      <c r="Q99" s="83" t="s">
        <v>68</v>
      </c>
      <c r="R99" s="89"/>
      <c r="S99" s="90">
        <v>325</v>
      </c>
      <c r="T99" s="85"/>
      <c r="U99" s="18">
        <f>P99+S99</f>
        <v>417</v>
      </c>
      <c r="V99" s="84"/>
      <c r="W99" s="84"/>
      <c r="X99" s="84"/>
      <c r="Y99" s="84"/>
      <c r="Z99" s="84"/>
      <c r="AA99" s="84"/>
    </row>
    <row r="100" spans="1:28" s="15" customFormat="1" x14ac:dyDescent="0.25">
      <c r="A100" s="83" t="s">
        <v>69</v>
      </c>
      <c r="B100" s="34"/>
      <c r="C100" s="84">
        <v>3198</v>
      </c>
      <c r="D100" s="91"/>
      <c r="E100" s="86">
        <v>4615</v>
      </c>
      <c r="F100" s="84">
        <v>4942</v>
      </c>
      <c r="G100" s="91"/>
      <c r="H100" s="87">
        <v>1228</v>
      </c>
      <c r="I100" s="91"/>
      <c r="J100" s="87">
        <v>3755</v>
      </c>
      <c r="K100" s="91"/>
      <c r="L100" s="84">
        <f>H100+J100</f>
        <v>4983</v>
      </c>
      <c r="M100" s="84">
        <v>4874</v>
      </c>
      <c r="N100" s="84">
        <v>4903</v>
      </c>
      <c r="O100" s="91"/>
      <c r="P100" s="84">
        <v>1634</v>
      </c>
      <c r="Q100" s="83" t="s">
        <v>69</v>
      </c>
      <c r="R100" s="92"/>
      <c r="S100" s="93">
        <v>3481</v>
      </c>
      <c r="T100" s="91"/>
      <c r="U100" s="18">
        <f>P100+S100</f>
        <v>5115</v>
      </c>
      <c r="V100" s="84"/>
      <c r="W100" s="84"/>
      <c r="X100" s="84"/>
      <c r="Y100" s="84"/>
      <c r="Z100" s="84"/>
      <c r="AA100" s="84"/>
    </row>
    <row r="101" spans="1:28" x14ac:dyDescent="0.25">
      <c r="A101" s="94"/>
      <c r="B101" s="95"/>
      <c r="C101" s="95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4"/>
      <c r="R101" s="97"/>
      <c r="S101" s="97"/>
      <c r="T101" s="96"/>
      <c r="U101" s="96"/>
      <c r="V101" s="96"/>
      <c r="W101" s="96"/>
      <c r="X101" s="96"/>
      <c r="Y101" s="96"/>
      <c r="Z101" s="96"/>
      <c r="AA101" s="96"/>
    </row>
    <row r="102" spans="1:28" s="11" customFormat="1" ht="25.5" x14ac:dyDescent="0.25">
      <c r="A102" s="79" t="s">
        <v>70</v>
      </c>
      <c r="B102" s="27" t="str">
        <f>B$4</f>
        <v>Meta Parcial</v>
      </c>
      <c r="C102" s="27" t="str">
        <f t="shared" ref="C102:AA102" si="30">C$4</f>
        <v>10-31-jul-24</v>
      </c>
      <c r="D102" s="27" t="str">
        <f t="shared" si="30"/>
        <v>Meta Mensal</v>
      </c>
      <c r="E102" s="27">
        <f t="shared" si="30"/>
        <v>45505</v>
      </c>
      <c r="F102" s="27" t="e">
        <f t="shared" ca="1" si="30"/>
        <v>#NAME?</v>
      </c>
      <c r="G102" s="27" t="str">
        <f t="shared" si="30"/>
        <v>Meta Parcial</v>
      </c>
      <c r="H102" s="27" t="str">
        <f t="shared" si="30"/>
        <v>01-09-Out-24</v>
      </c>
      <c r="I102" s="27" t="str">
        <f t="shared" si="30"/>
        <v>Meta Parcial</v>
      </c>
      <c r="J102" s="27" t="str">
        <f t="shared" si="30"/>
        <v>10-31-Out-24</v>
      </c>
      <c r="K102" s="27" t="str">
        <f t="shared" si="30"/>
        <v>Meta Mensal</v>
      </c>
      <c r="L102" s="27">
        <f t="shared" si="30"/>
        <v>45566</v>
      </c>
      <c r="M102" s="27" t="e">
        <f t="shared" ca="1" si="30"/>
        <v>#NAME?</v>
      </c>
      <c r="N102" s="27" t="e">
        <f t="shared" ca="1" si="30"/>
        <v>#NAME?</v>
      </c>
      <c r="O102" s="27" t="str">
        <f t="shared" si="30"/>
        <v>Meta Parcial</v>
      </c>
      <c r="P102" s="27" t="str">
        <f t="shared" si="30"/>
        <v>01-09/jan de 2025</v>
      </c>
      <c r="Q102" s="8" t="s">
        <v>71</v>
      </c>
      <c r="R102" s="9" t="str">
        <f>R$4</f>
        <v>Meta Parcial</v>
      </c>
      <c r="S102" s="9" t="str">
        <f>S$4</f>
        <v>10-31/jan de 2025</v>
      </c>
      <c r="T102" s="10" t="str">
        <f t="shared" si="30"/>
        <v>Meta Mensal</v>
      </c>
      <c r="U102" s="10" t="e">
        <f t="shared" ca="1" si="30"/>
        <v>#NAME?</v>
      </c>
      <c r="V102" s="10" t="e">
        <f t="shared" ca="1" si="30"/>
        <v>#NAME?</v>
      </c>
      <c r="W102" s="10" t="e">
        <f t="shared" ca="1" si="30"/>
        <v>#NAME?</v>
      </c>
      <c r="X102" s="10" t="e">
        <f t="shared" ca="1" si="30"/>
        <v>#NAME?</v>
      </c>
      <c r="Y102" s="10" t="e">
        <f t="shared" ca="1" si="30"/>
        <v>#NAME?</v>
      </c>
      <c r="Z102" s="10" t="e">
        <f t="shared" ca="1" si="30"/>
        <v>#NAME?</v>
      </c>
      <c r="AA102" s="10" t="e">
        <f t="shared" ca="1" si="30"/>
        <v>#NAME?</v>
      </c>
    </row>
    <row r="103" spans="1:28" s="15" customFormat="1" x14ac:dyDescent="0.25">
      <c r="A103" s="16" t="s">
        <v>72</v>
      </c>
      <c r="B103" s="34" t="s">
        <v>73</v>
      </c>
      <c r="C103" s="80">
        <f>IFERROR((C104/C105),"-")</f>
        <v>0.57046022119158046</v>
      </c>
      <c r="D103" s="34" t="s">
        <v>73</v>
      </c>
      <c r="E103" s="80">
        <f>IFERROR((E104/E105),"-")</f>
        <v>0.80400696864111498</v>
      </c>
      <c r="F103" s="80">
        <f>IFERROR((F104/F105),"-")</f>
        <v>0.83381137168888142</v>
      </c>
      <c r="G103" s="34" t="s">
        <v>73</v>
      </c>
      <c r="H103" s="80">
        <f>IFERROR((H104/H105),"-")</f>
        <v>0.20425815036593481</v>
      </c>
      <c r="I103" s="34" t="s">
        <v>73</v>
      </c>
      <c r="J103" s="80">
        <f>IFERROR((J104/J105),"-")</f>
        <v>0.61316133246244287</v>
      </c>
      <c r="K103" s="34" t="s">
        <v>73</v>
      </c>
      <c r="L103" s="80">
        <f>IFERROR((L104/L105),"-")</f>
        <v>0.41059657218193801</v>
      </c>
      <c r="M103" s="80">
        <f>IFERROR((M104/M105),"-")</f>
        <v>0.77389647507145121</v>
      </c>
      <c r="N103" s="80">
        <f>IFERROR((N104/N105),"-")</f>
        <v>0.76958091351436198</v>
      </c>
      <c r="O103" s="34" t="s">
        <v>73</v>
      </c>
      <c r="P103" s="80">
        <f>IFERROR((P104/P105),"-")</f>
        <v>0.86181434599156115</v>
      </c>
      <c r="Q103" s="16" t="s">
        <v>72</v>
      </c>
      <c r="R103" s="81" t="s">
        <v>73</v>
      </c>
      <c r="S103" s="82">
        <f>IFERROR((S104/S105),"-")</f>
        <v>0.75102481121898601</v>
      </c>
      <c r="T103" s="34" t="s">
        <v>73</v>
      </c>
      <c r="U103" s="80">
        <f t="shared" ref="U103:AA103" si="31">IFERROR((U104/U105),"-")</f>
        <v>0.78318787322002759</v>
      </c>
      <c r="V103" s="80" t="str">
        <f t="shared" si="31"/>
        <v>-</v>
      </c>
      <c r="W103" s="80" t="str">
        <f t="shared" si="31"/>
        <v>-</v>
      </c>
      <c r="X103" s="80" t="str">
        <f t="shared" si="31"/>
        <v>-</v>
      </c>
      <c r="Y103" s="80" t="str">
        <f t="shared" si="31"/>
        <v>-</v>
      </c>
      <c r="Z103" s="80" t="str">
        <f t="shared" si="31"/>
        <v>-</v>
      </c>
      <c r="AA103" s="80" t="str">
        <f t="shared" si="31"/>
        <v>-</v>
      </c>
    </row>
    <row r="104" spans="1:28" s="15" customFormat="1" x14ac:dyDescent="0.25">
      <c r="A104" s="83" t="s">
        <v>74</v>
      </c>
      <c r="B104" s="34"/>
      <c r="C104" s="84">
        <v>3198</v>
      </c>
      <c r="D104" s="85"/>
      <c r="E104" s="86">
        <v>4615</v>
      </c>
      <c r="F104" s="84">
        <v>4942</v>
      </c>
      <c r="G104" s="85"/>
      <c r="H104" s="87">
        <v>1228</v>
      </c>
      <c r="I104" s="85"/>
      <c r="J104" s="87">
        <v>3755</v>
      </c>
      <c r="K104" s="85"/>
      <c r="L104" s="84">
        <f>H104+J104</f>
        <v>4983</v>
      </c>
      <c r="M104" s="84">
        <v>4874</v>
      </c>
      <c r="N104" s="84">
        <v>4903</v>
      </c>
      <c r="O104" s="85"/>
      <c r="P104" s="84">
        <v>1634</v>
      </c>
      <c r="Q104" s="83" t="s">
        <v>74</v>
      </c>
      <c r="R104" s="89"/>
      <c r="S104" s="93">
        <v>3481</v>
      </c>
      <c r="T104" s="85"/>
      <c r="U104" s="18">
        <f>P104+S104</f>
        <v>5115</v>
      </c>
      <c r="V104" s="84"/>
      <c r="W104" s="84"/>
      <c r="X104" s="84"/>
      <c r="Y104" s="84"/>
      <c r="Z104" s="84"/>
      <c r="AA104" s="84"/>
    </row>
    <row r="105" spans="1:28" s="15" customFormat="1" x14ac:dyDescent="0.25">
      <c r="A105" s="83" t="s">
        <v>75</v>
      </c>
      <c r="B105" s="34"/>
      <c r="C105" s="84">
        <v>5606</v>
      </c>
      <c r="D105" s="91"/>
      <c r="E105" s="86">
        <v>5740</v>
      </c>
      <c r="F105" s="84">
        <v>5927</v>
      </c>
      <c r="G105" s="91"/>
      <c r="H105" s="87">
        <v>6012</v>
      </c>
      <c r="I105" s="91"/>
      <c r="J105" s="98">
        <v>6124</v>
      </c>
      <c r="K105" s="91"/>
      <c r="L105" s="84">
        <f>H105+J105</f>
        <v>12136</v>
      </c>
      <c r="M105" s="84">
        <v>6298</v>
      </c>
      <c r="N105" s="84">
        <v>6371</v>
      </c>
      <c r="O105" s="91"/>
      <c r="P105" s="84">
        <f>ROUND((U105/31)*9,0)</f>
        <v>1896</v>
      </c>
      <c r="Q105" s="83" t="s">
        <v>75</v>
      </c>
      <c r="R105" s="92"/>
      <c r="S105" s="93">
        <f>ROUND((U105/31)*22,0)</f>
        <v>4635</v>
      </c>
      <c r="T105" s="91"/>
      <c r="U105" s="18">
        <v>6531</v>
      </c>
      <c r="V105" s="84"/>
      <c r="W105" s="84"/>
      <c r="X105" s="84"/>
      <c r="Y105" s="84"/>
      <c r="Z105" s="84"/>
      <c r="AA105" s="84"/>
    </row>
    <row r="106" spans="1:28" x14ac:dyDescent="0.25">
      <c r="A106" s="94"/>
      <c r="B106" s="95"/>
      <c r="C106" s="95"/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4"/>
      <c r="R106" s="97"/>
      <c r="S106" s="97"/>
      <c r="T106" s="96"/>
      <c r="U106" s="96"/>
      <c r="V106" s="96"/>
      <c r="W106" s="96"/>
      <c r="X106" s="96"/>
      <c r="Y106" s="96"/>
      <c r="Z106" s="96"/>
      <c r="AA106" s="96"/>
    </row>
    <row r="107" spans="1:28" s="11" customFormat="1" ht="25.5" x14ac:dyDescent="0.25">
      <c r="A107" s="79" t="s">
        <v>76</v>
      </c>
      <c r="B107" s="27" t="str">
        <f>B$4</f>
        <v>Meta Parcial</v>
      </c>
      <c r="C107" s="27" t="str">
        <f t="shared" ref="C107:AA107" si="32">C$4</f>
        <v>10-31-jul-24</v>
      </c>
      <c r="D107" s="27" t="str">
        <f t="shared" si="32"/>
        <v>Meta Mensal</v>
      </c>
      <c r="E107" s="27">
        <f t="shared" si="32"/>
        <v>45505</v>
      </c>
      <c r="F107" s="27" t="e">
        <f t="shared" ca="1" si="32"/>
        <v>#NAME?</v>
      </c>
      <c r="G107" s="27" t="str">
        <f t="shared" si="32"/>
        <v>Meta Parcial</v>
      </c>
      <c r="H107" s="27" t="str">
        <f t="shared" si="32"/>
        <v>01-09-Out-24</v>
      </c>
      <c r="I107" s="27" t="str">
        <f t="shared" si="32"/>
        <v>Meta Parcial</v>
      </c>
      <c r="J107" s="27" t="str">
        <f t="shared" si="32"/>
        <v>10-31-Out-24</v>
      </c>
      <c r="K107" s="27" t="str">
        <f t="shared" si="32"/>
        <v>Meta Mensal</v>
      </c>
      <c r="L107" s="27">
        <f t="shared" si="32"/>
        <v>45566</v>
      </c>
      <c r="M107" s="27" t="e">
        <f t="shared" ca="1" si="32"/>
        <v>#NAME?</v>
      </c>
      <c r="N107" s="27" t="e">
        <f t="shared" ca="1" si="32"/>
        <v>#NAME?</v>
      </c>
      <c r="O107" s="27" t="str">
        <f t="shared" si="32"/>
        <v>Meta Parcial</v>
      </c>
      <c r="P107" s="27" t="str">
        <f t="shared" si="32"/>
        <v>01-09/jan de 2025</v>
      </c>
      <c r="Q107" s="42" t="s">
        <v>77</v>
      </c>
      <c r="R107" s="43"/>
      <c r="S107" s="9" t="str">
        <f>S$4</f>
        <v>10-31/jan de 2025</v>
      </c>
      <c r="T107" s="10"/>
      <c r="U107" s="10" t="e">
        <f t="shared" ca="1" si="32"/>
        <v>#NAME?</v>
      </c>
      <c r="V107" s="10" t="e">
        <f t="shared" ca="1" si="32"/>
        <v>#NAME?</v>
      </c>
      <c r="W107" s="10" t="e">
        <f t="shared" ca="1" si="32"/>
        <v>#NAME?</v>
      </c>
      <c r="X107" s="10" t="e">
        <f t="shared" ca="1" si="32"/>
        <v>#NAME?</v>
      </c>
      <c r="Y107" s="10" t="e">
        <f t="shared" ca="1" si="32"/>
        <v>#NAME?</v>
      </c>
      <c r="Z107" s="10" t="e">
        <f t="shared" ca="1" si="32"/>
        <v>#NAME?</v>
      </c>
      <c r="AA107" s="10" t="e">
        <f t="shared" ca="1" si="32"/>
        <v>#NAME?</v>
      </c>
    </row>
    <row r="108" spans="1:28" s="15" customFormat="1" x14ac:dyDescent="0.25">
      <c r="A108" s="99" t="s">
        <v>78</v>
      </c>
      <c r="B108" s="34">
        <f>(D108/31)*6</f>
        <v>6.5806451612903221</v>
      </c>
      <c r="C108" s="84">
        <v>16</v>
      </c>
      <c r="D108" s="34">
        <v>34</v>
      </c>
      <c r="E108" s="86">
        <v>83</v>
      </c>
      <c r="F108" s="84">
        <v>86</v>
      </c>
      <c r="G108" s="84">
        <f>(K108/31)*9</f>
        <v>9.870967741935484</v>
      </c>
      <c r="H108" s="87">
        <v>0</v>
      </c>
      <c r="I108" s="84">
        <f>(K108/31)*22</f>
        <v>24.129032258064512</v>
      </c>
      <c r="J108" s="87">
        <v>107</v>
      </c>
      <c r="K108" s="84">
        <f>D108</f>
        <v>34</v>
      </c>
      <c r="L108" s="84">
        <f>H108+J108</f>
        <v>107</v>
      </c>
      <c r="M108" s="84">
        <v>93</v>
      </c>
      <c r="N108" s="84">
        <v>82</v>
      </c>
      <c r="O108" s="84">
        <f>ROUND((K108/31)*9,0)</f>
        <v>10</v>
      </c>
      <c r="P108" s="84">
        <v>26</v>
      </c>
      <c r="Q108" s="100" t="s">
        <v>78</v>
      </c>
      <c r="R108" s="101"/>
      <c r="S108" s="93">
        <v>14</v>
      </c>
      <c r="T108" s="84"/>
      <c r="U108" s="18">
        <v>40</v>
      </c>
      <c r="V108" s="84"/>
      <c r="W108" s="84"/>
      <c r="X108" s="84"/>
      <c r="Y108" s="84"/>
      <c r="Z108" s="84"/>
      <c r="AA108" s="84"/>
    </row>
    <row r="110" spans="1:28" s="102" customFormat="1" ht="25.5" x14ac:dyDescent="0.25">
      <c r="A110" s="79" t="s">
        <v>79</v>
      </c>
      <c r="B110" s="6" t="str">
        <f>B$4</f>
        <v>Meta Parcial</v>
      </c>
      <c r="C110" s="6" t="str">
        <f t="shared" ref="C110:AA110" si="33">C$4</f>
        <v>10-31-jul-24</v>
      </c>
      <c r="D110" s="6" t="str">
        <f t="shared" si="33"/>
        <v>Meta Mensal</v>
      </c>
      <c r="E110" s="6">
        <f t="shared" si="33"/>
        <v>45505</v>
      </c>
      <c r="F110" s="6" t="e">
        <f t="shared" ca="1" si="33"/>
        <v>#NAME?</v>
      </c>
      <c r="G110" s="6" t="str">
        <f t="shared" si="33"/>
        <v>Meta Parcial</v>
      </c>
      <c r="H110" s="6" t="str">
        <f t="shared" si="33"/>
        <v>01-09-Out-24</v>
      </c>
      <c r="I110" s="6" t="str">
        <f t="shared" si="33"/>
        <v>Meta Parcial</v>
      </c>
      <c r="J110" s="6" t="str">
        <f t="shared" si="33"/>
        <v>10-31-Out-24</v>
      </c>
      <c r="K110" s="6" t="str">
        <f t="shared" si="33"/>
        <v>Meta Mensal</v>
      </c>
      <c r="L110" s="6">
        <f t="shared" si="33"/>
        <v>45566</v>
      </c>
      <c r="M110" s="6" t="e">
        <f t="shared" ca="1" si="33"/>
        <v>#NAME?</v>
      </c>
      <c r="N110" s="6" t="e">
        <f t="shared" ca="1" si="33"/>
        <v>#NAME?</v>
      </c>
      <c r="O110" s="6" t="str">
        <f t="shared" si="33"/>
        <v>Meta Parcial</v>
      </c>
      <c r="P110" s="6" t="str">
        <f t="shared" si="33"/>
        <v>01-09/jan de 2025</v>
      </c>
      <c r="Q110" s="8" t="s">
        <v>80</v>
      </c>
      <c r="R110" s="9" t="str">
        <f>R$4</f>
        <v>Meta Parcial</v>
      </c>
      <c r="S110" s="9" t="str">
        <f>S$4</f>
        <v>10-31/jan de 2025</v>
      </c>
      <c r="T110" s="10" t="str">
        <f t="shared" si="33"/>
        <v>Meta Mensal</v>
      </c>
      <c r="U110" s="10" t="e">
        <f t="shared" ca="1" si="33"/>
        <v>#NAME?</v>
      </c>
      <c r="V110" s="10" t="e">
        <f t="shared" ca="1" si="33"/>
        <v>#NAME?</v>
      </c>
      <c r="W110" s="10" t="e">
        <f t="shared" ca="1" si="33"/>
        <v>#NAME?</v>
      </c>
      <c r="X110" s="10" t="e">
        <f t="shared" ca="1" si="33"/>
        <v>#NAME?</v>
      </c>
      <c r="Y110" s="10" t="e">
        <f t="shared" ca="1" si="33"/>
        <v>#NAME?</v>
      </c>
      <c r="Z110" s="10" t="e">
        <f t="shared" ca="1" si="33"/>
        <v>#NAME?</v>
      </c>
      <c r="AA110" s="10" t="e">
        <f t="shared" ca="1" si="33"/>
        <v>#NAME?</v>
      </c>
      <c r="AB110" s="11"/>
    </row>
    <row r="111" spans="1:28" s="15" customFormat="1" x14ac:dyDescent="0.25">
      <c r="A111" s="99" t="s">
        <v>81</v>
      </c>
      <c r="B111" s="103">
        <f>(D111/31)*22</f>
        <v>7.096774193548387</v>
      </c>
      <c r="C111" s="103">
        <v>0</v>
      </c>
      <c r="D111" s="103">
        <v>10</v>
      </c>
      <c r="E111" s="104">
        <v>0</v>
      </c>
      <c r="F111" s="103">
        <v>0</v>
      </c>
      <c r="G111" s="84">
        <f t="shared" ref="G111:G136" si="34">(K111/31)*9</f>
        <v>2.903225806451613</v>
      </c>
      <c r="H111" s="87">
        <v>0</v>
      </c>
      <c r="I111" s="84">
        <f t="shared" ref="I111:I136" si="35">(K111/31)*22</f>
        <v>7.096774193548387</v>
      </c>
      <c r="J111" s="87">
        <v>0</v>
      </c>
      <c r="K111" s="84">
        <f t="shared" ref="K111:K136" si="36">D111</f>
        <v>10</v>
      </c>
      <c r="L111" s="84">
        <f t="shared" ref="L111:L136" si="37">H111+J111</f>
        <v>0</v>
      </c>
      <c r="M111" s="103">
        <v>0</v>
      </c>
      <c r="N111" s="103">
        <v>0</v>
      </c>
      <c r="O111" s="84">
        <f>ROUND((K111/31)*9,0)</f>
        <v>3</v>
      </c>
      <c r="P111" s="103">
        <v>0</v>
      </c>
      <c r="Q111" s="99" t="s">
        <v>81</v>
      </c>
      <c r="R111" s="93">
        <f>ROUND((T111/31)*22,0)</f>
        <v>4</v>
      </c>
      <c r="S111" s="105">
        <v>0</v>
      </c>
      <c r="T111" s="84">
        <v>5</v>
      </c>
      <c r="U111" s="18">
        <v>0</v>
      </c>
      <c r="V111" s="103"/>
      <c r="W111" s="103"/>
      <c r="X111" s="103"/>
      <c r="Y111" s="103"/>
      <c r="Z111" s="103"/>
      <c r="AA111" s="103"/>
    </row>
    <row r="112" spans="1:28" s="15" customFormat="1" x14ac:dyDescent="0.25">
      <c r="A112" s="99" t="s">
        <v>82</v>
      </c>
      <c r="B112" s="103">
        <f t="shared" ref="B112:B136" si="38">(D112/31)*22</f>
        <v>7.096774193548387</v>
      </c>
      <c r="C112" s="103">
        <v>0</v>
      </c>
      <c r="D112" s="103">
        <v>10</v>
      </c>
      <c r="E112" s="104">
        <v>0</v>
      </c>
      <c r="F112" s="103">
        <v>0</v>
      </c>
      <c r="G112" s="84">
        <f t="shared" si="34"/>
        <v>2.903225806451613</v>
      </c>
      <c r="H112" s="87">
        <v>0</v>
      </c>
      <c r="I112" s="84">
        <f t="shared" si="35"/>
        <v>7.096774193548387</v>
      </c>
      <c r="J112" s="87">
        <v>0</v>
      </c>
      <c r="K112" s="84">
        <f t="shared" si="36"/>
        <v>10</v>
      </c>
      <c r="L112" s="84">
        <f t="shared" si="37"/>
        <v>0</v>
      </c>
      <c r="M112" s="103">
        <v>0</v>
      </c>
      <c r="N112" s="103">
        <v>0</v>
      </c>
      <c r="O112" s="84">
        <f t="shared" ref="O112:O136" si="39">ROUND((K112/31)*9,0)</f>
        <v>3</v>
      </c>
      <c r="P112" s="103">
        <v>0</v>
      </c>
      <c r="Q112" s="99" t="s">
        <v>82</v>
      </c>
      <c r="R112" s="93">
        <f t="shared" ref="R112:R136" si="40">ROUND((T112/31)*22,0)</f>
        <v>4</v>
      </c>
      <c r="S112" s="105">
        <v>0</v>
      </c>
      <c r="T112" s="84">
        <v>5</v>
      </c>
      <c r="U112" s="18">
        <v>0</v>
      </c>
      <c r="V112" s="103"/>
      <c r="W112" s="103"/>
      <c r="X112" s="103"/>
      <c r="Y112" s="103"/>
      <c r="Z112" s="103"/>
      <c r="AA112" s="103"/>
    </row>
    <row r="113" spans="1:28" s="15" customFormat="1" x14ac:dyDescent="0.25">
      <c r="A113" s="99" t="s">
        <v>83</v>
      </c>
      <c r="B113" s="103">
        <f t="shared" si="38"/>
        <v>27.677419354838708</v>
      </c>
      <c r="C113" s="103">
        <v>0</v>
      </c>
      <c r="D113" s="103">
        <v>39</v>
      </c>
      <c r="E113" s="104">
        <v>24</v>
      </c>
      <c r="F113" s="103">
        <v>0</v>
      </c>
      <c r="G113" s="84">
        <f t="shared" si="34"/>
        <v>11.32258064516129</v>
      </c>
      <c r="H113" s="87">
        <v>0</v>
      </c>
      <c r="I113" s="84">
        <f t="shared" si="35"/>
        <v>27.677419354838708</v>
      </c>
      <c r="J113" s="87">
        <v>27</v>
      </c>
      <c r="K113" s="84">
        <f t="shared" si="36"/>
        <v>39</v>
      </c>
      <c r="L113" s="84">
        <f t="shared" si="37"/>
        <v>27</v>
      </c>
      <c r="M113" s="103">
        <v>0</v>
      </c>
      <c r="N113" s="103">
        <v>20</v>
      </c>
      <c r="O113" s="84">
        <f t="shared" si="39"/>
        <v>11</v>
      </c>
      <c r="P113" s="103">
        <v>0</v>
      </c>
      <c r="Q113" s="99" t="s">
        <v>83</v>
      </c>
      <c r="R113" s="93">
        <f t="shared" si="40"/>
        <v>71</v>
      </c>
      <c r="S113" s="105">
        <v>2</v>
      </c>
      <c r="T113" s="84">
        <v>100</v>
      </c>
      <c r="U113" s="18">
        <v>2</v>
      </c>
      <c r="V113" s="103"/>
      <c r="W113" s="103"/>
      <c r="X113" s="103"/>
      <c r="Y113" s="103"/>
      <c r="Z113" s="103"/>
      <c r="AA113" s="103"/>
    </row>
    <row r="114" spans="1:28" s="15" customFormat="1" x14ac:dyDescent="0.25">
      <c r="A114" s="99" t="s">
        <v>84</v>
      </c>
      <c r="B114" s="103">
        <f t="shared" si="38"/>
        <v>7.096774193548387</v>
      </c>
      <c r="C114" s="103">
        <v>0</v>
      </c>
      <c r="D114" s="103">
        <v>10</v>
      </c>
      <c r="E114" s="104">
        <v>2</v>
      </c>
      <c r="F114" s="103">
        <v>2</v>
      </c>
      <c r="G114" s="84">
        <f t="shared" si="34"/>
        <v>2.903225806451613</v>
      </c>
      <c r="H114" s="87">
        <v>2</v>
      </c>
      <c r="I114" s="84">
        <f t="shared" si="35"/>
        <v>7.096774193548387</v>
      </c>
      <c r="J114" s="87">
        <v>0</v>
      </c>
      <c r="K114" s="84">
        <f t="shared" si="36"/>
        <v>10</v>
      </c>
      <c r="L114" s="84">
        <f t="shared" si="37"/>
        <v>2</v>
      </c>
      <c r="M114" s="103">
        <v>7</v>
      </c>
      <c r="N114" s="103">
        <v>7</v>
      </c>
      <c r="O114" s="84">
        <f t="shared" si="39"/>
        <v>3</v>
      </c>
      <c r="P114" s="103">
        <v>0</v>
      </c>
      <c r="Q114" s="99" t="s">
        <v>84</v>
      </c>
      <c r="R114" s="93">
        <f t="shared" si="40"/>
        <v>7</v>
      </c>
      <c r="S114" s="105">
        <v>2</v>
      </c>
      <c r="T114" s="84">
        <v>10</v>
      </c>
      <c r="U114" s="18">
        <v>2</v>
      </c>
      <c r="V114" s="103"/>
      <c r="W114" s="103"/>
      <c r="X114" s="103"/>
      <c r="Y114" s="103"/>
      <c r="Z114" s="103"/>
      <c r="AA114" s="103"/>
    </row>
    <row r="115" spans="1:28" s="15" customFormat="1" x14ac:dyDescent="0.25">
      <c r="A115" s="99" t="s">
        <v>85</v>
      </c>
      <c r="B115" s="103">
        <f t="shared" si="38"/>
        <v>41.870967741935488</v>
      </c>
      <c r="C115" s="103">
        <v>28</v>
      </c>
      <c r="D115" s="103">
        <v>59</v>
      </c>
      <c r="E115" s="104">
        <v>114</v>
      </c>
      <c r="F115" s="103">
        <v>41</v>
      </c>
      <c r="G115" s="84">
        <f t="shared" si="34"/>
        <v>17.129032258064516</v>
      </c>
      <c r="H115" s="87">
        <v>7</v>
      </c>
      <c r="I115" s="84">
        <f t="shared" si="35"/>
        <v>41.870967741935488</v>
      </c>
      <c r="J115" s="87">
        <v>26</v>
      </c>
      <c r="K115" s="84">
        <f t="shared" si="36"/>
        <v>59</v>
      </c>
      <c r="L115" s="84">
        <f t="shared" si="37"/>
        <v>33</v>
      </c>
      <c r="M115" s="103">
        <v>41</v>
      </c>
      <c r="N115" s="103">
        <v>23</v>
      </c>
      <c r="O115" s="84">
        <f t="shared" si="39"/>
        <v>17</v>
      </c>
      <c r="P115" s="103">
        <v>11</v>
      </c>
      <c r="Q115" s="99" t="s">
        <v>85</v>
      </c>
      <c r="R115" s="93">
        <f t="shared" si="40"/>
        <v>64</v>
      </c>
      <c r="S115" s="105">
        <v>25</v>
      </c>
      <c r="T115" s="84">
        <v>90</v>
      </c>
      <c r="U115" s="18">
        <v>36</v>
      </c>
      <c r="V115" s="103"/>
      <c r="W115" s="103"/>
      <c r="X115" s="103"/>
      <c r="Y115" s="103"/>
      <c r="Z115" s="103"/>
      <c r="AA115" s="103"/>
    </row>
    <row r="116" spans="1:28" s="15" customFormat="1" x14ac:dyDescent="0.25">
      <c r="A116" s="99" t="s">
        <v>86</v>
      </c>
      <c r="B116" s="103">
        <f t="shared" si="38"/>
        <v>60.322580645161288</v>
      </c>
      <c r="C116" s="103">
        <v>56</v>
      </c>
      <c r="D116" s="103">
        <v>85</v>
      </c>
      <c r="E116" s="104">
        <v>63</v>
      </c>
      <c r="F116" s="103">
        <v>83</v>
      </c>
      <c r="G116" s="84">
        <f t="shared" si="34"/>
        <v>24.677419354838708</v>
      </c>
      <c r="H116" s="87">
        <v>82</v>
      </c>
      <c r="I116" s="84">
        <f t="shared" si="35"/>
        <v>60.322580645161288</v>
      </c>
      <c r="J116" s="87">
        <v>69</v>
      </c>
      <c r="K116" s="84">
        <f t="shared" si="36"/>
        <v>85</v>
      </c>
      <c r="L116" s="84">
        <f t="shared" si="37"/>
        <v>151</v>
      </c>
      <c r="M116" s="103">
        <v>77</v>
      </c>
      <c r="N116" s="103">
        <v>256</v>
      </c>
      <c r="O116" s="84">
        <f t="shared" si="39"/>
        <v>25</v>
      </c>
      <c r="P116" s="103">
        <v>0</v>
      </c>
      <c r="Q116" s="99" t="s">
        <v>86</v>
      </c>
      <c r="R116" s="93">
        <f t="shared" si="40"/>
        <v>57</v>
      </c>
      <c r="S116" s="105">
        <v>97</v>
      </c>
      <c r="T116" s="84">
        <v>80</v>
      </c>
      <c r="U116" s="18">
        <v>97</v>
      </c>
      <c r="V116" s="103"/>
      <c r="W116" s="103"/>
      <c r="X116" s="103"/>
      <c r="Y116" s="103"/>
      <c r="Z116" s="103"/>
      <c r="AA116" s="103"/>
    </row>
    <row r="117" spans="1:28" s="15" customFormat="1" x14ac:dyDescent="0.25">
      <c r="A117" s="99" t="s">
        <v>87</v>
      </c>
      <c r="B117" s="103">
        <f t="shared" si="38"/>
        <v>53.225806451612904</v>
      </c>
      <c r="C117" s="103">
        <v>198</v>
      </c>
      <c r="D117" s="103">
        <v>75</v>
      </c>
      <c r="E117" s="104">
        <v>91</v>
      </c>
      <c r="F117" s="103">
        <v>80</v>
      </c>
      <c r="G117" s="84">
        <f t="shared" si="34"/>
        <v>21.774193548387096</v>
      </c>
      <c r="H117" s="87">
        <v>31</v>
      </c>
      <c r="I117" s="84">
        <f t="shared" si="35"/>
        <v>53.225806451612904</v>
      </c>
      <c r="J117" s="87">
        <v>54</v>
      </c>
      <c r="K117" s="84">
        <f t="shared" si="36"/>
        <v>75</v>
      </c>
      <c r="L117" s="84">
        <f t="shared" si="37"/>
        <v>85</v>
      </c>
      <c r="M117" s="103">
        <v>85</v>
      </c>
      <c r="N117" s="103">
        <v>188</v>
      </c>
      <c r="O117" s="84">
        <f t="shared" si="39"/>
        <v>22</v>
      </c>
      <c r="P117" s="103">
        <v>24</v>
      </c>
      <c r="Q117" s="99" t="s">
        <v>87</v>
      </c>
      <c r="R117" s="93">
        <f t="shared" si="40"/>
        <v>35</v>
      </c>
      <c r="S117" s="105">
        <v>28</v>
      </c>
      <c r="T117" s="84">
        <v>50</v>
      </c>
      <c r="U117" s="18">
        <v>33</v>
      </c>
      <c r="V117" s="103"/>
      <c r="W117" s="103"/>
      <c r="X117" s="103"/>
      <c r="Y117" s="103"/>
      <c r="Z117" s="103"/>
      <c r="AA117" s="103"/>
    </row>
    <row r="118" spans="1:28" s="15" customFormat="1" x14ac:dyDescent="0.25">
      <c r="A118" s="99" t="s">
        <v>88</v>
      </c>
      <c r="B118" s="103">
        <f t="shared" si="38"/>
        <v>80.903225806451616</v>
      </c>
      <c r="C118" s="103">
        <v>104</v>
      </c>
      <c r="D118" s="103">
        <v>114</v>
      </c>
      <c r="E118" s="104">
        <v>134</v>
      </c>
      <c r="F118" s="103">
        <v>65</v>
      </c>
      <c r="G118" s="84">
        <f t="shared" si="34"/>
        <v>33.096774193548384</v>
      </c>
      <c r="H118" s="87">
        <v>15</v>
      </c>
      <c r="I118" s="84">
        <f t="shared" si="35"/>
        <v>80.903225806451616</v>
      </c>
      <c r="J118" s="87">
        <v>48</v>
      </c>
      <c r="K118" s="84">
        <f t="shared" si="36"/>
        <v>114</v>
      </c>
      <c r="L118" s="84">
        <f t="shared" si="37"/>
        <v>63</v>
      </c>
      <c r="M118" s="103">
        <v>48</v>
      </c>
      <c r="N118" s="103">
        <v>38</v>
      </c>
      <c r="O118" s="84">
        <f t="shared" si="39"/>
        <v>33</v>
      </c>
      <c r="P118" s="103">
        <v>5</v>
      </c>
      <c r="Q118" s="99" t="s">
        <v>88</v>
      </c>
      <c r="R118" s="93">
        <f t="shared" si="40"/>
        <v>7</v>
      </c>
      <c r="S118" s="105">
        <v>3</v>
      </c>
      <c r="T118" s="84">
        <v>10</v>
      </c>
      <c r="U118" s="18">
        <v>4</v>
      </c>
      <c r="V118" s="103"/>
      <c r="W118" s="103"/>
      <c r="X118" s="103"/>
      <c r="Y118" s="103"/>
      <c r="Z118" s="103"/>
      <c r="AA118" s="103"/>
    </row>
    <row r="119" spans="1:28" s="15" customFormat="1" x14ac:dyDescent="0.25">
      <c r="A119" s="99" t="s">
        <v>89</v>
      </c>
      <c r="B119" s="103">
        <f t="shared" si="38"/>
        <v>8.5161290322580641</v>
      </c>
      <c r="C119" s="103">
        <v>40</v>
      </c>
      <c r="D119" s="103">
        <v>12</v>
      </c>
      <c r="E119" s="104">
        <v>0</v>
      </c>
      <c r="F119" s="103">
        <v>0</v>
      </c>
      <c r="G119" s="84">
        <f t="shared" si="34"/>
        <v>3.4838709677419355</v>
      </c>
      <c r="H119" s="87">
        <v>0</v>
      </c>
      <c r="I119" s="84">
        <f t="shared" si="35"/>
        <v>8.5161290322580641</v>
      </c>
      <c r="J119" s="87">
        <v>0</v>
      </c>
      <c r="K119" s="84">
        <f t="shared" si="36"/>
        <v>12</v>
      </c>
      <c r="L119" s="84">
        <f t="shared" si="37"/>
        <v>0</v>
      </c>
      <c r="M119" s="103">
        <v>0</v>
      </c>
      <c r="N119" s="103">
        <v>39</v>
      </c>
      <c r="O119" s="84">
        <f t="shared" si="39"/>
        <v>3</v>
      </c>
      <c r="P119" s="103">
        <v>13</v>
      </c>
      <c r="Q119" s="99" t="s">
        <v>89</v>
      </c>
      <c r="R119" s="93">
        <f t="shared" si="40"/>
        <v>11</v>
      </c>
      <c r="S119" s="105">
        <v>1</v>
      </c>
      <c r="T119" s="84">
        <v>15</v>
      </c>
      <c r="U119" s="18">
        <v>3</v>
      </c>
      <c r="V119" s="103"/>
      <c r="W119" s="103"/>
      <c r="X119" s="103"/>
      <c r="Y119" s="103"/>
      <c r="Z119" s="103"/>
      <c r="AA119" s="103"/>
    </row>
    <row r="120" spans="1:28" s="15" customFormat="1" x14ac:dyDescent="0.25">
      <c r="A120" s="99" t="s">
        <v>90</v>
      </c>
      <c r="B120" s="103">
        <f t="shared" si="38"/>
        <v>6.3870967741935489</v>
      </c>
      <c r="C120" s="103">
        <v>2</v>
      </c>
      <c r="D120" s="103">
        <v>9</v>
      </c>
      <c r="E120" s="104">
        <v>2</v>
      </c>
      <c r="F120" s="103">
        <v>2</v>
      </c>
      <c r="G120" s="84">
        <f t="shared" si="34"/>
        <v>2.612903225806452</v>
      </c>
      <c r="H120" s="87">
        <v>0</v>
      </c>
      <c r="I120" s="84">
        <f t="shared" si="35"/>
        <v>6.3870967741935489</v>
      </c>
      <c r="J120" s="87">
        <v>2</v>
      </c>
      <c r="K120" s="84">
        <f t="shared" si="36"/>
        <v>9</v>
      </c>
      <c r="L120" s="84">
        <f t="shared" si="37"/>
        <v>2</v>
      </c>
      <c r="M120" s="103">
        <v>2</v>
      </c>
      <c r="N120" s="103">
        <v>2</v>
      </c>
      <c r="O120" s="84">
        <f t="shared" si="39"/>
        <v>3</v>
      </c>
      <c r="P120" s="103">
        <v>2</v>
      </c>
      <c r="Q120" s="99" t="s">
        <v>90</v>
      </c>
      <c r="R120" s="93">
        <f t="shared" si="40"/>
        <v>28</v>
      </c>
      <c r="S120" s="105">
        <v>0</v>
      </c>
      <c r="T120" s="84">
        <v>40</v>
      </c>
      <c r="U120" s="18">
        <v>1</v>
      </c>
      <c r="V120" s="103"/>
      <c r="W120" s="103"/>
      <c r="X120" s="103"/>
      <c r="Y120" s="103"/>
      <c r="Z120" s="103"/>
      <c r="AA120" s="103"/>
    </row>
    <row r="121" spans="1:28" s="15" customFormat="1" x14ac:dyDescent="0.25">
      <c r="A121" s="99" t="s">
        <v>91</v>
      </c>
      <c r="B121" s="103">
        <f t="shared" si="38"/>
        <v>32.645161290322584</v>
      </c>
      <c r="C121" s="103">
        <v>16</v>
      </c>
      <c r="D121" s="103">
        <v>46</v>
      </c>
      <c r="E121" s="104">
        <v>30</v>
      </c>
      <c r="F121" s="103">
        <v>41</v>
      </c>
      <c r="G121" s="84">
        <f t="shared" si="34"/>
        <v>13.35483870967742</v>
      </c>
      <c r="H121" s="87">
        <v>0</v>
      </c>
      <c r="I121" s="84">
        <f t="shared" si="35"/>
        <v>32.645161290322584</v>
      </c>
      <c r="J121" s="87">
        <v>43</v>
      </c>
      <c r="K121" s="84">
        <f t="shared" si="36"/>
        <v>46</v>
      </c>
      <c r="L121" s="84">
        <f t="shared" si="37"/>
        <v>43</v>
      </c>
      <c r="M121" s="103">
        <v>48</v>
      </c>
      <c r="N121" s="103">
        <v>29</v>
      </c>
      <c r="O121" s="84">
        <f t="shared" si="39"/>
        <v>13</v>
      </c>
      <c r="P121" s="103">
        <v>14</v>
      </c>
      <c r="Q121" s="99" t="s">
        <v>91</v>
      </c>
      <c r="R121" s="93">
        <f t="shared" si="40"/>
        <v>85</v>
      </c>
      <c r="S121" s="105">
        <v>6</v>
      </c>
      <c r="T121" s="84">
        <v>120</v>
      </c>
      <c r="U121" s="18">
        <v>17</v>
      </c>
      <c r="V121" s="103"/>
      <c r="W121" s="103"/>
      <c r="X121" s="103"/>
      <c r="Y121" s="103"/>
      <c r="Z121" s="103"/>
      <c r="AA121" s="103"/>
    </row>
    <row r="122" spans="1:28" s="15" customFormat="1" x14ac:dyDescent="0.25">
      <c r="A122" s="99" t="s">
        <v>92</v>
      </c>
      <c r="B122" s="103">
        <f t="shared" si="38"/>
        <v>7.096774193548387</v>
      </c>
      <c r="C122" s="103">
        <v>0</v>
      </c>
      <c r="D122" s="103">
        <v>10</v>
      </c>
      <c r="E122" s="104">
        <v>0</v>
      </c>
      <c r="F122" s="103">
        <v>0</v>
      </c>
      <c r="G122" s="84">
        <f t="shared" si="34"/>
        <v>2.903225806451613</v>
      </c>
      <c r="H122" s="87">
        <v>0</v>
      </c>
      <c r="I122" s="84">
        <f t="shared" si="35"/>
        <v>7.096774193548387</v>
      </c>
      <c r="J122" s="87">
        <v>0</v>
      </c>
      <c r="K122" s="84">
        <f t="shared" si="36"/>
        <v>10</v>
      </c>
      <c r="L122" s="84">
        <f t="shared" si="37"/>
        <v>0</v>
      </c>
      <c r="M122" s="103">
        <v>0</v>
      </c>
      <c r="N122" s="103">
        <v>0</v>
      </c>
      <c r="O122" s="84">
        <f t="shared" si="39"/>
        <v>3</v>
      </c>
      <c r="P122" s="103">
        <v>0</v>
      </c>
      <c r="Q122" s="106"/>
      <c r="R122" s="106"/>
      <c r="S122" s="107"/>
      <c r="T122" s="87"/>
      <c r="U122" s="37">
        <v>0</v>
      </c>
      <c r="V122" s="108"/>
      <c r="W122" s="108"/>
      <c r="X122" s="108"/>
      <c r="Y122" s="108"/>
      <c r="Z122" s="108"/>
      <c r="AA122" s="108"/>
      <c r="AB122" s="38"/>
    </row>
    <row r="123" spans="1:28" s="15" customFormat="1" x14ac:dyDescent="0.25">
      <c r="A123" s="99" t="s">
        <v>93</v>
      </c>
      <c r="B123" s="103">
        <f t="shared" si="38"/>
        <v>7.096774193548387</v>
      </c>
      <c r="C123" s="103">
        <v>0</v>
      </c>
      <c r="D123" s="103">
        <v>10</v>
      </c>
      <c r="E123" s="104">
        <v>0</v>
      </c>
      <c r="F123" s="103">
        <v>0</v>
      </c>
      <c r="G123" s="84">
        <f t="shared" si="34"/>
        <v>2.903225806451613</v>
      </c>
      <c r="H123" s="87">
        <v>0</v>
      </c>
      <c r="I123" s="84">
        <f t="shared" si="35"/>
        <v>7.096774193548387</v>
      </c>
      <c r="J123" s="87">
        <v>0</v>
      </c>
      <c r="K123" s="84">
        <f t="shared" si="36"/>
        <v>10</v>
      </c>
      <c r="L123" s="84">
        <f t="shared" si="37"/>
        <v>0</v>
      </c>
      <c r="M123" s="103">
        <v>0</v>
      </c>
      <c r="N123" s="103">
        <v>0</v>
      </c>
      <c r="O123" s="84">
        <f t="shared" si="39"/>
        <v>3</v>
      </c>
      <c r="P123" s="103">
        <v>0</v>
      </c>
      <c r="Q123" s="99" t="s">
        <v>93</v>
      </c>
      <c r="R123" s="93">
        <f t="shared" si="40"/>
        <v>35</v>
      </c>
      <c r="S123" s="105">
        <v>0</v>
      </c>
      <c r="T123" s="84">
        <v>50</v>
      </c>
      <c r="U123" s="18">
        <v>0</v>
      </c>
      <c r="V123" s="103"/>
      <c r="W123" s="103"/>
      <c r="X123" s="103"/>
      <c r="Y123" s="103"/>
      <c r="Z123" s="103"/>
      <c r="AA123" s="103"/>
    </row>
    <row r="124" spans="1:28" s="15" customFormat="1" x14ac:dyDescent="0.25">
      <c r="A124" s="99" t="s">
        <v>94</v>
      </c>
      <c r="B124" s="103">
        <f t="shared" si="38"/>
        <v>33.354838709677416</v>
      </c>
      <c r="C124" s="103">
        <v>65</v>
      </c>
      <c r="D124" s="103">
        <v>47</v>
      </c>
      <c r="E124" s="104">
        <v>83</v>
      </c>
      <c r="F124" s="103">
        <v>69</v>
      </c>
      <c r="G124" s="84">
        <f t="shared" si="34"/>
        <v>13.64516129032258</v>
      </c>
      <c r="H124" s="87">
        <v>16</v>
      </c>
      <c r="I124" s="84">
        <f t="shared" si="35"/>
        <v>33.354838709677416</v>
      </c>
      <c r="J124" s="87">
        <v>38</v>
      </c>
      <c r="K124" s="84">
        <f t="shared" si="36"/>
        <v>47</v>
      </c>
      <c r="L124" s="84">
        <f t="shared" si="37"/>
        <v>54</v>
      </c>
      <c r="M124" s="103">
        <v>71</v>
      </c>
      <c r="N124" s="103">
        <v>59</v>
      </c>
      <c r="O124" s="84">
        <f t="shared" si="39"/>
        <v>14</v>
      </c>
      <c r="P124" s="103">
        <v>16</v>
      </c>
      <c r="Q124" s="99" t="s">
        <v>94</v>
      </c>
      <c r="R124" s="93">
        <f t="shared" si="40"/>
        <v>35</v>
      </c>
      <c r="S124" s="105">
        <v>8</v>
      </c>
      <c r="T124" s="84">
        <v>50</v>
      </c>
      <c r="U124" s="18">
        <v>12</v>
      </c>
      <c r="V124" s="103"/>
      <c r="W124" s="103"/>
      <c r="X124" s="103"/>
      <c r="Y124" s="103"/>
      <c r="Z124" s="103"/>
      <c r="AA124" s="103"/>
    </row>
    <row r="125" spans="1:28" s="15" customFormat="1" x14ac:dyDescent="0.25">
      <c r="A125" s="99" t="s">
        <v>95</v>
      </c>
      <c r="B125" s="103">
        <f t="shared" si="38"/>
        <v>53.225806451612904</v>
      </c>
      <c r="C125" s="103">
        <v>0</v>
      </c>
      <c r="D125" s="103">
        <v>75</v>
      </c>
      <c r="E125" s="104">
        <v>0</v>
      </c>
      <c r="F125" s="103">
        <v>0</v>
      </c>
      <c r="G125" s="84">
        <f t="shared" si="34"/>
        <v>21.774193548387096</v>
      </c>
      <c r="H125" s="87">
        <v>0</v>
      </c>
      <c r="I125" s="84">
        <f t="shared" si="35"/>
        <v>53.225806451612904</v>
      </c>
      <c r="J125" s="87">
        <v>183</v>
      </c>
      <c r="K125" s="84">
        <f t="shared" si="36"/>
        <v>75</v>
      </c>
      <c r="L125" s="84">
        <f t="shared" si="37"/>
        <v>183</v>
      </c>
      <c r="M125" s="103">
        <v>117</v>
      </c>
      <c r="N125" s="103">
        <v>150</v>
      </c>
      <c r="O125" s="84">
        <f t="shared" si="39"/>
        <v>22</v>
      </c>
      <c r="P125" s="103">
        <v>7</v>
      </c>
      <c r="Q125" s="99" t="s">
        <v>95</v>
      </c>
      <c r="R125" s="93">
        <f t="shared" si="40"/>
        <v>71</v>
      </c>
      <c r="S125" s="105">
        <v>42</v>
      </c>
      <c r="T125" s="84">
        <v>100</v>
      </c>
      <c r="U125" s="18">
        <v>47</v>
      </c>
      <c r="V125" s="103"/>
      <c r="W125" s="103"/>
      <c r="X125" s="103"/>
      <c r="Y125" s="103"/>
      <c r="Z125" s="103"/>
      <c r="AA125" s="103"/>
    </row>
    <row r="126" spans="1:28" s="15" customFormat="1" x14ac:dyDescent="0.25">
      <c r="A126" s="99" t="s">
        <v>96</v>
      </c>
      <c r="B126" s="103">
        <f t="shared" si="38"/>
        <v>29.806451612903224</v>
      </c>
      <c r="C126" s="103">
        <v>55</v>
      </c>
      <c r="D126" s="103">
        <v>42</v>
      </c>
      <c r="E126" s="104">
        <v>54</v>
      </c>
      <c r="F126" s="103">
        <v>47</v>
      </c>
      <c r="G126" s="84">
        <f t="shared" si="34"/>
        <v>12.193548387096774</v>
      </c>
      <c r="H126" s="87">
        <v>13</v>
      </c>
      <c r="I126" s="84">
        <f t="shared" si="35"/>
        <v>29.806451612903224</v>
      </c>
      <c r="J126" s="87">
        <v>37</v>
      </c>
      <c r="K126" s="84">
        <f t="shared" si="36"/>
        <v>42</v>
      </c>
      <c r="L126" s="84">
        <f t="shared" si="37"/>
        <v>50</v>
      </c>
      <c r="M126" s="103">
        <v>49</v>
      </c>
      <c r="N126" s="103">
        <v>40</v>
      </c>
      <c r="O126" s="84">
        <f t="shared" si="39"/>
        <v>12</v>
      </c>
      <c r="P126" s="103">
        <v>12</v>
      </c>
      <c r="Q126" s="99" t="s">
        <v>96</v>
      </c>
      <c r="R126" s="93">
        <f t="shared" si="40"/>
        <v>35</v>
      </c>
      <c r="S126" s="105">
        <v>6</v>
      </c>
      <c r="T126" s="84">
        <v>50</v>
      </c>
      <c r="U126" s="18">
        <v>6</v>
      </c>
      <c r="V126" s="103"/>
      <c r="W126" s="103"/>
      <c r="X126" s="103"/>
      <c r="Y126" s="103"/>
      <c r="Z126" s="103"/>
      <c r="AA126" s="103"/>
    </row>
    <row r="127" spans="1:28" s="15" customFormat="1" x14ac:dyDescent="0.25">
      <c r="A127" s="99" t="s">
        <v>97</v>
      </c>
      <c r="B127" s="103">
        <f t="shared" si="38"/>
        <v>7.096774193548387</v>
      </c>
      <c r="C127" s="103">
        <v>0</v>
      </c>
      <c r="D127" s="103">
        <v>10</v>
      </c>
      <c r="E127" s="104">
        <v>0</v>
      </c>
      <c r="F127" s="103">
        <v>0</v>
      </c>
      <c r="G127" s="84">
        <f t="shared" si="34"/>
        <v>2.903225806451613</v>
      </c>
      <c r="H127" s="87">
        <v>0</v>
      </c>
      <c r="I127" s="84">
        <f t="shared" si="35"/>
        <v>7.096774193548387</v>
      </c>
      <c r="J127" s="87">
        <v>0</v>
      </c>
      <c r="K127" s="84">
        <f t="shared" si="36"/>
        <v>10</v>
      </c>
      <c r="L127" s="84">
        <f t="shared" si="37"/>
        <v>0</v>
      </c>
      <c r="M127" s="103">
        <v>0</v>
      </c>
      <c r="N127" s="103">
        <v>0</v>
      </c>
      <c r="O127" s="84">
        <f t="shared" si="39"/>
        <v>3</v>
      </c>
      <c r="P127" s="103">
        <v>0</v>
      </c>
      <c r="Q127" s="99" t="s">
        <v>97</v>
      </c>
      <c r="R127" s="93">
        <f t="shared" si="40"/>
        <v>0</v>
      </c>
      <c r="S127" s="105">
        <v>0</v>
      </c>
      <c r="T127" s="84"/>
      <c r="U127" s="18">
        <v>0</v>
      </c>
      <c r="V127" s="103"/>
      <c r="W127" s="103"/>
      <c r="X127" s="103"/>
      <c r="Y127" s="103"/>
      <c r="Z127" s="103"/>
      <c r="AA127" s="103"/>
    </row>
    <row r="128" spans="1:28" s="15" customFormat="1" x14ac:dyDescent="0.25">
      <c r="A128" s="99" t="s">
        <v>98</v>
      </c>
      <c r="B128" s="103">
        <f t="shared" si="38"/>
        <v>7.096774193548387</v>
      </c>
      <c r="C128" s="103">
        <v>0</v>
      </c>
      <c r="D128" s="103">
        <v>10</v>
      </c>
      <c r="E128" s="104">
        <v>0</v>
      </c>
      <c r="F128" s="103">
        <v>0</v>
      </c>
      <c r="G128" s="84">
        <f t="shared" si="34"/>
        <v>2.903225806451613</v>
      </c>
      <c r="H128" s="87">
        <v>0</v>
      </c>
      <c r="I128" s="84">
        <f t="shared" si="35"/>
        <v>7.096774193548387</v>
      </c>
      <c r="J128" s="87">
        <v>0</v>
      </c>
      <c r="K128" s="84">
        <f t="shared" si="36"/>
        <v>10</v>
      </c>
      <c r="L128" s="84">
        <f t="shared" si="37"/>
        <v>0</v>
      </c>
      <c r="M128" s="103">
        <v>0</v>
      </c>
      <c r="N128" s="103">
        <v>0</v>
      </c>
      <c r="O128" s="84">
        <f t="shared" si="39"/>
        <v>3</v>
      </c>
      <c r="P128" s="103">
        <v>0</v>
      </c>
      <c r="Q128" s="99" t="s">
        <v>99</v>
      </c>
      <c r="R128" s="93">
        <f t="shared" si="40"/>
        <v>4</v>
      </c>
      <c r="S128" s="105">
        <v>0</v>
      </c>
      <c r="T128" s="84">
        <v>5</v>
      </c>
      <c r="U128" s="18">
        <v>0</v>
      </c>
      <c r="V128" s="103"/>
      <c r="W128" s="103"/>
      <c r="X128" s="103"/>
      <c r="Y128" s="103"/>
      <c r="Z128" s="103"/>
      <c r="AA128" s="103"/>
    </row>
    <row r="129" spans="1:28" s="15" customFormat="1" hidden="1" x14ac:dyDescent="0.25">
      <c r="A129" s="99"/>
      <c r="B129" s="103"/>
      <c r="C129" s="103"/>
      <c r="D129" s="103"/>
      <c r="E129" s="104"/>
      <c r="F129" s="103"/>
      <c r="G129" s="84"/>
      <c r="H129" s="87"/>
      <c r="I129" s="84"/>
      <c r="J129" s="87"/>
      <c r="K129" s="84"/>
      <c r="L129" s="84"/>
      <c r="M129" s="103"/>
      <c r="N129" s="103"/>
      <c r="O129" s="84">
        <f t="shared" si="39"/>
        <v>0</v>
      </c>
      <c r="P129" s="103"/>
      <c r="Q129" s="99" t="s">
        <v>100</v>
      </c>
      <c r="R129" s="93">
        <f t="shared" si="40"/>
        <v>7</v>
      </c>
      <c r="S129" s="105">
        <v>0</v>
      </c>
      <c r="T129" s="84">
        <v>10</v>
      </c>
      <c r="U129" s="18"/>
      <c r="V129" s="103"/>
      <c r="W129" s="103"/>
      <c r="X129" s="103"/>
      <c r="Y129" s="103"/>
      <c r="Z129" s="103"/>
      <c r="AA129" s="103"/>
    </row>
    <row r="130" spans="1:28" s="15" customFormat="1" x14ac:dyDescent="0.25">
      <c r="A130" s="99" t="s">
        <v>101</v>
      </c>
      <c r="B130" s="103">
        <f t="shared" si="38"/>
        <v>7.096774193548387</v>
      </c>
      <c r="C130" s="103">
        <v>0</v>
      </c>
      <c r="D130" s="103">
        <v>10</v>
      </c>
      <c r="E130" s="104">
        <v>0</v>
      </c>
      <c r="F130" s="103">
        <v>0</v>
      </c>
      <c r="G130" s="84">
        <f t="shared" si="34"/>
        <v>2.903225806451613</v>
      </c>
      <c r="H130" s="87">
        <v>0</v>
      </c>
      <c r="I130" s="84">
        <f t="shared" si="35"/>
        <v>7.096774193548387</v>
      </c>
      <c r="J130" s="87">
        <v>0</v>
      </c>
      <c r="K130" s="84">
        <f t="shared" si="36"/>
        <v>10</v>
      </c>
      <c r="L130" s="84">
        <f t="shared" si="37"/>
        <v>0</v>
      </c>
      <c r="M130" s="103">
        <v>0</v>
      </c>
      <c r="N130" s="103">
        <v>0</v>
      </c>
      <c r="O130" s="84">
        <f t="shared" si="39"/>
        <v>3</v>
      </c>
      <c r="P130" s="103">
        <v>0</v>
      </c>
      <c r="Q130" s="99" t="s">
        <v>101</v>
      </c>
      <c r="R130" s="93">
        <f t="shared" si="40"/>
        <v>4</v>
      </c>
      <c r="S130" s="105">
        <v>0</v>
      </c>
      <c r="T130" s="84">
        <v>5</v>
      </c>
      <c r="U130" s="18">
        <v>0</v>
      </c>
      <c r="V130" s="103"/>
      <c r="W130" s="103"/>
      <c r="X130" s="103"/>
      <c r="Y130" s="103"/>
      <c r="Z130" s="103"/>
      <c r="AA130" s="103"/>
    </row>
    <row r="131" spans="1:28" s="15" customFormat="1" x14ac:dyDescent="0.25">
      <c r="A131" s="99" t="s">
        <v>102</v>
      </c>
      <c r="B131" s="103">
        <f t="shared" si="38"/>
        <v>238.45161290322579</v>
      </c>
      <c r="C131" s="103">
        <v>136</v>
      </c>
      <c r="D131" s="103">
        <v>336</v>
      </c>
      <c r="E131" s="104">
        <v>479</v>
      </c>
      <c r="F131" s="103">
        <v>545</v>
      </c>
      <c r="G131" s="84">
        <f t="shared" si="34"/>
        <v>97.548387096774192</v>
      </c>
      <c r="H131" s="87">
        <v>69</v>
      </c>
      <c r="I131" s="84">
        <f t="shared" si="35"/>
        <v>238.45161290322579</v>
      </c>
      <c r="J131" s="87">
        <v>379</v>
      </c>
      <c r="K131" s="84">
        <f t="shared" si="36"/>
        <v>336</v>
      </c>
      <c r="L131" s="84">
        <f t="shared" si="37"/>
        <v>448</v>
      </c>
      <c r="M131" s="103">
        <v>302</v>
      </c>
      <c r="N131" s="103">
        <v>193</v>
      </c>
      <c r="O131" s="84">
        <f t="shared" si="39"/>
        <v>98</v>
      </c>
      <c r="P131" s="103">
        <v>5</v>
      </c>
      <c r="Q131" s="99" t="s">
        <v>102</v>
      </c>
      <c r="R131" s="93">
        <f t="shared" si="40"/>
        <v>64</v>
      </c>
      <c r="S131" s="105">
        <v>4</v>
      </c>
      <c r="T131" s="84">
        <v>90</v>
      </c>
      <c r="U131" s="18">
        <v>4</v>
      </c>
      <c r="V131" s="103"/>
      <c r="W131" s="103"/>
      <c r="X131" s="103"/>
      <c r="Y131" s="103"/>
      <c r="Z131" s="103"/>
      <c r="AA131" s="103"/>
    </row>
    <row r="132" spans="1:28" s="15" customFormat="1" x14ac:dyDescent="0.25">
      <c r="A132" s="99" t="s">
        <v>103</v>
      </c>
      <c r="B132" s="103">
        <f t="shared" si="38"/>
        <v>34.064516129032256</v>
      </c>
      <c r="C132" s="103">
        <v>56</v>
      </c>
      <c r="D132" s="103">
        <v>48</v>
      </c>
      <c r="E132" s="104">
        <v>41</v>
      </c>
      <c r="F132" s="103">
        <v>35</v>
      </c>
      <c r="G132" s="84">
        <f t="shared" si="34"/>
        <v>13.935483870967742</v>
      </c>
      <c r="H132" s="87">
        <v>33</v>
      </c>
      <c r="I132" s="84">
        <f t="shared" si="35"/>
        <v>34.064516129032256</v>
      </c>
      <c r="J132" s="87">
        <v>22</v>
      </c>
      <c r="K132" s="84">
        <f t="shared" si="36"/>
        <v>48</v>
      </c>
      <c r="L132" s="84">
        <f t="shared" si="37"/>
        <v>55</v>
      </c>
      <c r="M132" s="103">
        <v>43</v>
      </c>
      <c r="N132" s="103">
        <v>24</v>
      </c>
      <c r="O132" s="84">
        <f t="shared" si="39"/>
        <v>14</v>
      </c>
      <c r="P132" s="103">
        <v>11</v>
      </c>
      <c r="Q132" s="99" t="s">
        <v>103</v>
      </c>
      <c r="R132" s="93">
        <f t="shared" si="40"/>
        <v>43</v>
      </c>
      <c r="S132" s="105">
        <v>20</v>
      </c>
      <c r="T132" s="84">
        <v>60</v>
      </c>
      <c r="U132" s="18">
        <v>22</v>
      </c>
      <c r="V132" s="103"/>
      <c r="W132" s="103"/>
      <c r="X132" s="103"/>
      <c r="Y132" s="103"/>
      <c r="Z132" s="103"/>
      <c r="AA132" s="103"/>
    </row>
    <row r="133" spans="1:28" s="15" customFormat="1" x14ac:dyDescent="0.25">
      <c r="A133" s="99" t="s">
        <v>104</v>
      </c>
      <c r="B133" s="103">
        <f t="shared" si="38"/>
        <v>217.87096774193546</v>
      </c>
      <c r="C133" s="103">
        <v>180</v>
      </c>
      <c r="D133" s="103">
        <v>307</v>
      </c>
      <c r="E133" s="104">
        <v>477</v>
      </c>
      <c r="F133" s="103">
        <v>657</v>
      </c>
      <c r="G133" s="84">
        <f t="shared" si="34"/>
        <v>89.129032258064512</v>
      </c>
      <c r="H133" s="87">
        <v>195</v>
      </c>
      <c r="I133" s="84">
        <f t="shared" si="35"/>
        <v>217.87096774193546</v>
      </c>
      <c r="J133" s="87">
        <v>329</v>
      </c>
      <c r="K133" s="84">
        <f t="shared" si="36"/>
        <v>307</v>
      </c>
      <c r="L133" s="84">
        <f t="shared" si="37"/>
        <v>524</v>
      </c>
      <c r="M133" s="103">
        <v>472</v>
      </c>
      <c r="N133" s="103">
        <v>476</v>
      </c>
      <c r="O133" s="84">
        <f t="shared" si="39"/>
        <v>89</v>
      </c>
      <c r="P133" s="103">
        <v>44</v>
      </c>
      <c r="Q133" s="99" t="s">
        <v>105</v>
      </c>
      <c r="R133" s="93">
        <f t="shared" si="40"/>
        <v>106</v>
      </c>
      <c r="S133" s="105">
        <v>29</v>
      </c>
      <c r="T133" s="84">
        <v>150</v>
      </c>
      <c r="U133" s="18">
        <v>50</v>
      </c>
      <c r="V133" s="103"/>
      <c r="W133" s="103"/>
      <c r="X133" s="103"/>
      <c r="Y133" s="103"/>
      <c r="Z133" s="103"/>
      <c r="AA133" s="103"/>
    </row>
    <row r="134" spans="1:28" s="15" customFormat="1" x14ac:dyDescent="0.25">
      <c r="A134" s="99" t="s">
        <v>106</v>
      </c>
      <c r="B134" s="103">
        <f t="shared" si="38"/>
        <v>344.90322580645164</v>
      </c>
      <c r="C134" s="103">
        <v>408</v>
      </c>
      <c r="D134" s="103">
        <v>486</v>
      </c>
      <c r="E134" s="104">
        <v>507</v>
      </c>
      <c r="F134" s="103">
        <v>517</v>
      </c>
      <c r="G134" s="84">
        <f t="shared" si="34"/>
        <v>141.09677419354838</v>
      </c>
      <c r="H134" s="87">
        <v>158</v>
      </c>
      <c r="I134" s="84">
        <f t="shared" si="35"/>
        <v>344.90322580645164</v>
      </c>
      <c r="J134" s="87">
        <v>348</v>
      </c>
      <c r="K134" s="84">
        <f t="shared" si="36"/>
        <v>486</v>
      </c>
      <c r="L134" s="84">
        <f t="shared" si="37"/>
        <v>506</v>
      </c>
      <c r="M134" s="103">
        <v>522</v>
      </c>
      <c r="N134" s="103">
        <v>590</v>
      </c>
      <c r="O134" s="84">
        <f t="shared" si="39"/>
        <v>141</v>
      </c>
      <c r="P134" s="103">
        <v>87</v>
      </c>
      <c r="Q134" s="99" t="s">
        <v>106</v>
      </c>
      <c r="R134" s="93">
        <f t="shared" si="40"/>
        <v>106</v>
      </c>
      <c r="S134" s="105">
        <v>23</v>
      </c>
      <c r="T134" s="84">
        <v>150</v>
      </c>
      <c r="U134" s="18">
        <v>29</v>
      </c>
      <c r="V134" s="103"/>
      <c r="W134" s="103"/>
      <c r="X134" s="103"/>
      <c r="Y134" s="103"/>
      <c r="Z134" s="103"/>
      <c r="AA134" s="103"/>
    </row>
    <row r="135" spans="1:28" s="15" customFormat="1" x14ac:dyDescent="0.25">
      <c r="A135" s="99" t="s">
        <v>107</v>
      </c>
      <c r="B135" s="103">
        <f t="shared" si="38"/>
        <v>7.096774193548387</v>
      </c>
      <c r="C135" s="103">
        <v>0</v>
      </c>
      <c r="D135" s="103">
        <v>10</v>
      </c>
      <c r="E135" s="104">
        <v>0</v>
      </c>
      <c r="F135" s="103">
        <v>0</v>
      </c>
      <c r="G135" s="84">
        <f t="shared" si="34"/>
        <v>2.903225806451613</v>
      </c>
      <c r="H135" s="87">
        <v>0</v>
      </c>
      <c r="I135" s="84">
        <f t="shared" si="35"/>
        <v>7.096774193548387</v>
      </c>
      <c r="J135" s="87">
        <v>0</v>
      </c>
      <c r="K135" s="84">
        <f t="shared" si="36"/>
        <v>10</v>
      </c>
      <c r="L135" s="84">
        <f t="shared" si="37"/>
        <v>0</v>
      </c>
      <c r="M135" s="103">
        <v>0</v>
      </c>
      <c r="N135" s="103">
        <v>0</v>
      </c>
      <c r="O135" s="84">
        <f t="shared" si="39"/>
        <v>3</v>
      </c>
      <c r="P135" s="103">
        <v>0</v>
      </c>
      <c r="Q135" s="99" t="s">
        <v>107</v>
      </c>
      <c r="R135" s="93">
        <f t="shared" si="40"/>
        <v>4</v>
      </c>
      <c r="S135" s="105">
        <v>0</v>
      </c>
      <c r="T135" s="84">
        <v>5</v>
      </c>
      <c r="U135" s="18">
        <f>P135+S135</f>
        <v>0</v>
      </c>
      <c r="V135" s="103"/>
      <c r="W135" s="103"/>
      <c r="X135" s="103"/>
      <c r="Y135" s="103"/>
      <c r="Z135" s="103"/>
      <c r="AA135" s="103"/>
    </row>
    <row r="136" spans="1:28" s="15" customFormat="1" x14ac:dyDescent="0.25">
      <c r="A136" s="99" t="s">
        <v>108</v>
      </c>
      <c r="B136" s="103">
        <f t="shared" si="38"/>
        <v>7.096774193548387</v>
      </c>
      <c r="C136" s="103">
        <v>0</v>
      </c>
      <c r="D136" s="103">
        <v>10</v>
      </c>
      <c r="E136" s="104">
        <v>0</v>
      </c>
      <c r="F136" s="103">
        <v>0</v>
      </c>
      <c r="G136" s="84">
        <f t="shared" si="34"/>
        <v>2.903225806451613</v>
      </c>
      <c r="H136" s="87">
        <v>0</v>
      </c>
      <c r="I136" s="84">
        <f t="shared" si="35"/>
        <v>7.096774193548387</v>
      </c>
      <c r="J136" s="87">
        <v>0</v>
      </c>
      <c r="K136" s="84">
        <f t="shared" si="36"/>
        <v>10</v>
      </c>
      <c r="L136" s="84">
        <f t="shared" si="37"/>
        <v>0</v>
      </c>
      <c r="M136" s="103">
        <v>0</v>
      </c>
      <c r="N136" s="103">
        <v>0</v>
      </c>
      <c r="O136" s="84">
        <f t="shared" si="39"/>
        <v>3</v>
      </c>
      <c r="P136" s="103">
        <v>0</v>
      </c>
      <c r="Q136" s="99" t="s">
        <v>108</v>
      </c>
      <c r="R136" s="93">
        <f t="shared" si="40"/>
        <v>7</v>
      </c>
      <c r="S136" s="105">
        <v>0</v>
      </c>
      <c r="T136" s="84">
        <v>10</v>
      </c>
      <c r="U136" s="18">
        <f>P136+S136</f>
        <v>0</v>
      </c>
      <c r="V136" s="103"/>
      <c r="W136" s="103"/>
      <c r="X136" s="103"/>
      <c r="Y136" s="103"/>
      <c r="Z136" s="103"/>
      <c r="AA136" s="103"/>
    </row>
    <row r="137" spans="1:28" s="22" customFormat="1" x14ac:dyDescent="0.25">
      <c r="A137" s="109" t="s">
        <v>13</v>
      </c>
      <c r="B137" s="110">
        <f t="shared" ref="B137:AA137" si="41">SUM(B111:B136)</f>
        <v>1334.1935483870966</v>
      </c>
      <c r="C137" s="110">
        <f t="shared" si="41"/>
        <v>1344</v>
      </c>
      <c r="D137" s="110">
        <f t="shared" si="41"/>
        <v>1880</v>
      </c>
      <c r="E137" s="110">
        <f t="shared" si="41"/>
        <v>2101</v>
      </c>
      <c r="F137" s="110">
        <f t="shared" si="41"/>
        <v>2184</v>
      </c>
      <c r="G137" s="110">
        <f t="shared" si="41"/>
        <v>545.80645161290317</v>
      </c>
      <c r="H137" s="110">
        <f t="shared" si="41"/>
        <v>621</v>
      </c>
      <c r="I137" s="110">
        <f t="shared" si="41"/>
        <v>1334.1935483870966</v>
      </c>
      <c r="J137" s="110">
        <f t="shared" si="41"/>
        <v>1605</v>
      </c>
      <c r="K137" s="110">
        <f t="shared" si="41"/>
        <v>1880</v>
      </c>
      <c r="L137" s="110">
        <f t="shared" si="41"/>
        <v>2226</v>
      </c>
      <c r="M137" s="110">
        <f t="shared" si="41"/>
        <v>1884</v>
      </c>
      <c r="N137" s="110">
        <f t="shared" si="41"/>
        <v>2134</v>
      </c>
      <c r="O137" s="110">
        <f t="shared" si="41"/>
        <v>547</v>
      </c>
      <c r="P137" s="110">
        <f>SUM(P111:P136)</f>
        <v>251</v>
      </c>
      <c r="Q137" s="109" t="s">
        <v>13</v>
      </c>
      <c r="R137" s="111">
        <f>SUM(R111:R136)</f>
        <v>894</v>
      </c>
      <c r="S137" s="111">
        <f>SUM(S111:S136)</f>
        <v>296</v>
      </c>
      <c r="T137" s="110">
        <f>SUM(T111:T136)</f>
        <v>1260</v>
      </c>
      <c r="U137" s="110">
        <f t="shared" si="41"/>
        <v>365</v>
      </c>
      <c r="V137" s="110">
        <f t="shared" si="41"/>
        <v>0</v>
      </c>
      <c r="W137" s="110">
        <f t="shared" si="41"/>
        <v>0</v>
      </c>
      <c r="X137" s="110">
        <f t="shared" si="41"/>
        <v>0</v>
      </c>
      <c r="Y137" s="110">
        <f t="shared" si="41"/>
        <v>0</v>
      </c>
      <c r="Z137" s="110">
        <f t="shared" si="41"/>
        <v>0</v>
      </c>
      <c r="AA137" s="110">
        <f t="shared" si="41"/>
        <v>0</v>
      </c>
    </row>
    <row r="138" spans="1:28" s="22" customFormat="1" x14ac:dyDescent="0.25">
      <c r="A138" s="112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2"/>
      <c r="R138" s="114"/>
      <c r="S138" s="114"/>
      <c r="T138" s="113"/>
      <c r="U138" s="113"/>
      <c r="V138" s="113"/>
      <c r="W138" s="113"/>
      <c r="X138" s="113"/>
      <c r="Y138" s="113"/>
      <c r="Z138" s="113"/>
      <c r="AA138" s="113"/>
    </row>
    <row r="139" spans="1:28" hidden="1" x14ac:dyDescent="0.25"/>
    <row r="140" spans="1:28" s="102" customFormat="1" ht="25.5" x14ac:dyDescent="0.25">
      <c r="A140" s="79" t="s">
        <v>109</v>
      </c>
      <c r="B140" s="6" t="str">
        <f>B$4</f>
        <v>Meta Parcial</v>
      </c>
      <c r="C140" s="6" t="str">
        <f t="shared" ref="C140:AA140" si="42">C$4</f>
        <v>10-31-jul-24</v>
      </c>
      <c r="D140" s="6" t="str">
        <f t="shared" si="42"/>
        <v>Meta Mensal</v>
      </c>
      <c r="E140" s="6">
        <f t="shared" si="42"/>
        <v>45505</v>
      </c>
      <c r="F140" s="6" t="e">
        <f t="shared" ca="1" si="42"/>
        <v>#NAME?</v>
      </c>
      <c r="G140" s="6" t="str">
        <f t="shared" si="42"/>
        <v>Meta Parcial</v>
      </c>
      <c r="H140" s="6" t="str">
        <f t="shared" si="42"/>
        <v>01-09-Out-24</v>
      </c>
      <c r="I140" s="6" t="str">
        <f t="shared" si="42"/>
        <v>Meta Parcial</v>
      </c>
      <c r="J140" s="6" t="str">
        <f t="shared" si="42"/>
        <v>10-31-Out-24</v>
      </c>
      <c r="K140" s="6" t="str">
        <f t="shared" si="42"/>
        <v>Meta Mensal</v>
      </c>
      <c r="L140" s="6">
        <f t="shared" si="42"/>
        <v>45566</v>
      </c>
      <c r="M140" s="6" t="e">
        <f t="shared" ca="1" si="42"/>
        <v>#NAME?</v>
      </c>
      <c r="N140" s="6" t="e">
        <f t="shared" ca="1" si="42"/>
        <v>#NAME?</v>
      </c>
      <c r="O140" s="6" t="str">
        <f t="shared" si="42"/>
        <v>Meta Parcial</v>
      </c>
      <c r="P140" s="6" t="str">
        <f t="shared" si="42"/>
        <v>01-09/jan de 2025</v>
      </c>
      <c r="Q140" s="42" t="s">
        <v>110</v>
      </c>
      <c r="R140" s="43"/>
      <c r="S140" s="9" t="str">
        <f>S$4</f>
        <v>10-31/jan de 2025</v>
      </c>
      <c r="T140" s="10"/>
      <c r="U140" s="10" t="e">
        <f t="shared" ca="1" si="42"/>
        <v>#NAME?</v>
      </c>
      <c r="V140" s="10" t="e">
        <f t="shared" ca="1" si="42"/>
        <v>#NAME?</v>
      </c>
      <c r="W140" s="10" t="e">
        <f t="shared" ca="1" si="42"/>
        <v>#NAME?</v>
      </c>
      <c r="X140" s="10" t="e">
        <f t="shared" ca="1" si="42"/>
        <v>#NAME?</v>
      </c>
      <c r="Y140" s="10" t="e">
        <f t="shared" ca="1" si="42"/>
        <v>#NAME?</v>
      </c>
      <c r="Z140" s="10" t="e">
        <f t="shared" ca="1" si="42"/>
        <v>#NAME?</v>
      </c>
      <c r="AA140" s="10" t="e">
        <f t="shared" ca="1" si="42"/>
        <v>#NAME?</v>
      </c>
      <c r="AB140" s="11"/>
    </row>
    <row r="141" spans="1:28" s="15" customFormat="1" x14ac:dyDescent="0.25">
      <c r="A141" s="100" t="s">
        <v>111</v>
      </c>
      <c r="B141" s="103">
        <f>(D141/31)*22</f>
        <v>85.161290322580641</v>
      </c>
      <c r="C141" s="103">
        <v>4222</v>
      </c>
      <c r="D141" s="103">
        <v>120</v>
      </c>
      <c r="E141" s="104">
        <v>5191</v>
      </c>
      <c r="F141" s="103">
        <v>6813</v>
      </c>
      <c r="G141" s="84">
        <f>(K141/31)*9</f>
        <v>34.838709677419359</v>
      </c>
      <c r="H141" s="87">
        <v>1849</v>
      </c>
      <c r="I141" s="84">
        <f>(K141/31)*22</f>
        <v>85.161290322580641</v>
      </c>
      <c r="J141" s="87">
        <v>4518</v>
      </c>
      <c r="K141" s="84">
        <f>D141</f>
        <v>120</v>
      </c>
      <c r="L141" s="84">
        <f>H141+J141</f>
        <v>6367</v>
      </c>
      <c r="M141" s="103">
        <v>5371</v>
      </c>
      <c r="N141" s="103">
        <v>4975</v>
      </c>
      <c r="O141" s="84">
        <f>ROUND((K141/31)*9,0)</f>
        <v>35</v>
      </c>
      <c r="P141" s="103">
        <v>2235</v>
      </c>
      <c r="Q141" s="100" t="s">
        <v>111</v>
      </c>
      <c r="R141" s="101"/>
      <c r="S141" s="84">
        <v>2335</v>
      </c>
      <c r="T141" s="84"/>
      <c r="U141" s="18">
        <v>4553</v>
      </c>
      <c r="V141" s="103"/>
      <c r="W141" s="103"/>
      <c r="X141" s="103"/>
      <c r="Y141" s="103"/>
      <c r="Z141" s="103"/>
      <c r="AA141" s="103"/>
    </row>
    <row r="142" spans="1:28" s="15" customFormat="1" x14ac:dyDescent="0.25">
      <c r="A142" s="100" t="s">
        <v>112</v>
      </c>
      <c r="B142" s="116"/>
      <c r="C142" s="103">
        <v>0</v>
      </c>
      <c r="D142" s="116"/>
      <c r="E142" s="104">
        <v>0</v>
      </c>
      <c r="F142" s="103">
        <v>92</v>
      </c>
      <c r="G142" s="84"/>
      <c r="H142" s="87">
        <v>41</v>
      </c>
      <c r="I142" s="84"/>
      <c r="J142" s="87">
        <v>41</v>
      </c>
      <c r="K142" s="84"/>
      <c r="L142" s="84">
        <f>H142+J142</f>
        <v>82</v>
      </c>
      <c r="M142" s="103">
        <v>70</v>
      </c>
      <c r="N142" s="103">
        <v>63</v>
      </c>
      <c r="O142" s="84"/>
      <c r="P142" s="103">
        <v>0</v>
      </c>
      <c r="Q142" s="100" t="s">
        <v>112</v>
      </c>
      <c r="R142" s="101"/>
      <c r="S142" s="84">
        <v>23</v>
      </c>
      <c r="T142" s="84"/>
      <c r="U142" s="18">
        <v>40</v>
      </c>
      <c r="V142" s="103"/>
      <c r="W142" s="103"/>
      <c r="X142" s="103"/>
      <c r="Y142" s="103"/>
      <c r="Z142" s="103"/>
      <c r="AA142" s="103"/>
    </row>
    <row r="143" spans="1:28" s="22" customFormat="1" x14ac:dyDescent="0.25">
      <c r="A143" s="117" t="s">
        <v>13</v>
      </c>
      <c r="B143" s="110">
        <f>SUM(B141:B142)</f>
        <v>85.161290322580641</v>
      </c>
      <c r="C143" s="110">
        <f t="shared" ref="C143:AA143" si="43">SUM(C141:C142)</f>
        <v>4222</v>
      </c>
      <c r="D143" s="110">
        <f t="shared" si="43"/>
        <v>120</v>
      </c>
      <c r="E143" s="110">
        <f t="shared" si="43"/>
        <v>5191</v>
      </c>
      <c r="F143" s="110">
        <f t="shared" si="43"/>
        <v>6905</v>
      </c>
      <c r="G143" s="110">
        <f t="shared" si="43"/>
        <v>34.838709677419359</v>
      </c>
      <c r="H143" s="110">
        <f t="shared" si="43"/>
        <v>1890</v>
      </c>
      <c r="I143" s="110">
        <f t="shared" si="43"/>
        <v>85.161290322580641</v>
      </c>
      <c r="J143" s="110">
        <f t="shared" si="43"/>
        <v>4559</v>
      </c>
      <c r="K143" s="110">
        <f t="shared" si="43"/>
        <v>120</v>
      </c>
      <c r="L143" s="110">
        <f t="shared" si="43"/>
        <v>6449</v>
      </c>
      <c r="M143" s="110">
        <f t="shared" si="43"/>
        <v>5441</v>
      </c>
      <c r="N143" s="110">
        <f t="shared" si="43"/>
        <v>5038</v>
      </c>
      <c r="O143" s="110">
        <f t="shared" si="43"/>
        <v>35</v>
      </c>
      <c r="P143" s="110">
        <f t="shared" si="43"/>
        <v>2235</v>
      </c>
      <c r="Q143" s="117" t="s">
        <v>13</v>
      </c>
      <c r="R143" s="118"/>
      <c r="S143" s="111">
        <f>SUM(S141:S142)</f>
        <v>2358</v>
      </c>
      <c r="T143" s="110"/>
      <c r="U143" s="110">
        <f t="shared" si="43"/>
        <v>4593</v>
      </c>
      <c r="V143" s="110">
        <f t="shared" si="43"/>
        <v>0</v>
      </c>
      <c r="W143" s="110">
        <f t="shared" si="43"/>
        <v>0</v>
      </c>
      <c r="X143" s="110">
        <f t="shared" si="43"/>
        <v>0</v>
      </c>
      <c r="Y143" s="110">
        <f t="shared" si="43"/>
        <v>0</v>
      </c>
      <c r="Z143" s="110">
        <f t="shared" si="43"/>
        <v>0</v>
      </c>
      <c r="AA143" s="110">
        <f t="shared" si="43"/>
        <v>0</v>
      </c>
    </row>
    <row r="145" spans="1:28" s="102" customFormat="1" ht="25.5" x14ac:dyDescent="0.25">
      <c r="A145" s="115" t="s">
        <v>113</v>
      </c>
      <c r="B145" s="200"/>
      <c r="C145" s="200" t="str">
        <f t="shared" ref="C145:AA145" si="44">C$4</f>
        <v>10-31-jul-24</v>
      </c>
      <c r="D145" s="200"/>
      <c r="E145" s="200">
        <f t="shared" si="44"/>
        <v>45505</v>
      </c>
      <c r="F145" s="200" t="e">
        <f t="shared" ca="1" si="44"/>
        <v>#NAME?</v>
      </c>
      <c r="G145" s="200"/>
      <c r="H145" s="200" t="str">
        <f t="shared" si="44"/>
        <v>01-09-Out-24</v>
      </c>
      <c r="I145" s="200"/>
      <c r="J145" s="200" t="str">
        <f t="shared" si="44"/>
        <v>10-31-Out-24</v>
      </c>
      <c r="K145" s="200"/>
      <c r="L145" s="200">
        <f t="shared" si="44"/>
        <v>45566</v>
      </c>
      <c r="M145" s="200" t="e">
        <f t="shared" ca="1" si="44"/>
        <v>#NAME?</v>
      </c>
      <c r="N145" s="200" t="e">
        <f t="shared" ca="1" si="44"/>
        <v>#NAME?</v>
      </c>
      <c r="O145" s="201"/>
      <c r="P145" s="6" t="str">
        <f t="shared" si="44"/>
        <v>01-09/jan de 2025</v>
      </c>
      <c r="Q145" s="42" t="s">
        <v>114</v>
      </c>
      <c r="R145" s="43"/>
      <c r="S145" s="9" t="str">
        <f>S$4</f>
        <v>10-31/jan de 2025</v>
      </c>
      <c r="T145" s="10"/>
      <c r="U145" s="10" t="e">
        <f t="shared" ca="1" si="44"/>
        <v>#NAME?</v>
      </c>
      <c r="V145" s="10" t="e">
        <f t="shared" ca="1" si="44"/>
        <v>#NAME?</v>
      </c>
      <c r="W145" s="10" t="e">
        <f t="shared" ca="1" si="44"/>
        <v>#NAME?</v>
      </c>
      <c r="X145" s="10" t="e">
        <f t="shared" ca="1" si="44"/>
        <v>#NAME?</v>
      </c>
      <c r="Y145" s="10" t="e">
        <f t="shared" ca="1" si="44"/>
        <v>#NAME?</v>
      </c>
      <c r="Z145" s="10" t="e">
        <f t="shared" ca="1" si="44"/>
        <v>#NAME?</v>
      </c>
      <c r="AA145" s="10" t="e">
        <f t="shared" ca="1" si="44"/>
        <v>#NAME?</v>
      </c>
      <c r="AB145" s="11"/>
    </row>
    <row r="146" spans="1:28" s="15" customFormat="1" x14ac:dyDescent="0.25">
      <c r="A146" s="100" t="s">
        <v>115</v>
      </c>
      <c r="B146" s="116"/>
      <c r="C146" s="103">
        <v>72</v>
      </c>
      <c r="D146" s="116"/>
      <c r="E146" s="104">
        <v>342</v>
      </c>
      <c r="F146" s="103">
        <v>239</v>
      </c>
      <c r="G146" s="116"/>
      <c r="H146" s="87">
        <v>174</v>
      </c>
      <c r="I146" s="116"/>
      <c r="J146" s="87">
        <v>82</v>
      </c>
      <c r="K146" s="116"/>
      <c r="L146" s="84">
        <f>H146+J146</f>
        <v>256</v>
      </c>
      <c r="M146" s="103">
        <v>215</v>
      </c>
      <c r="N146" s="103">
        <v>286</v>
      </c>
      <c r="O146" s="116"/>
      <c r="P146" s="103">
        <v>0</v>
      </c>
      <c r="Q146" s="100" t="s">
        <v>115</v>
      </c>
      <c r="R146" s="119"/>
      <c r="S146" s="116">
        <v>0</v>
      </c>
      <c r="T146" s="116"/>
      <c r="U146" s="18">
        <f>P146+S146</f>
        <v>0</v>
      </c>
      <c r="V146" s="103"/>
      <c r="W146" s="103"/>
      <c r="X146" s="103"/>
      <c r="Y146" s="103"/>
      <c r="Z146" s="103"/>
      <c r="AA146" s="103"/>
    </row>
    <row r="147" spans="1:28" s="15" customFormat="1" x14ac:dyDescent="0.25">
      <c r="A147" s="100" t="s">
        <v>116</v>
      </c>
      <c r="B147" s="116"/>
      <c r="C147" s="103">
        <v>73</v>
      </c>
      <c r="D147" s="116"/>
      <c r="E147" s="104">
        <v>179</v>
      </c>
      <c r="F147" s="103">
        <v>171</v>
      </c>
      <c r="G147" s="116"/>
      <c r="H147" s="87">
        <v>0</v>
      </c>
      <c r="I147" s="116"/>
      <c r="J147" s="87">
        <v>0</v>
      </c>
      <c r="K147" s="116"/>
      <c r="L147" s="84">
        <f>H147+J147</f>
        <v>0</v>
      </c>
      <c r="M147" s="103">
        <v>0</v>
      </c>
      <c r="N147" s="103">
        <v>0</v>
      </c>
      <c r="O147" s="116"/>
      <c r="P147" s="103">
        <v>0</v>
      </c>
      <c r="Q147" s="100" t="s">
        <v>116</v>
      </c>
      <c r="R147" s="119"/>
      <c r="S147" s="116">
        <v>0</v>
      </c>
      <c r="T147" s="116"/>
      <c r="U147" s="18">
        <f>P147+S147</f>
        <v>0</v>
      </c>
      <c r="V147" s="103"/>
      <c r="W147" s="103"/>
      <c r="X147" s="103"/>
      <c r="Y147" s="103"/>
      <c r="Z147" s="103"/>
      <c r="AA147" s="103"/>
    </row>
    <row r="148" spans="1:28" s="15" customFormat="1" x14ac:dyDescent="0.25">
      <c r="A148" s="100" t="s">
        <v>117</v>
      </c>
      <c r="B148" s="116"/>
      <c r="C148" s="103">
        <v>0</v>
      </c>
      <c r="D148" s="116"/>
      <c r="E148" s="104">
        <v>0</v>
      </c>
      <c r="F148" s="103">
        <v>0</v>
      </c>
      <c r="G148" s="116"/>
      <c r="H148" s="87">
        <v>0</v>
      </c>
      <c r="I148" s="116"/>
      <c r="J148" s="87">
        <v>0</v>
      </c>
      <c r="K148" s="116"/>
      <c r="L148" s="84">
        <f>H148+J148</f>
        <v>0</v>
      </c>
      <c r="M148" s="103">
        <v>0</v>
      </c>
      <c r="N148" s="103">
        <v>0</v>
      </c>
      <c r="O148" s="116"/>
      <c r="P148" s="103">
        <v>0</v>
      </c>
      <c r="Q148" s="100" t="s">
        <v>117</v>
      </c>
      <c r="R148" s="119"/>
      <c r="S148" s="116">
        <v>0</v>
      </c>
      <c r="T148" s="116"/>
      <c r="U148" s="18">
        <f>P148+S148</f>
        <v>0</v>
      </c>
      <c r="V148" s="103"/>
      <c r="W148" s="103"/>
      <c r="X148" s="103"/>
      <c r="Y148" s="103"/>
      <c r="Z148" s="103"/>
      <c r="AA148" s="103"/>
    </row>
    <row r="149" spans="1:28" s="15" customFormat="1" x14ac:dyDescent="0.25">
      <c r="A149" s="100" t="s">
        <v>118</v>
      </c>
      <c r="B149" s="116"/>
      <c r="C149" s="103">
        <v>74</v>
      </c>
      <c r="D149" s="116"/>
      <c r="E149" s="104">
        <v>273</v>
      </c>
      <c r="F149" s="103">
        <v>239</v>
      </c>
      <c r="G149" s="116"/>
      <c r="H149" s="87">
        <v>174</v>
      </c>
      <c r="I149" s="116"/>
      <c r="J149" s="87">
        <v>82</v>
      </c>
      <c r="K149" s="116"/>
      <c r="L149" s="84">
        <f>H149+J149</f>
        <v>256</v>
      </c>
      <c r="M149" s="103">
        <v>215</v>
      </c>
      <c r="N149" s="103">
        <v>286</v>
      </c>
      <c r="O149" s="116"/>
      <c r="P149" s="103">
        <v>0</v>
      </c>
      <c r="Q149" s="100" t="s">
        <v>118</v>
      </c>
      <c r="R149" s="119"/>
      <c r="S149" s="116">
        <v>0</v>
      </c>
      <c r="T149" s="116"/>
      <c r="U149" s="18">
        <f>P149+S149</f>
        <v>0</v>
      </c>
      <c r="V149" s="103"/>
      <c r="W149" s="103"/>
      <c r="X149" s="103"/>
      <c r="Y149" s="103"/>
      <c r="Z149" s="103"/>
      <c r="AA149" s="103"/>
    </row>
    <row r="150" spans="1:28" s="15" customFormat="1" x14ac:dyDescent="0.25">
      <c r="A150" s="100" t="s">
        <v>119</v>
      </c>
      <c r="B150" s="116"/>
      <c r="C150" s="103">
        <v>61</v>
      </c>
      <c r="D150" s="116"/>
      <c r="E150" s="104">
        <v>154</v>
      </c>
      <c r="F150" s="103">
        <v>237</v>
      </c>
      <c r="G150" s="116"/>
      <c r="H150" s="87">
        <v>174</v>
      </c>
      <c r="I150" s="116"/>
      <c r="J150" s="87">
        <v>83</v>
      </c>
      <c r="K150" s="116"/>
      <c r="L150" s="84">
        <f>H150+J150</f>
        <v>257</v>
      </c>
      <c r="M150" s="103">
        <v>215</v>
      </c>
      <c r="N150" s="103">
        <v>286</v>
      </c>
      <c r="O150" s="116"/>
      <c r="P150" s="103">
        <v>0</v>
      </c>
      <c r="Q150" s="100" t="s">
        <v>119</v>
      </c>
      <c r="R150" s="119"/>
      <c r="S150" s="116">
        <v>0</v>
      </c>
      <c r="T150" s="116"/>
      <c r="U150" s="18">
        <f>P150+S150</f>
        <v>0</v>
      </c>
      <c r="V150" s="103"/>
      <c r="W150" s="103"/>
      <c r="X150" s="103"/>
      <c r="Y150" s="103"/>
      <c r="Z150" s="103"/>
      <c r="AA150" s="103"/>
    </row>
    <row r="151" spans="1:28" s="22" customFormat="1" x14ac:dyDescent="0.25">
      <c r="A151" s="117" t="s">
        <v>13</v>
      </c>
      <c r="B151" s="120"/>
      <c r="C151" s="110">
        <f>SUM(C146:C150)</f>
        <v>280</v>
      </c>
      <c r="D151" s="120"/>
      <c r="E151" s="110">
        <f t="shared" ref="E151:AA151" si="45">SUM(E146:E150)</f>
        <v>948</v>
      </c>
      <c r="F151" s="110">
        <f t="shared" si="45"/>
        <v>886</v>
      </c>
      <c r="G151" s="120"/>
      <c r="H151" s="110">
        <f t="shared" si="45"/>
        <v>522</v>
      </c>
      <c r="I151" s="120"/>
      <c r="J151" s="110">
        <f t="shared" si="45"/>
        <v>247</v>
      </c>
      <c r="K151" s="120"/>
      <c r="L151" s="110">
        <f t="shared" si="45"/>
        <v>769</v>
      </c>
      <c r="M151" s="110">
        <f t="shared" si="45"/>
        <v>645</v>
      </c>
      <c r="N151" s="110">
        <f t="shared" si="45"/>
        <v>858</v>
      </c>
      <c r="O151" s="120"/>
      <c r="P151" s="110">
        <f>SUM(P146:P150)</f>
        <v>0</v>
      </c>
      <c r="Q151" s="117" t="s">
        <v>13</v>
      </c>
      <c r="R151" s="118"/>
      <c r="S151" s="111">
        <f>SUM(S146:S150)</f>
        <v>0</v>
      </c>
      <c r="T151" s="120">
        <v>0</v>
      </c>
      <c r="U151" s="110">
        <f t="shared" si="45"/>
        <v>0</v>
      </c>
      <c r="V151" s="110">
        <f t="shared" si="45"/>
        <v>0</v>
      </c>
      <c r="W151" s="110">
        <f t="shared" si="45"/>
        <v>0</v>
      </c>
      <c r="X151" s="110">
        <f t="shared" si="45"/>
        <v>0</v>
      </c>
      <c r="Y151" s="110">
        <f t="shared" si="45"/>
        <v>0</v>
      </c>
      <c r="Z151" s="110">
        <f t="shared" si="45"/>
        <v>0</v>
      </c>
      <c r="AA151" s="110">
        <f t="shared" si="45"/>
        <v>0</v>
      </c>
    </row>
    <row r="153" spans="1:28" s="11" customFormat="1" ht="25.5" x14ac:dyDescent="0.25">
      <c r="A153" s="5" t="s">
        <v>120</v>
      </c>
      <c r="B153" s="6" t="str">
        <f>B$4</f>
        <v>Meta Parcial</v>
      </c>
      <c r="C153" s="6" t="str">
        <f t="shared" ref="C153:AA153" si="46">C$4</f>
        <v>10-31-jul-24</v>
      </c>
      <c r="D153" s="6" t="str">
        <f t="shared" si="46"/>
        <v>Meta Mensal</v>
      </c>
      <c r="E153" s="6">
        <f t="shared" si="46"/>
        <v>45505</v>
      </c>
      <c r="F153" s="6" t="e">
        <f t="shared" ca="1" si="46"/>
        <v>#NAME?</v>
      </c>
      <c r="G153" s="6" t="str">
        <f t="shared" si="46"/>
        <v>Meta Parcial</v>
      </c>
      <c r="H153" s="6" t="str">
        <f t="shared" si="46"/>
        <v>01-09-Out-24</v>
      </c>
      <c r="I153" s="6" t="str">
        <f t="shared" si="46"/>
        <v>Meta Parcial</v>
      </c>
      <c r="J153" s="6" t="str">
        <f t="shared" si="46"/>
        <v>10-31-Out-24</v>
      </c>
      <c r="K153" s="6" t="str">
        <f t="shared" si="46"/>
        <v>Meta Mensal</v>
      </c>
      <c r="L153" s="6">
        <f t="shared" si="46"/>
        <v>45566</v>
      </c>
      <c r="M153" s="6" t="e">
        <f t="shared" ca="1" si="46"/>
        <v>#NAME?</v>
      </c>
      <c r="N153" s="6" t="e">
        <f t="shared" ca="1" si="46"/>
        <v>#NAME?</v>
      </c>
      <c r="O153" s="6" t="str">
        <f t="shared" si="46"/>
        <v>Meta Parcial</v>
      </c>
      <c r="P153" s="6" t="str">
        <f t="shared" si="46"/>
        <v>01-09/jan de 2025</v>
      </c>
      <c r="Q153" s="8" t="s">
        <v>121</v>
      </c>
      <c r="R153" s="9" t="str">
        <f>R$4</f>
        <v>Meta Parcial</v>
      </c>
      <c r="S153" s="9" t="str">
        <f>S$4</f>
        <v>10-31/jan de 2025</v>
      </c>
      <c r="T153" s="10" t="str">
        <f t="shared" si="46"/>
        <v>Meta Mensal</v>
      </c>
      <c r="U153" s="10" t="e">
        <f t="shared" ca="1" si="46"/>
        <v>#NAME?</v>
      </c>
      <c r="V153" s="10" t="e">
        <f t="shared" ca="1" si="46"/>
        <v>#NAME?</v>
      </c>
      <c r="W153" s="10" t="e">
        <f t="shared" ca="1" si="46"/>
        <v>#NAME?</v>
      </c>
      <c r="X153" s="10" t="e">
        <f t="shared" ca="1" si="46"/>
        <v>#NAME?</v>
      </c>
      <c r="Y153" s="10" t="e">
        <f t="shared" ca="1" si="46"/>
        <v>#NAME?</v>
      </c>
      <c r="Z153" s="10" t="e">
        <f t="shared" ca="1" si="46"/>
        <v>#NAME?</v>
      </c>
      <c r="AA153" s="10" t="e">
        <f t="shared" ca="1" si="46"/>
        <v>#NAME?</v>
      </c>
    </row>
    <row r="154" spans="1:28" s="15" customFormat="1" x14ac:dyDescent="0.25">
      <c r="A154" s="16" t="s">
        <v>122</v>
      </c>
      <c r="B154" s="34">
        <f>(D154/31)*22</f>
        <v>170.32258064516128</v>
      </c>
      <c r="C154" s="103">
        <v>0</v>
      </c>
      <c r="D154" s="34">
        <v>240</v>
      </c>
      <c r="E154" s="104">
        <v>0</v>
      </c>
      <c r="F154" s="103">
        <v>0</v>
      </c>
      <c r="G154" s="84">
        <f>(K154/31)*9</f>
        <v>69.677419354838719</v>
      </c>
      <c r="H154" s="87">
        <v>0</v>
      </c>
      <c r="I154" s="84">
        <f>(K154/31)*22</f>
        <v>170.32258064516128</v>
      </c>
      <c r="J154" s="87">
        <v>0</v>
      </c>
      <c r="K154" s="84">
        <f>D154</f>
        <v>240</v>
      </c>
      <c r="L154" s="84">
        <f>H154+J154</f>
        <v>0</v>
      </c>
      <c r="M154" s="103">
        <v>0</v>
      </c>
      <c r="N154" s="103">
        <v>0</v>
      </c>
      <c r="O154" s="84">
        <f>ROUND((K154/31)*9,0)</f>
        <v>70</v>
      </c>
      <c r="P154" s="103">
        <v>0</v>
      </c>
      <c r="Q154" s="16" t="s">
        <v>122</v>
      </c>
      <c r="R154" s="93">
        <f>ROUND((T154/31)*22,0)</f>
        <v>128</v>
      </c>
      <c r="S154" s="105">
        <v>0</v>
      </c>
      <c r="T154" s="84">
        <v>180</v>
      </c>
      <c r="U154" s="18">
        <f>P154+S154</f>
        <v>0</v>
      </c>
      <c r="V154" s="103"/>
      <c r="W154" s="103"/>
      <c r="X154" s="103"/>
      <c r="Y154" s="103"/>
      <c r="Z154" s="103"/>
      <c r="AA154" s="103"/>
    </row>
    <row r="155" spans="1:28" s="15" customFormat="1" x14ac:dyDescent="0.25">
      <c r="A155" s="16" t="s">
        <v>123</v>
      </c>
      <c r="B155" s="34">
        <f>(D155/31)*22</f>
        <v>255.48387096774195</v>
      </c>
      <c r="C155" s="103">
        <v>0</v>
      </c>
      <c r="D155" s="34">
        <v>360</v>
      </c>
      <c r="E155" s="104">
        <v>0</v>
      </c>
      <c r="F155" s="103">
        <v>0</v>
      </c>
      <c r="G155" s="84">
        <f>(K155/31)*9</f>
        <v>104.51612903225806</v>
      </c>
      <c r="H155" s="87">
        <v>0</v>
      </c>
      <c r="I155" s="84">
        <f>(K155/31)*22</f>
        <v>255.48387096774195</v>
      </c>
      <c r="J155" s="87">
        <v>0</v>
      </c>
      <c r="K155" s="84">
        <f>D155</f>
        <v>360</v>
      </c>
      <c r="L155" s="84">
        <f>H155+J155</f>
        <v>0</v>
      </c>
      <c r="M155" s="103">
        <v>0</v>
      </c>
      <c r="N155" s="103">
        <v>0</v>
      </c>
      <c r="O155" s="84">
        <f>ROUND((K155/31)*9,0)</f>
        <v>105</v>
      </c>
      <c r="P155" s="103">
        <v>0</v>
      </c>
      <c r="Q155" s="16" t="s">
        <v>123</v>
      </c>
      <c r="R155" s="93">
        <f>ROUND((T155/31)*22,0)</f>
        <v>192</v>
      </c>
      <c r="S155" s="105">
        <v>0</v>
      </c>
      <c r="T155" s="84">
        <v>270</v>
      </c>
      <c r="U155" s="18">
        <f>P155+S155</f>
        <v>0</v>
      </c>
      <c r="V155" s="103"/>
      <c r="W155" s="103"/>
      <c r="X155" s="103"/>
      <c r="Y155" s="103"/>
      <c r="Z155" s="103"/>
      <c r="AA155" s="103"/>
    </row>
    <row r="156" spans="1:28" s="22" customFormat="1" x14ac:dyDescent="0.25">
      <c r="A156" s="19" t="s">
        <v>13</v>
      </c>
      <c r="B156" s="121">
        <f>SUM(B154:B155)</f>
        <v>425.80645161290323</v>
      </c>
      <c r="C156" s="121">
        <f>SUM(C154:C155)</f>
        <v>0</v>
      </c>
      <c r="D156" s="121">
        <f>SUM(D154:D155)</f>
        <v>600</v>
      </c>
      <c r="E156" s="121">
        <f t="shared" ref="E156:AA156" si="47">SUM(E154:E155)</f>
        <v>0</v>
      </c>
      <c r="F156" s="121">
        <f t="shared" si="47"/>
        <v>0</v>
      </c>
      <c r="G156" s="121">
        <f t="shared" si="47"/>
        <v>174.19354838709677</v>
      </c>
      <c r="H156" s="121">
        <f t="shared" si="47"/>
        <v>0</v>
      </c>
      <c r="I156" s="121">
        <f t="shared" si="47"/>
        <v>425.80645161290323</v>
      </c>
      <c r="J156" s="121">
        <f t="shared" si="47"/>
        <v>0</v>
      </c>
      <c r="K156" s="121">
        <f t="shared" si="47"/>
        <v>600</v>
      </c>
      <c r="L156" s="121">
        <f t="shared" si="47"/>
        <v>0</v>
      </c>
      <c r="M156" s="121">
        <f t="shared" si="47"/>
        <v>0</v>
      </c>
      <c r="N156" s="121">
        <f t="shared" si="47"/>
        <v>0</v>
      </c>
      <c r="O156" s="121">
        <f t="shared" si="47"/>
        <v>175</v>
      </c>
      <c r="P156" s="121">
        <f t="shared" si="47"/>
        <v>0</v>
      </c>
      <c r="Q156" s="19" t="s">
        <v>13</v>
      </c>
      <c r="R156" s="122">
        <f>SUM(R154:R155)</f>
        <v>320</v>
      </c>
      <c r="S156" s="122">
        <f>SUM(S154:S155)</f>
        <v>0</v>
      </c>
      <c r="T156" s="121">
        <f>SUM(T154:T155)</f>
        <v>450</v>
      </c>
      <c r="U156" s="121">
        <f t="shared" si="47"/>
        <v>0</v>
      </c>
      <c r="V156" s="121">
        <f t="shared" si="47"/>
        <v>0</v>
      </c>
      <c r="W156" s="121">
        <f t="shared" si="47"/>
        <v>0</v>
      </c>
      <c r="X156" s="121">
        <f t="shared" si="47"/>
        <v>0</v>
      </c>
      <c r="Y156" s="121">
        <f t="shared" si="47"/>
        <v>0</v>
      </c>
      <c r="Z156" s="121">
        <f t="shared" si="47"/>
        <v>0</v>
      </c>
      <c r="AA156" s="121">
        <f t="shared" si="47"/>
        <v>0</v>
      </c>
    </row>
    <row r="158" spans="1:28" s="11" customFormat="1" ht="25.5" x14ac:dyDescent="0.25">
      <c r="A158" s="5" t="s">
        <v>124</v>
      </c>
      <c r="B158" s="6" t="str">
        <f>B$4</f>
        <v>Meta Parcial</v>
      </c>
      <c r="C158" s="6" t="str">
        <f t="shared" ref="C158:AA158" si="48">C$4</f>
        <v>10-31-jul-24</v>
      </c>
      <c r="D158" s="6" t="str">
        <f t="shared" si="48"/>
        <v>Meta Mensal</v>
      </c>
      <c r="E158" s="6">
        <f t="shared" si="48"/>
        <v>45505</v>
      </c>
      <c r="F158" s="6" t="e">
        <f t="shared" ca="1" si="48"/>
        <v>#NAME?</v>
      </c>
      <c r="G158" s="6" t="str">
        <f t="shared" si="48"/>
        <v>Meta Parcial</v>
      </c>
      <c r="H158" s="6" t="str">
        <f t="shared" si="48"/>
        <v>01-09-Out-24</v>
      </c>
      <c r="I158" s="6" t="str">
        <f t="shared" si="48"/>
        <v>Meta Parcial</v>
      </c>
      <c r="J158" s="6" t="str">
        <f t="shared" si="48"/>
        <v>10-31-Out-24</v>
      </c>
      <c r="K158" s="6" t="str">
        <f t="shared" si="48"/>
        <v>Meta Mensal</v>
      </c>
      <c r="L158" s="6">
        <f t="shared" si="48"/>
        <v>45566</v>
      </c>
      <c r="M158" s="6" t="e">
        <f t="shared" ca="1" si="48"/>
        <v>#NAME?</v>
      </c>
      <c r="N158" s="6" t="e">
        <f t="shared" ca="1" si="48"/>
        <v>#NAME?</v>
      </c>
      <c r="O158" s="6" t="str">
        <f t="shared" si="48"/>
        <v>Meta Parcial</v>
      </c>
      <c r="P158" s="6" t="str">
        <f t="shared" si="48"/>
        <v>01-09/jan de 2025</v>
      </c>
      <c r="Q158" s="8" t="s">
        <v>125</v>
      </c>
      <c r="R158" s="9" t="str">
        <f>R$4</f>
        <v>Meta Parcial</v>
      </c>
      <c r="S158" s="9" t="str">
        <f>S$4</f>
        <v>10-31/jan de 2025</v>
      </c>
      <c r="T158" s="10" t="str">
        <f t="shared" si="48"/>
        <v>Meta Mensal</v>
      </c>
      <c r="U158" s="10" t="e">
        <f t="shared" ca="1" si="48"/>
        <v>#NAME?</v>
      </c>
      <c r="V158" s="10" t="e">
        <f t="shared" ca="1" si="48"/>
        <v>#NAME?</v>
      </c>
      <c r="W158" s="10" t="e">
        <f t="shared" ca="1" si="48"/>
        <v>#NAME?</v>
      </c>
      <c r="X158" s="10" t="e">
        <f t="shared" ca="1" si="48"/>
        <v>#NAME?</v>
      </c>
      <c r="Y158" s="10" t="e">
        <f t="shared" ca="1" si="48"/>
        <v>#NAME?</v>
      </c>
      <c r="Z158" s="10" t="e">
        <f t="shared" ca="1" si="48"/>
        <v>#NAME?</v>
      </c>
      <c r="AA158" s="10" t="e">
        <f t="shared" ca="1" si="48"/>
        <v>#NAME?</v>
      </c>
    </row>
    <row r="159" spans="1:28" s="15" customFormat="1" x14ac:dyDescent="0.25">
      <c r="A159" s="16" t="s">
        <v>126</v>
      </c>
      <c r="B159" s="34">
        <f>(D159/31)*22</f>
        <v>78.064516129032256</v>
      </c>
      <c r="C159" s="84">
        <v>0</v>
      </c>
      <c r="D159" s="34">
        <v>110</v>
      </c>
      <c r="E159" s="86">
        <v>0</v>
      </c>
      <c r="F159" s="84">
        <v>0</v>
      </c>
      <c r="G159" s="84">
        <f>(K159/31)*9</f>
        <v>31.93548387096774</v>
      </c>
      <c r="H159" s="87">
        <v>0</v>
      </c>
      <c r="I159" s="84">
        <f>(K159/31)*22</f>
        <v>78.064516129032256</v>
      </c>
      <c r="J159" s="87">
        <v>0</v>
      </c>
      <c r="K159" s="84">
        <f>D159</f>
        <v>110</v>
      </c>
      <c r="L159" s="84">
        <f>H159+J159</f>
        <v>0</v>
      </c>
      <c r="M159" s="84">
        <v>0</v>
      </c>
      <c r="N159" s="84">
        <v>0</v>
      </c>
      <c r="O159" s="84">
        <f>ROUND((K159/31)*9,0)</f>
        <v>32</v>
      </c>
      <c r="P159" s="84">
        <v>0</v>
      </c>
      <c r="Q159" s="16" t="s">
        <v>126</v>
      </c>
      <c r="R159" s="93">
        <f>ROUND((T159/31)*22,0)</f>
        <v>57</v>
      </c>
      <c r="S159" s="93">
        <v>0</v>
      </c>
      <c r="T159" s="84">
        <v>80</v>
      </c>
      <c r="U159" s="18">
        <f>P159+S159</f>
        <v>0</v>
      </c>
      <c r="V159" s="84"/>
      <c r="W159" s="84"/>
      <c r="X159" s="84"/>
      <c r="Y159" s="84"/>
      <c r="Z159" s="84"/>
      <c r="AA159" s="84"/>
    </row>
    <row r="160" spans="1:28" s="15" customFormat="1" x14ac:dyDescent="0.25">
      <c r="A160" s="16" t="s">
        <v>127</v>
      </c>
      <c r="B160" s="34">
        <f>(D160/31)*22</f>
        <v>63.870967741935488</v>
      </c>
      <c r="C160" s="84">
        <v>0</v>
      </c>
      <c r="D160" s="34">
        <v>90</v>
      </c>
      <c r="E160" s="86">
        <v>0</v>
      </c>
      <c r="F160" s="84">
        <v>0</v>
      </c>
      <c r="G160" s="84">
        <f>(K160/31)*9</f>
        <v>26.129032258064516</v>
      </c>
      <c r="H160" s="87">
        <v>0</v>
      </c>
      <c r="I160" s="84">
        <f>(K160/31)*22</f>
        <v>63.870967741935488</v>
      </c>
      <c r="J160" s="87">
        <v>0</v>
      </c>
      <c r="K160" s="84">
        <f>D160</f>
        <v>90</v>
      </c>
      <c r="L160" s="84">
        <f>H160+J160</f>
        <v>0</v>
      </c>
      <c r="M160" s="84">
        <v>0</v>
      </c>
      <c r="N160" s="84">
        <v>0</v>
      </c>
      <c r="O160" s="84">
        <f>ROUND((K160/31)*9,0)</f>
        <v>26</v>
      </c>
      <c r="P160" s="84">
        <v>0</v>
      </c>
      <c r="Q160" s="16" t="s">
        <v>127</v>
      </c>
      <c r="R160" s="93">
        <f>ROUND((T160/31)*22,0)</f>
        <v>43</v>
      </c>
      <c r="S160" s="93">
        <v>0</v>
      </c>
      <c r="T160" s="84">
        <v>60</v>
      </c>
      <c r="U160" s="18">
        <f>P160+S160</f>
        <v>0</v>
      </c>
      <c r="V160" s="84"/>
      <c r="W160" s="84"/>
      <c r="X160" s="84"/>
      <c r="Y160" s="84"/>
      <c r="Z160" s="84"/>
      <c r="AA160" s="84"/>
    </row>
    <row r="161" spans="1:35" s="15" customFormat="1" x14ac:dyDescent="0.25">
      <c r="A161" s="16" t="s">
        <v>128</v>
      </c>
      <c r="B161" s="34">
        <f>(D161/31)*22</f>
        <v>42.58064516129032</v>
      </c>
      <c r="C161" s="84">
        <v>0</v>
      </c>
      <c r="D161" s="34">
        <v>60</v>
      </c>
      <c r="E161" s="86">
        <v>0</v>
      </c>
      <c r="F161" s="84">
        <v>0</v>
      </c>
      <c r="G161" s="84">
        <f>(K161/31)*9</f>
        <v>17.41935483870968</v>
      </c>
      <c r="H161" s="87">
        <v>0</v>
      </c>
      <c r="I161" s="84">
        <f>(K161/31)*22</f>
        <v>42.58064516129032</v>
      </c>
      <c r="J161" s="87">
        <v>0</v>
      </c>
      <c r="K161" s="84">
        <f>D161</f>
        <v>60</v>
      </c>
      <c r="L161" s="84">
        <f>H161+J161</f>
        <v>0</v>
      </c>
      <c r="M161" s="84">
        <v>0</v>
      </c>
      <c r="N161" s="84">
        <v>0</v>
      </c>
      <c r="O161" s="84">
        <f>ROUND((K161/31)*9,0)</f>
        <v>17</v>
      </c>
      <c r="P161" s="84">
        <v>0</v>
      </c>
      <c r="Q161" s="16" t="s">
        <v>128</v>
      </c>
      <c r="R161" s="93">
        <f>ROUND((T161/31)*22,0)</f>
        <v>25</v>
      </c>
      <c r="S161" s="93">
        <v>0</v>
      </c>
      <c r="T161" s="84">
        <v>35</v>
      </c>
      <c r="U161" s="18">
        <f>P161+S161</f>
        <v>0</v>
      </c>
      <c r="V161" s="84"/>
      <c r="W161" s="84"/>
      <c r="X161" s="84"/>
      <c r="Y161" s="84"/>
      <c r="Z161" s="84"/>
      <c r="AA161" s="84"/>
    </row>
    <row r="162" spans="1:35" s="15" customFormat="1" x14ac:dyDescent="0.25">
      <c r="A162" s="16" t="s">
        <v>129</v>
      </c>
      <c r="B162" s="34">
        <f>(D162/31)*22</f>
        <v>63.870967741935488</v>
      </c>
      <c r="C162" s="84">
        <v>0</v>
      </c>
      <c r="D162" s="34">
        <v>90</v>
      </c>
      <c r="E162" s="86">
        <v>0</v>
      </c>
      <c r="F162" s="84">
        <v>0</v>
      </c>
      <c r="G162" s="84">
        <f>(K162/31)*9</f>
        <v>26.129032258064516</v>
      </c>
      <c r="H162" s="87">
        <v>0</v>
      </c>
      <c r="I162" s="84">
        <f>(K162/31)*22</f>
        <v>63.870967741935488</v>
      </c>
      <c r="J162" s="87">
        <v>0</v>
      </c>
      <c r="K162" s="84">
        <f>D162</f>
        <v>90</v>
      </c>
      <c r="L162" s="84">
        <f>H162+J162</f>
        <v>0</v>
      </c>
      <c r="M162" s="84">
        <v>0</v>
      </c>
      <c r="N162" s="84">
        <v>0</v>
      </c>
      <c r="O162" s="84">
        <f>ROUND((K162/31)*9,0)</f>
        <v>26</v>
      </c>
      <c r="P162" s="84">
        <v>0</v>
      </c>
      <c r="Q162" s="16" t="s">
        <v>129</v>
      </c>
      <c r="R162" s="93">
        <f>ROUND((T162/31)*22,0)</f>
        <v>57</v>
      </c>
      <c r="S162" s="93">
        <v>0</v>
      </c>
      <c r="T162" s="84">
        <v>80</v>
      </c>
      <c r="U162" s="18">
        <f>P162+S162</f>
        <v>0</v>
      </c>
      <c r="V162" s="84"/>
      <c r="W162" s="84"/>
      <c r="X162" s="84"/>
      <c r="Y162" s="84"/>
      <c r="Z162" s="84"/>
      <c r="AA162" s="84"/>
    </row>
    <row r="163" spans="1:35" s="22" customFormat="1" x14ac:dyDescent="0.25">
      <c r="A163" s="19" t="s">
        <v>13</v>
      </c>
      <c r="B163" s="121">
        <f>SUM(B159:B162)</f>
        <v>248.38709677419354</v>
      </c>
      <c r="C163" s="121">
        <f>SUM(C159:C162)</f>
        <v>0</v>
      </c>
      <c r="D163" s="121">
        <f>SUM(D159:D162)</f>
        <v>350</v>
      </c>
      <c r="E163" s="121">
        <f t="shared" ref="E163:AA163" si="49">SUM(E159:E162)</f>
        <v>0</v>
      </c>
      <c r="F163" s="121">
        <f t="shared" si="49"/>
        <v>0</v>
      </c>
      <c r="G163" s="121">
        <f t="shared" si="49"/>
        <v>101.61290322580645</v>
      </c>
      <c r="H163" s="121">
        <f t="shared" si="49"/>
        <v>0</v>
      </c>
      <c r="I163" s="121">
        <f t="shared" si="49"/>
        <v>248.38709677419354</v>
      </c>
      <c r="J163" s="121">
        <f t="shared" si="49"/>
        <v>0</v>
      </c>
      <c r="K163" s="121">
        <f t="shared" si="49"/>
        <v>350</v>
      </c>
      <c r="L163" s="121">
        <f t="shared" si="49"/>
        <v>0</v>
      </c>
      <c r="M163" s="121">
        <f t="shared" si="49"/>
        <v>0</v>
      </c>
      <c r="N163" s="121">
        <f t="shared" si="49"/>
        <v>0</v>
      </c>
      <c r="O163" s="121">
        <f t="shared" si="49"/>
        <v>101</v>
      </c>
      <c r="P163" s="121">
        <f t="shared" si="49"/>
        <v>0</v>
      </c>
      <c r="Q163" s="19" t="s">
        <v>13</v>
      </c>
      <c r="R163" s="122">
        <f>SUM(R159:R162)</f>
        <v>182</v>
      </c>
      <c r="S163" s="122">
        <f>SUM(S159:S162)</f>
        <v>0</v>
      </c>
      <c r="T163" s="121">
        <f>SUM(T159:T162)</f>
        <v>255</v>
      </c>
      <c r="U163" s="121">
        <f t="shared" si="49"/>
        <v>0</v>
      </c>
      <c r="V163" s="121">
        <f t="shared" si="49"/>
        <v>0</v>
      </c>
      <c r="W163" s="121">
        <f t="shared" si="49"/>
        <v>0</v>
      </c>
      <c r="X163" s="121">
        <f t="shared" si="49"/>
        <v>0</v>
      </c>
      <c r="Y163" s="121">
        <f t="shared" si="49"/>
        <v>0</v>
      </c>
      <c r="Z163" s="121">
        <f t="shared" si="49"/>
        <v>0</v>
      </c>
      <c r="AA163" s="121">
        <f t="shared" si="49"/>
        <v>0</v>
      </c>
    </row>
    <row r="165" spans="1:35" ht="25.5" x14ac:dyDescent="0.25">
      <c r="A165" s="79" t="s">
        <v>130</v>
      </c>
      <c r="B165" s="6" t="str">
        <f>B$4</f>
        <v>Meta Parcial</v>
      </c>
      <c r="C165" s="6" t="str">
        <f t="shared" ref="C165:AA165" si="50">C$4</f>
        <v>10-31-jul-24</v>
      </c>
      <c r="D165" s="6" t="str">
        <f t="shared" si="50"/>
        <v>Meta Mensal</v>
      </c>
      <c r="E165" s="6">
        <f t="shared" si="50"/>
        <v>45505</v>
      </c>
      <c r="F165" s="6" t="e">
        <f t="shared" ca="1" si="50"/>
        <v>#NAME?</v>
      </c>
      <c r="G165" s="6" t="str">
        <f t="shared" si="50"/>
        <v>Meta Parcial</v>
      </c>
      <c r="H165" s="6" t="str">
        <f t="shared" si="50"/>
        <v>01-09-Out-24</v>
      </c>
      <c r="I165" s="6" t="str">
        <f t="shared" si="50"/>
        <v>Meta Parcial</v>
      </c>
      <c r="J165" s="6" t="str">
        <f t="shared" si="50"/>
        <v>10-31-Out-24</v>
      </c>
      <c r="K165" s="6" t="str">
        <f t="shared" si="50"/>
        <v>Meta Mensal</v>
      </c>
      <c r="L165" s="6">
        <f t="shared" si="50"/>
        <v>45566</v>
      </c>
      <c r="M165" s="6" t="e">
        <f t="shared" ca="1" si="50"/>
        <v>#NAME?</v>
      </c>
      <c r="N165" s="6" t="e">
        <f t="shared" ca="1" si="50"/>
        <v>#NAME?</v>
      </c>
      <c r="O165" s="6" t="str">
        <f t="shared" si="50"/>
        <v>Meta Parcial</v>
      </c>
      <c r="P165" s="6" t="str">
        <f t="shared" si="50"/>
        <v>01-09/jan de 2025</v>
      </c>
      <c r="Q165" s="8" t="s">
        <v>131</v>
      </c>
      <c r="R165" s="9" t="str">
        <f>R$4</f>
        <v>Meta Parcial</v>
      </c>
      <c r="S165" s="9" t="str">
        <f>S$4</f>
        <v>10-31/jan de 2025</v>
      </c>
      <c r="T165" s="10" t="str">
        <f t="shared" si="50"/>
        <v>Meta Mensal</v>
      </c>
      <c r="U165" s="10" t="e">
        <f t="shared" ca="1" si="50"/>
        <v>#NAME?</v>
      </c>
      <c r="V165" s="10" t="e">
        <f t="shared" ca="1" si="50"/>
        <v>#NAME?</v>
      </c>
      <c r="W165" s="10" t="e">
        <f t="shared" ca="1" si="50"/>
        <v>#NAME?</v>
      </c>
      <c r="X165" s="10" t="e">
        <f t="shared" ca="1" si="50"/>
        <v>#NAME?</v>
      </c>
      <c r="Y165" s="10" t="e">
        <f t="shared" ca="1" si="50"/>
        <v>#NAME?</v>
      </c>
      <c r="Z165" s="10" t="e">
        <f t="shared" ca="1" si="50"/>
        <v>#NAME?</v>
      </c>
      <c r="AA165" s="10" t="e">
        <f t="shared" ca="1" si="50"/>
        <v>#NAME?</v>
      </c>
      <c r="AB165" s="11"/>
    </row>
    <row r="166" spans="1:35" s="15" customFormat="1" x14ac:dyDescent="0.25">
      <c r="A166" s="123" t="s">
        <v>132</v>
      </c>
      <c r="B166" s="34">
        <f>(D166/31)*22</f>
        <v>411.61290322580646</v>
      </c>
      <c r="C166" s="84">
        <v>452</v>
      </c>
      <c r="D166" s="34">
        <v>580</v>
      </c>
      <c r="E166" s="86">
        <v>634</v>
      </c>
      <c r="F166" s="84">
        <v>584</v>
      </c>
      <c r="G166" s="84">
        <f>(K166/31)*9</f>
        <v>168.38709677419357</v>
      </c>
      <c r="H166" s="87">
        <v>184</v>
      </c>
      <c r="I166" s="84">
        <f>(K166/31)*22</f>
        <v>411.61290322580646</v>
      </c>
      <c r="J166" s="87">
        <v>440</v>
      </c>
      <c r="K166" s="84">
        <f>D166</f>
        <v>580</v>
      </c>
      <c r="L166" s="84">
        <f>H166+J166</f>
        <v>624</v>
      </c>
      <c r="M166" s="84">
        <v>595</v>
      </c>
      <c r="N166" s="84">
        <v>591</v>
      </c>
      <c r="O166" s="84">
        <f>ROUND((K166/31)*9,0)</f>
        <v>168</v>
      </c>
      <c r="P166" s="84">
        <v>190</v>
      </c>
      <c r="Q166" s="123" t="s">
        <v>132</v>
      </c>
      <c r="R166" s="93">
        <f>ROUND((T166/31)*22,0)</f>
        <v>443</v>
      </c>
      <c r="S166" s="93">
        <v>443</v>
      </c>
      <c r="T166" s="84">
        <v>624</v>
      </c>
      <c r="U166" s="18">
        <v>633</v>
      </c>
      <c r="V166" s="84"/>
      <c r="W166" s="84"/>
      <c r="X166" s="84"/>
      <c r="Y166" s="84"/>
      <c r="Z166" s="84"/>
      <c r="AA166" s="84"/>
    </row>
    <row r="167" spans="1:35" s="15" customFormat="1" x14ac:dyDescent="0.25">
      <c r="A167" s="123" t="s">
        <v>133</v>
      </c>
      <c r="B167" s="124">
        <f>(D167/31)*22</f>
        <v>4.258064516129032</v>
      </c>
      <c r="C167" s="84">
        <v>0</v>
      </c>
      <c r="D167" s="124">
        <v>6</v>
      </c>
      <c r="E167" s="86">
        <v>0</v>
      </c>
      <c r="F167" s="84">
        <v>0</v>
      </c>
      <c r="G167" s="84">
        <f>(K167/31)*9</f>
        <v>1.7419354838709677</v>
      </c>
      <c r="H167" s="87">
        <v>0</v>
      </c>
      <c r="I167" s="84">
        <f>(K167/31)*22</f>
        <v>4.258064516129032</v>
      </c>
      <c r="J167" s="87">
        <v>0</v>
      </c>
      <c r="K167" s="84">
        <f>D167</f>
        <v>6</v>
      </c>
      <c r="L167" s="84">
        <f>H167+J167</f>
        <v>0</v>
      </c>
      <c r="M167" s="84" t="s">
        <v>61</v>
      </c>
      <c r="N167" s="84" t="s">
        <v>61</v>
      </c>
      <c r="O167" s="84">
        <f>ROUND((K167/31)*9,0)</f>
        <v>2</v>
      </c>
      <c r="P167" s="84"/>
      <c r="Q167" s="123" t="s">
        <v>133</v>
      </c>
      <c r="R167" s="93">
        <f>ROUND((T167/31)*22,0)</f>
        <v>3</v>
      </c>
      <c r="S167" s="93">
        <v>0</v>
      </c>
      <c r="T167" s="84">
        <f>I167</f>
        <v>4.258064516129032</v>
      </c>
      <c r="U167" s="18">
        <v>0</v>
      </c>
      <c r="V167" s="84"/>
      <c r="W167" s="84"/>
      <c r="X167" s="84"/>
      <c r="Y167" s="84"/>
      <c r="Z167" s="84"/>
      <c r="AA167" s="84"/>
    </row>
    <row r="168" spans="1:35" s="22" customFormat="1" x14ac:dyDescent="0.25">
      <c r="A168" s="125" t="s">
        <v>13</v>
      </c>
      <c r="B168" s="126">
        <f>SUM(B166:B167)</f>
        <v>415.87096774193549</v>
      </c>
      <c r="C168" s="126">
        <f t="shared" ref="C168:AA168" si="51">SUM(C166:C167)</f>
        <v>452</v>
      </c>
      <c r="D168" s="126">
        <f t="shared" si="51"/>
        <v>586</v>
      </c>
      <c r="E168" s="126">
        <f t="shared" si="51"/>
        <v>634</v>
      </c>
      <c r="F168" s="126">
        <f t="shared" si="51"/>
        <v>584</v>
      </c>
      <c r="G168" s="126">
        <f t="shared" si="51"/>
        <v>170.12903225806454</v>
      </c>
      <c r="H168" s="126">
        <f t="shared" si="51"/>
        <v>184</v>
      </c>
      <c r="I168" s="126">
        <f t="shared" si="51"/>
        <v>415.87096774193549</v>
      </c>
      <c r="J168" s="126">
        <f t="shared" si="51"/>
        <v>440</v>
      </c>
      <c r="K168" s="126">
        <f t="shared" si="51"/>
        <v>586</v>
      </c>
      <c r="L168" s="126">
        <f t="shared" si="51"/>
        <v>624</v>
      </c>
      <c r="M168" s="126">
        <f t="shared" si="51"/>
        <v>595</v>
      </c>
      <c r="N168" s="126">
        <f t="shared" si="51"/>
        <v>591</v>
      </c>
      <c r="O168" s="126">
        <f t="shared" si="51"/>
        <v>170</v>
      </c>
      <c r="P168" s="126">
        <f t="shared" si="51"/>
        <v>190</v>
      </c>
      <c r="Q168" s="125" t="s">
        <v>13</v>
      </c>
      <c r="R168" s="127">
        <f>SUM(R166:R167)</f>
        <v>446</v>
      </c>
      <c r="S168" s="127">
        <f>SUM(S166:S167)</f>
        <v>443</v>
      </c>
      <c r="T168" s="126">
        <f>SUM(T166:T167)</f>
        <v>628.25806451612902</v>
      </c>
      <c r="U168" s="126">
        <f t="shared" si="51"/>
        <v>633</v>
      </c>
      <c r="V168" s="126">
        <f t="shared" si="51"/>
        <v>0</v>
      </c>
      <c r="W168" s="126">
        <f t="shared" si="51"/>
        <v>0</v>
      </c>
      <c r="X168" s="126">
        <f t="shared" si="51"/>
        <v>0</v>
      </c>
      <c r="Y168" s="126">
        <f t="shared" si="51"/>
        <v>0</v>
      </c>
      <c r="Z168" s="126">
        <f t="shared" si="51"/>
        <v>0</v>
      </c>
      <c r="AA168" s="126">
        <f t="shared" si="51"/>
        <v>0</v>
      </c>
    </row>
    <row r="170" spans="1:35" ht="25.5" x14ac:dyDescent="0.25">
      <c r="A170" s="79" t="s">
        <v>134</v>
      </c>
      <c r="B170" s="6" t="str">
        <f>B$4</f>
        <v>Meta Parcial</v>
      </c>
      <c r="C170" s="6" t="str">
        <f t="shared" ref="C170:AA170" si="52">C$4</f>
        <v>10-31-jul-24</v>
      </c>
      <c r="D170" s="6" t="str">
        <f t="shared" si="52"/>
        <v>Meta Mensal</v>
      </c>
      <c r="E170" s="6">
        <f t="shared" si="52"/>
        <v>45505</v>
      </c>
      <c r="F170" s="6" t="e">
        <f t="shared" ca="1" si="52"/>
        <v>#NAME?</v>
      </c>
      <c r="G170" s="6" t="str">
        <f t="shared" si="52"/>
        <v>Meta Parcial</v>
      </c>
      <c r="H170" s="6" t="str">
        <f t="shared" si="52"/>
        <v>01-09-Out-24</v>
      </c>
      <c r="I170" s="6" t="str">
        <f t="shared" si="52"/>
        <v>Meta Parcial</v>
      </c>
      <c r="J170" s="6" t="str">
        <f t="shared" si="52"/>
        <v>10-31-Out-24</v>
      </c>
      <c r="K170" s="6" t="str">
        <f t="shared" si="52"/>
        <v>Meta Mensal</v>
      </c>
      <c r="L170" s="6">
        <f t="shared" si="52"/>
        <v>45566</v>
      </c>
      <c r="M170" s="6" t="e">
        <f t="shared" ca="1" si="52"/>
        <v>#NAME?</v>
      </c>
      <c r="N170" s="6" t="e">
        <f t="shared" ca="1" si="52"/>
        <v>#NAME?</v>
      </c>
      <c r="O170" s="6" t="str">
        <f t="shared" si="52"/>
        <v>Meta Parcial</v>
      </c>
      <c r="P170" s="6" t="str">
        <f t="shared" si="52"/>
        <v>01-09/jan de 2025</v>
      </c>
      <c r="Q170" s="8" t="s">
        <v>135</v>
      </c>
      <c r="R170" s="9" t="str">
        <f>R$4</f>
        <v>Meta Parcial</v>
      </c>
      <c r="S170" s="9" t="str">
        <f>S$4</f>
        <v>10-31/jan de 2025</v>
      </c>
      <c r="T170" s="10" t="str">
        <f t="shared" si="52"/>
        <v>Meta Mensal</v>
      </c>
      <c r="U170" s="10" t="e">
        <f t="shared" ca="1" si="52"/>
        <v>#NAME?</v>
      </c>
      <c r="V170" s="10" t="e">
        <f t="shared" ca="1" si="52"/>
        <v>#NAME?</v>
      </c>
      <c r="W170" s="10" t="e">
        <f t="shared" ca="1" si="52"/>
        <v>#NAME?</v>
      </c>
      <c r="X170" s="10" t="e">
        <f t="shared" ca="1" si="52"/>
        <v>#NAME?</v>
      </c>
      <c r="Y170" s="10" t="e">
        <f t="shared" ca="1" si="52"/>
        <v>#NAME?</v>
      </c>
      <c r="Z170" s="10" t="e">
        <f t="shared" ca="1" si="52"/>
        <v>#NAME?</v>
      </c>
      <c r="AA170" s="10" t="e">
        <f t="shared" ca="1" si="52"/>
        <v>#NAME?</v>
      </c>
      <c r="AB170" s="11"/>
    </row>
    <row r="171" spans="1:35" s="15" customFormat="1" x14ac:dyDescent="0.25">
      <c r="A171" s="123" t="s">
        <v>136</v>
      </c>
      <c r="B171" s="34">
        <f>(D171/31)*22</f>
        <v>10.64516129032258</v>
      </c>
      <c r="C171" s="84">
        <v>0</v>
      </c>
      <c r="D171" s="34">
        <v>15</v>
      </c>
      <c r="E171" s="86">
        <v>0</v>
      </c>
      <c r="F171" s="84">
        <v>0</v>
      </c>
      <c r="G171" s="84">
        <f>(K171/31)*9</f>
        <v>4.3548387096774199</v>
      </c>
      <c r="H171" s="87">
        <v>0</v>
      </c>
      <c r="I171" s="84">
        <f>(K171/31)*22</f>
        <v>10.64516129032258</v>
      </c>
      <c r="J171" s="87">
        <v>0</v>
      </c>
      <c r="K171" s="84">
        <f>D171</f>
        <v>15</v>
      </c>
      <c r="L171" s="84">
        <f>H171+J171</f>
        <v>0</v>
      </c>
      <c r="M171" s="84">
        <v>0</v>
      </c>
      <c r="N171" s="84">
        <v>0</v>
      </c>
      <c r="O171" s="84">
        <f>ROUND((K171/31)*9,0)</f>
        <v>4</v>
      </c>
      <c r="P171" s="84">
        <v>0</v>
      </c>
      <c r="Q171" s="123" t="s">
        <v>136</v>
      </c>
      <c r="R171" s="93">
        <f>ROUND((T171/31)*22,0)</f>
        <v>11</v>
      </c>
      <c r="S171" s="93">
        <v>0</v>
      </c>
      <c r="T171" s="84">
        <v>15</v>
      </c>
      <c r="U171" s="84">
        <f>P171+S171</f>
        <v>0</v>
      </c>
      <c r="V171" s="84"/>
      <c r="W171" s="84"/>
      <c r="X171" s="84"/>
      <c r="Y171" s="84"/>
      <c r="Z171" s="84"/>
      <c r="AA171" s="84"/>
    </row>
    <row r="172" spans="1:35" s="15" customFormat="1" x14ac:dyDescent="0.25">
      <c r="A172" s="123" t="s">
        <v>137</v>
      </c>
      <c r="B172" s="124">
        <f>(D172/31)*22</f>
        <v>24.838709677419356</v>
      </c>
      <c r="C172" s="84">
        <v>0</v>
      </c>
      <c r="D172" s="124">
        <v>35</v>
      </c>
      <c r="E172" s="86">
        <v>0</v>
      </c>
      <c r="F172" s="84">
        <v>0</v>
      </c>
      <c r="G172" s="84">
        <f>(K172/31)*9</f>
        <v>10.161290322580646</v>
      </c>
      <c r="H172" s="87">
        <v>0</v>
      </c>
      <c r="I172" s="84">
        <f>(K172/31)*22</f>
        <v>24.838709677419356</v>
      </c>
      <c r="J172" s="87">
        <v>0</v>
      </c>
      <c r="K172" s="84">
        <f>D172</f>
        <v>35</v>
      </c>
      <c r="L172" s="84">
        <f>H172+J172</f>
        <v>0</v>
      </c>
      <c r="M172" s="84">
        <v>0</v>
      </c>
      <c r="N172" s="84">
        <v>0</v>
      </c>
      <c r="O172" s="84">
        <f>ROUND((K172/31)*9,0)</f>
        <v>10</v>
      </c>
      <c r="P172" s="84">
        <v>0</v>
      </c>
      <c r="Q172" s="123" t="s">
        <v>137</v>
      </c>
      <c r="R172" s="93">
        <f>ROUND((T172/31)*22,0)</f>
        <v>25</v>
      </c>
      <c r="S172" s="93">
        <v>0</v>
      </c>
      <c r="T172" s="84">
        <v>35</v>
      </c>
      <c r="U172" s="84">
        <f>P172+S172</f>
        <v>0</v>
      </c>
      <c r="V172" s="84"/>
      <c r="W172" s="84"/>
      <c r="X172" s="84"/>
      <c r="Y172" s="84"/>
      <c r="Z172" s="84"/>
      <c r="AA172" s="84"/>
    </row>
    <row r="173" spans="1:35" s="22" customFormat="1" x14ac:dyDescent="0.25">
      <c r="A173" s="125" t="s">
        <v>13</v>
      </c>
      <c r="B173" s="126">
        <f>SUM(B171:B172)</f>
        <v>35.483870967741936</v>
      </c>
      <c r="C173" s="126">
        <f t="shared" ref="C173:AA173" si="53">SUM(C171:C172)</f>
        <v>0</v>
      </c>
      <c r="D173" s="126">
        <f t="shared" si="53"/>
        <v>50</v>
      </c>
      <c r="E173" s="126">
        <f t="shared" si="53"/>
        <v>0</v>
      </c>
      <c r="F173" s="126">
        <f t="shared" si="53"/>
        <v>0</v>
      </c>
      <c r="G173" s="126">
        <f t="shared" si="53"/>
        <v>14.516129032258066</v>
      </c>
      <c r="H173" s="126">
        <f t="shared" si="53"/>
        <v>0</v>
      </c>
      <c r="I173" s="126">
        <f t="shared" si="53"/>
        <v>35.483870967741936</v>
      </c>
      <c r="J173" s="126">
        <f t="shared" si="53"/>
        <v>0</v>
      </c>
      <c r="K173" s="126">
        <f t="shared" si="53"/>
        <v>50</v>
      </c>
      <c r="L173" s="126">
        <f t="shared" si="53"/>
        <v>0</v>
      </c>
      <c r="M173" s="126">
        <f t="shared" si="53"/>
        <v>0</v>
      </c>
      <c r="N173" s="126">
        <f t="shared" si="53"/>
        <v>0</v>
      </c>
      <c r="O173" s="126">
        <f t="shared" si="53"/>
        <v>14</v>
      </c>
      <c r="P173" s="126">
        <f t="shared" si="53"/>
        <v>0</v>
      </c>
      <c r="Q173" s="125" t="s">
        <v>13</v>
      </c>
      <c r="R173" s="127">
        <f>SUM(R171:R172)</f>
        <v>36</v>
      </c>
      <c r="S173" s="127">
        <f>SUM(S171:S172)</f>
        <v>0</v>
      </c>
      <c r="T173" s="126">
        <f>SUM(T171:T172)</f>
        <v>50</v>
      </c>
      <c r="U173" s="126">
        <f t="shared" si="53"/>
        <v>0</v>
      </c>
      <c r="V173" s="126">
        <f t="shared" si="53"/>
        <v>0</v>
      </c>
      <c r="W173" s="126">
        <f t="shared" si="53"/>
        <v>0</v>
      </c>
      <c r="X173" s="126">
        <f t="shared" si="53"/>
        <v>0</v>
      </c>
      <c r="Y173" s="126">
        <f t="shared" si="53"/>
        <v>0</v>
      </c>
      <c r="Z173" s="126">
        <f t="shared" si="53"/>
        <v>0</v>
      </c>
      <c r="AA173" s="126">
        <f t="shared" si="53"/>
        <v>0</v>
      </c>
    </row>
    <row r="175" spans="1:35" ht="25.5" x14ac:dyDescent="0.25">
      <c r="A175" s="79" t="s">
        <v>138</v>
      </c>
      <c r="B175" s="6" t="str">
        <f>B$4</f>
        <v>Meta Parcial</v>
      </c>
      <c r="C175" s="6" t="str">
        <f t="shared" ref="C175:AA175" si="54">C$4</f>
        <v>10-31-jul-24</v>
      </c>
      <c r="D175" s="6" t="str">
        <f t="shared" si="54"/>
        <v>Meta Mensal</v>
      </c>
      <c r="E175" s="6">
        <f t="shared" si="54"/>
        <v>45505</v>
      </c>
      <c r="F175" s="6" t="e">
        <f t="shared" ca="1" si="54"/>
        <v>#NAME?</v>
      </c>
      <c r="G175" s="6" t="str">
        <f t="shared" si="54"/>
        <v>Meta Parcial</v>
      </c>
      <c r="H175" s="6" t="str">
        <f t="shared" si="54"/>
        <v>01-09-Out-24</v>
      </c>
      <c r="I175" s="6" t="str">
        <f t="shared" si="54"/>
        <v>Meta Parcial</v>
      </c>
      <c r="J175" s="6" t="str">
        <f t="shared" si="54"/>
        <v>10-31-Out-24</v>
      </c>
      <c r="K175" s="6" t="str">
        <f t="shared" si="54"/>
        <v>Meta Mensal</v>
      </c>
      <c r="L175" s="6">
        <f t="shared" si="54"/>
        <v>45566</v>
      </c>
      <c r="M175" s="6" t="e">
        <f t="shared" ca="1" si="54"/>
        <v>#NAME?</v>
      </c>
      <c r="N175" s="6" t="e">
        <f t="shared" ca="1" si="54"/>
        <v>#NAME?</v>
      </c>
      <c r="O175" s="6" t="str">
        <f t="shared" si="54"/>
        <v>Meta Parcial</v>
      </c>
      <c r="P175" s="6" t="str">
        <f t="shared" si="54"/>
        <v>01-09/jan de 2025</v>
      </c>
      <c r="Q175" s="8" t="s">
        <v>139</v>
      </c>
      <c r="R175" s="9" t="str">
        <f>R$4</f>
        <v>Meta Parcial</v>
      </c>
      <c r="S175" s="9" t="str">
        <f>S$4</f>
        <v>10-31/jan de 2025</v>
      </c>
      <c r="T175" s="10" t="str">
        <f t="shared" si="54"/>
        <v>Meta Mensal</v>
      </c>
      <c r="U175" s="10" t="e">
        <f t="shared" ca="1" si="54"/>
        <v>#NAME?</v>
      </c>
      <c r="V175" s="10" t="e">
        <f t="shared" ca="1" si="54"/>
        <v>#NAME?</v>
      </c>
      <c r="W175" s="10" t="e">
        <f t="shared" ca="1" si="54"/>
        <v>#NAME?</v>
      </c>
      <c r="X175" s="10" t="e">
        <f t="shared" ca="1" si="54"/>
        <v>#NAME?</v>
      </c>
      <c r="Y175" s="10" t="e">
        <f t="shared" ca="1" si="54"/>
        <v>#NAME?</v>
      </c>
      <c r="Z175" s="10" t="e">
        <f t="shared" ca="1" si="54"/>
        <v>#NAME?</v>
      </c>
      <c r="AA175" s="10" t="e">
        <f t="shared" ca="1" si="54"/>
        <v>#NAME?</v>
      </c>
      <c r="AB175" s="11"/>
    </row>
    <row r="176" spans="1:35" s="15" customFormat="1" x14ac:dyDescent="0.25">
      <c r="A176" s="123" t="s">
        <v>140</v>
      </c>
      <c r="B176" s="34">
        <f>(D176/31)*22</f>
        <v>8516.1290322580644</v>
      </c>
      <c r="C176" s="84">
        <v>0</v>
      </c>
      <c r="D176" s="34">
        <v>12000</v>
      </c>
      <c r="E176" s="86">
        <v>7136</v>
      </c>
      <c r="F176" s="84">
        <v>6246</v>
      </c>
      <c r="G176" s="84">
        <f>(K176/31)*9</f>
        <v>3483.8709677419356</v>
      </c>
      <c r="H176" s="87">
        <v>2042</v>
      </c>
      <c r="I176" s="84">
        <f>(K176/31)*22</f>
        <v>8516.1290322580644</v>
      </c>
      <c r="J176" s="87">
        <v>4580</v>
      </c>
      <c r="K176" s="84">
        <f>D176</f>
        <v>12000</v>
      </c>
      <c r="L176" s="84">
        <v>7152</v>
      </c>
      <c r="M176" s="84">
        <v>6801</v>
      </c>
      <c r="N176" s="84">
        <v>6910</v>
      </c>
      <c r="O176" s="84">
        <f>ROUND((K176/31)*9,0)</f>
        <v>3484</v>
      </c>
      <c r="P176" s="84">
        <v>0</v>
      </c>
      <c r="Q176" s="128"/>
      <c r="R176" s="129"/>
      <c r="S176" s="129"/>
      <c r="T176" s="87"/>
      <c r="U176" s="37"/>
      <c r="V176" s="87"/>
      <c r="W176" s="87"/>
      <c r="X176" s="87"/>
      <c r="Y176" s="87"/>
      <c r="Z176" s="87"/>
      <c r="AA176" s="87"/>
      <c r="AB176" s="38"/>
      <c r="AC176" s="38"/>
      <c r="AD176" s="38"/>
      <c r="AE176" s="38"/>
      <c r="AF176" s="38"/>
      <c r="AG176" s="38"/>
      <c r="AH176" s="38"/>
      <c r="AI176" s="38"/>
    </row>
    <row r="177" spans="1:27" s="15" customFormat="1" x14ac:dyDescent="0.25">
      <c r="A177" s="123" t="s">
        <v>141</v>
      </c>
      <c r="B177" s="34">
        <f>(D177/31)*22</f>
        <v>8516.1290322580644</v>
      </c>
      <c r="C177" s="84">
        <v>0</v>
      </c>
      <c r="D177" s="124">
        <v>12000</v>
      </c>
      <c r="E177" s="86">
        <v>0</v>
      </c>
      <c r="F177" s="84">
        <v>0</v>
      </c>
      <c r="G177" s="84">
        <f>(K177/31)*9</f>
        <v>3483.8709677419356</v>
      </c>
      <c r="H177" s="87">
        <v>0</v>
      </c>
      <c r="I177" s="84">
        <f>(K177/31)*22</f>
        <v>8516.1290322580644</v>
      </c>
      <c r="J177" s="87">
        <v>0</v>
      </c>
      <c r="K177" s="84">
        <f>D177</f>
        <v>12000</v>
      </c>
      <c r="L177" s="84">
        <f>H177+J177</f>
        <v>0</v>
      </c>
      <c r="M177" s="84">
        <v>0</v>
      </c>
      <c r="N177" s="84">
        <v>0</v>
      </c>
      <c r="O177" s="84">
        <f>ROUND((K177/31)*9,0)</f>
        <v>3484</v>
      </c>
      <c r="P177" s="84">
        <v>0</v>
      </c>
      <c r="Q177" s="123" t="s">
        <v>141</v>
      </c>
      <c r="R177" s="93">
        <f>ROUND((T177/31)*22,0)</f>
        <v>10645</v>
      </c>
      <c r="S177" s="93">
        <v>6895</v>
      </c>
      <c r="T177" s="84">
        <v>15000</v>
      </c>
      <c r="U177" s="18">
        <f>P177+S177</f>
        <v>6895</v>
      </c>
      <c r="V177" s="84"/>
      <c r="W177" s="84"/>
      <c r="X177" s="84"/>
      <c r="Y177" s="84"/>
      <c r="Z177" s="84"/>
      <c r="AA177" s="84"/>
    </row>
    <row r="178" spans="1:27" s="15" customFormat="1" hidden="1" x14ac:dyDescent="0.25">
      <c r="A178" s="123"/>
      <c r="B178" s="34"/>
      <c r="C178" s="84"/>
      <c r="D178" s="124"/>
      <c r="E178" s="86"/>
      <c r="F178" s="84"/>
      <c r="G178" s="84"/>
      <c r="H178" s="87"/>
      <c r="I178" s="84"/>
      <c r="J178" s="87"/>
      <c r="K178" s="84"/>
      <c r="L178" s="84"/>
      <c r="M178" s="84"/>
      <c r="N178" s="84"/>
      <c r="O178" s="84"/>
      <c r="P178" s="84"/>
      <c r="Q178" s="123" t="s">
        <v>142</v>
      </c>
      <c r="R178" s="93">
        <v>3</v>
      </c>
      <c r="S178" s="93">
        <v>1</v>
      </c>
      <c r="T178" s="84">
        <v>3</v>
      </c>
      <c r="U178" s="18">
        <v>1</v>
      </c>
      <c r="V178" s="84"/>
      <c r="W178" s="84"/>
      <c r="X178" s="84"/>
      <c r="Y178" s="84"/>
      <c r="Z178" s="84"/>
      <c r="AA178" s="84"/>
    </row>
    <row r="179" spans="1:27" s="22" customFormat="1" x14ac:dyDescent="0.25">
      <c r="A179" s="125" t="s">
        <v>13</v>
      </c>
      <c r="B179" s="126">
        <f>SUM(B176:B177)</f>
        <v>17032.258064516129</v>
      </c>
      <c r="C179" s="126">
        <f t="shared" ref="C179:AA179" si="55">SUM(C176:C177)</f>
        <v>0</v>
      </c>
      <c r="D179" s="126">
        <f t="shared" si="55"/>
        <v>24000</v>
      </c>
      <c r="E179" s="126">
        <f t="shared" si="55"/>
        <v>7136</v>
      </c>
      <c r="F179" s="126">
        <f t="shared" si="55"/>
        <v>6246</v>
      </c>
      <c r="G179" s="126">
        <f t="shared" si="55"/>
        <v>6967.7419354838712</v>
      </c>
      <c r="H179" s="126">
        <f t="shared" si="55"/>
        <v>2042</v>
      </c>
      <c r="I179" s="126">
        <f t="shared" si="55"/>
        <v>17032.258064516129</v>
      </c>
      <c r="J179" s="126">
        <f t="shared" si="55"/>
        <v>4580</v>
      </c>
      <c r="K179" s="126">
        <f t="shared" si="55"/>
        <v>24000</v>
      </c>
      <c r="L179" s="126">
        <f t="shared" si="55"/>
        <v>7152</v>
      </c>
      <c r="M179" s="126">
        <f t="shared" si="55"/>
        <v>6801</v>
      </c>
      <c r="N179" s="126">
        <f t="shared" si="55"/>
        <v>6910</v>
      </c>
      <c r="O179" s="126">
        <f t="shared" si="55"/>
        <v>6968</v>
      </c>
      <c r="P179" s="126">
        <f t="shared" si="55"/>
        <v>0</v>
      </c>
      <c r="Q179" s="125" t="s">
        <v>13</v>
      </c>
      <c r="R179" s="127">
        <f>SUM(R176:R177)</f>
        <v>10645</v>
      </c>
      <c r="S179" s="127">
        <f>SUM(S176:S177)</f>
        <v>6895</v>
      </c>
      <c r="T179" s="126">
        <f>SUM(T176:T177)</f>
        <v>15000</v>
      </c>
      <c r="U179" s="126">
        <f t="shared" si="55"/>
        <v>6895</v>
      </c>
      <c r="V179" s="126">
        <f t="shared" si="55"/>
        <v>0</v>
      </c>
      <c r="W179" s="126">
        <f t="shared" si="55"/>
        <v>0</v>
      </c>
      <c r="X179" s="126">
        <f t="shared" si="55"/>
        <v>0</v>
      </c>
      <c r="Y179" s="126">
        <f t="shared" si="55"/>
        <v>0</v>
      </c>
      <c r="Z179" s="126">
        <f t="shared" si="55"/>
        <v>0</v>
      </c>
      <c r="AA179" s="126">
        <f t="shared" si="55"/>
        <v>0</v>
      </c>
    </row>
  </sheetData>
  <mergeCells count="25">
    <mergeCell ref="O36:O41"/>
    <mergeCell ref="R78:R84"/>
    <mergeCell ref="T78:T84"/>
    <mergeCell ref="R88:R94"/>
    <mergeCell ref="T88:T94"/>
    <mergeCell ref="R36:R41"/>
    <mergeCell ref="T36:T41"/>
    <mergeCell ref="R45:R50"/>
    <mergeCell ref="T45:T50"/>
    <mergeCell ref="R54:R59"/>
    <mergeCell ref="T54:T59"/>
    <mergeCell ref="B36:B41"/>
    <mergeCell ref="D36:D41"/>
    <mergeCell ref="G36:G41"/>
    <mergeCell ref="I36:I41"/>
    <mergeCell ref="K36:K41"/>
    <mergeCell ref="A2:AA2"/>
    <mergeCell ref="A3:P3"/>
    <mergeCell ref="Q3:AA3"/>
    <mergeCell ref="B10:B32"/>
    <mergeCell ref="D10:D32"/>
    <mergeCell ref="G10:G32"/>
    <mergeCell ref="I10:I32"/>
    <mergeCell ref="K10:K32"/>
    <mergeCell ref="O10:O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3" manualBreakCount="3">
    <brk id="34" max="25" man="1"/>
    <brk id="109" max="25" man="1"/>
    <brk id="144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9F1E-5463-406F-A9C6-12FDE65484D5}">
  <sheetPr>
    <tabColor theme="7" tint="-0.499984740745262"/>
    <pageSetUpPr fitToPage="1"/>
  </sheetPr>
  <dimension ref="A1:AI179"/>
  <sheetViews>
    <sheetView showGridLines="0" view="pageBreakPreview" topLeftCell="Q2" zoomScale="85" zoomScaleNormal="100" zoomScaleSheetLayoutView="85" workbookViewId="0">
      <selection activeCell="R12" sqref="R12:R13"/>
    </sheetView>
  </sheetViews>
  <sheetFormatPr defaultRowHeight="15" x14ac:dyDescent="0.25"/>
  <cols>
    <col min="1" max="1" width="60.7109375" style="130" hidden="1" customWidth="1"/>
    <col min="2" max="4" width="20.7109375" style="4" hidden="1" customWidth="1"/>
    <col min="5" max="10" width="25.7109375" style="4" hidden="1" customWidth="1"/>
    <col min="11" max="11" width="15.7109375" style="4" hidden="1" customWidth="1"/>
    <col min="12" max="13" width="25.7109375" style="4" hidden="1" customWidth="1"/>
    <col min="14" max="16" width="15.7109375" style="4" hidden="1" customWidth="1"/>
    <col min="17" max="17" width="60.7109375" style="130" customWidth="1"/>
    <col min="18" max="19" width="20.7109375" style="74" customWidth="1"/>
    <col min="20" max="27" width="15.7109375" style="4" hidden="1" customWidth="1"/>
    <col min="28" max="16384" width="9.140625" style="4"/>
  </cols>
  <sheetData>
    <row r="1" spans="1:27" s="2" customFormat="1" ht="64.5" x14ac:dyDescent="0.25">
      <c r="A1" s="1"/>
      <c r="Q1" s="1"/>
      <c r="R1" s="3"/>
      <c r="S1" s="3"/>
    </row>
    <row r="2" spans="1:27" x14ac:dyDescent="0.25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27" x14ac:dyDescent="0.25">
      <c r="A3" s="222" t="s">
        <v>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3" t="s">
        <v>2</v>
      </c>
      <c r="R3" s="223"/>
      <c r="S3" s="223"/>
      <c r="T3" s="223"/>
      <c r="U3" s="223"/>
      <c r="V3" s="223"/>
      <c r="W3" s="223"/>
      <c r="X3" s="223"/>
      <c r="Y3" s="223"/>
      <c r="Z3" s="223"/>
      <c r="AA3" s="223"/>
    </row>
    <row r="4" spans="1:27" s="11" customFormat="1" ht="25.5" x14ac:dyDescent="0.25">
      <c r="A4" s="5" t="s">
        <v>3</v>
      </c>
      <c r="B4" s="6" t="s">
        <v>4</v>
      </c>
      <c r="C4" s="7" t="s">
        <v>5</v>
      </c>
      <c r="D4" s="6" t="s">
        <v>6</v>
      </c>
      <c r="E4" s="7">
        <v>45505</v>
      </c>
      <c r="F4" s="7" t="e">
        <f ca="1">_xll.FIMMÊS(E4,0)+1</f>
        <v>#NAME?</v>
      </c>
      <c r="G4" s="7" t="s">
        <v>4</v>
      </c>
      <c r="H4" s="7" t="s">
        <v>7</v>
      </c>
      <c r="I4" s="7" t="s">
        <v>4</v>
      </c>
      <c r="J4" s="7" t="s">
        <v>8</v>
      </c>
      <c r="K4" s="7" t="s">
        <v>6</v>
      </c>
      <c r="L4" s="7">
        <v>45566</v>
      </c>
      <c r="M4" s="7" t="e">
        <f ca="1">_xll.FIMMÊS(L4,0)+1</f>
        <v>#NAME?</v>
      </c>
      <c r="N4" s="7" t="e">
        <f ca="1">_xll.FIMMÊS(M4,0)+1</f>
        <v>#NAME?</v>
      </c>
      <c r="O4" s="7" t="s">
        <v>4</v>
      </c>
      <c r="P4" s="7" t="s">
        <v>9</v>
      </c>
      <c r="Q4" s="8" t="s">
        <v>3</v>
      </c>
      <c r="R4" s="9" t="s">
        <v>4</v>
      </c>
      <c r="S4" s="9" t="s">
        <v>10</v>
      </c>
      <c r="T4" s="10" t="s">
        <v>6</v>
      </c>
      <c r="U4" s="10" t="e">
        <f ca="1">_xll.FIMMÊS(N4,0)+1</f>
        <v>#NAME?</v>
      </c>
      <c r="V4" s="10" t="e">
        <f ca="1">_xll.FIMMÊS(U4,0)+1</f>
        <v>#NAME?</v>
      </c>
      <c r="W4" s="10" t="e">
        <f ca="1">_xll.FIMMÊS(V4,0)+1</f>
        <v>#NAME?</v>
      </c>
      <c r="X4" s="10" t="e">
        <f ca="1">_xll.FIMMÊS(W4,0)+1</f>
        <v>#NAME?</v>
      </c>
      <c r="Y4" s="10" t="e">
        <f ca="1">_xll.FIMMÊS(X4,0)+1</f>
        <v>#NAME?</v>
      </c>
      <c r="Z4" s="10" t="e">
        <f ca="1">_xll.FIMMÊS(Y4,0)+1</f>
        <v>#NAME?</v>
      </c>
      <c r="AA4" s="10" t="e">
        <f ca="1">_xll.FIMMÊS(Z4,0)+1</f>
        <v>#NAME?</v>
      </c>
    </row>
    <row r="5" spans="1:27" s="15" customFormat="1" x14ac:dyDescent="0.25">
      <c r="A5" s="12" t="s">
        <v>11</v>
      </c>
      <c r="B5" s="13">
        <v>1961</v>
      </c>
      <c r="C5" s="13">
        <v>941</v>
      </c>
      <c r="D5" s="13">
        <f>D33</f>
        <v>2763</v>
      </c>
      <c r="E5" s="13">
        <f>E33</f>
        <v>3240</v>
      </c>
      <c r="F5" s="13">
        <v>3657</v>
      </c>
      <c r="G5" s="13">
        <f t="shared" ref="G5:M5" si="0">G33</f>
        <v>802.16129032258061</v>
      </c>
      <c r="H5" s="13">
        <f t="shared" si="0"/>
        <v>1128</v>
      </c>
      <c r="I5" s="13">
        <f t="shared" si="0"/>
        <v>1960.8387096774193</v>
      </c>
      <c r="J5" s="13">
        <f t="shared" si="0"/>
        <v>1966</v>
      </c>
      <c r="K5" s="13">
        <f t="shared" si="0"/>
        <v>2763</v>
      </c>
      <c r="L5" s="13">
        <f t="shared" si="0"/>
        <v>3094</v>
      </c>
      <c r="M5" s="13">
        <f t="shared" si="0"/>
        <v>3103</v>
      </c>
      <c r="N5" s="13">
        <v>3031</v>
      </c>
      <c r="O5" s="13">
        <f>O33</f>
        <v>802</v>
      </c>
      <c r="P5" s="13">
        <f>P33</f>
        <v>613</v>
      </c>
      <c r="Q5" s="12" t="s">
        <v>11</v>
      </c>
      <c r="R5" s="14">
        <f t="shared" ref="R5:AA5" si="1">R33</f>
        <v>2032</v>
      </c>
      <c r="S5" s="14">
        <f t="shared" si="1"/>
        <v>2357</v>
      </c>
      <c r="T5" s="13">
        <f t="shared" si="1"/>
        <v>3000</v>
      </c>
      <c r="U5" s="13">
        <v>3046</v>
      </c>
      <c r="V5" s="13">
        <f t="shared" si="1"/>
        <v>0</v>
      </c>
      <c r="W5" s="13">
        <f t="shared" si="1"/>
        <v>0</v>
      </c>
      <c r="X5" s="13">
        <f t="shared" si="1"/>
        <v>0</v>
      </c>
      <c r="Y5" s="13">
        <f t="shared" si="1"/>
        <v>0</v>
      </c>
      <c r="Z5" s="13">
        <f t="shared" si="1"/>
        <v>0</v>
      </c>
      <c r="AA5" s="13">
        <f t="shared" si="1"/>
        <v>0</v>
      </c>
    </row>
    <row r="6" spans="1:27" s="15" customFormat="1" x14ac:dyDescent="0.25">
      <c r="A6" s="16" t="s">
        <v>12</v>
      </c>
      <c r="B6" s="17">
        <v>1898</v>
      </c>
      <c r="C6" s="17">
        <v>2222</v>
      </c>
      <c r="D6" s="17">
        <f>D60</f>
        <v>0</v>
      </c>
      <c r="E6" s="17">
        <f>E60</f>
        <v>0</v>
      </c>
      <c r="F6" s="17">
        <v>3283</v>
      </c>
      <c r="G6" s="17">
        <f t="shared" ref="G6:M6" si="2">G60</f>
        <v>0</v>
      </c>
      <c r="H6" s="17">
        <f t="shared" si="2"/>
        <v>0</v>
      </c>
      <c r="I6" s="17">
        <f t="shared" si="2"/>
        <v>0</v>
      </c>
      <c r="J6" s="17">
        <f t="shared" si="2"/>
        <v>0</v>
      </c>
      <c r="K6" s="17">
        <f t="shared" si="2"/>
        <v>0</v>
      </c>
      <c r="L6" s="17">
        <f t="shared" si="2"/>
        <v>0</v>
      </c>
      <c r="M6" s="17">
        <f t="shared" si="2"/>
        <v>0</v>
      </c>
      <c r="N6" s="17">
        <v>3973</v>
      </c>
      <c r="O6" s="17">
        <f>O60</f>
        <v>0</v>
      </c>
      <c r="P6" s="17">
        <f>P60</f>
        <v>0</v>
      </c>
      <c r="Q6" s="16" t="s">
        <v>12</v>
      </c>
      <c r="R6" s="18">
        <f>R42</f>
        <v>2839</v>
      </c>
      <c r="S6" s="18">
        <f>S42</f>
        <v>3433</v>
      </c>
      <c r="T6" s="17">
        <f>T42</f>
        <v>4000</v>
      </c>
      <c r="U6" s="17">
        <v>4043</v>
      </c>
      <c r="V6" s="17">
        <f>V42</f>
        <v>0</v>
      </c>
      <c r="W6" s="17">
        <f>W60</f>
        <v>0</v>
      </c>
      <c r="X6" s="17">
        <f>X60</f>
        <v>0</v>
      </c>
      <c r="Y6" s="17">
        <f>Y60</f>
        <v>0</v>
      </c>
      <c r="Z6" s="17">
        <f>Z60</f>
        <v>0</v>
      </c>
      <c r="AA6" s="17">
        <f>AA60</f>
        <v>0</v>
      </c>
    </row>
    <row r="7" spans="1:27" s="22" customFormat="1" x14ac:dyDescent="0.25">
      <c r="A7" s="19" t="s">
        <v>13</v>
      </c>
      <c r="B7" s="20">
        <f>SUM(B5:B6)</f>
        <v>3859</v>
      </c>
      <c r="C7" s="20">
        <f t="shared" ref="C7:V7" si="3">SUM(C5:C6)</f>
        <v>3163</v>
      </c>
      <c r="D7" s="20">
        <f t="shared" si="3"/>
        <v>2763</v>
      </c>
      <c r="E7" s="20">
        <f t="shared" si="3"/>
        <v>3240</v>
      </c>
      <c r="F7" s="20">
        <f t="shared" si="3"/>
        <v>6940</v>
      </c>
      <c r="G7" s="20">
        <f t="shared" si="3"/>
        <v>802.16129032258061</v>
      </c>
      <c r="H7" s="20">
        <f t="shared" si="3"/>
        <v>1128</v>
      </c>
      <c r="I7" s="20">
        <f t="shared" si="3"/>
        <v>1960.8387096774193</v>
      </c>
      <c r="J7" s="20">
        <f t="shared" si="3"/>
        <v>1966</v>
      </c>
      <c r="K7" s="20">
        <f t="shared" si="3"/>
        <v>2763</v>
      </c>
      <c r="L7" s="20">
        <f t="shared" si="3"/>
        <v>3094</v>
      </c>
      <c r="M7" s="20">
        <f t="shared" si="3"/>
        <v>3103</v>
      </c>
      <c r="N7" s="20">
        <f t="shared" si="3"/>
        <v>7004</v>
      </c>
      <c r="O7" s="20">
        <f t="shared" si="3"/>
        <v>802</v>
      </c>
      <c r="P7" s="20">
        <f t="shared" si="3"/>
        <v>613</v>
      </c>
      <c r="Q7" s="19" t="s">
        <v>13</v>
      </c>
      <c r="R7" s="21">
        <f>SUM(R5:R6)</f>
        <v>4871</v>
      </c>
      <c r="S7" s="21">
        <f>SUM(S5:S6)</f>
        <v>5790</v>
      </c>
      <c r="T7" s="20">
        <f>SUM(T5:T6)</f>
        <v>7000</v>
      </c>
      <c r="U7" s="20">
        <f t="shared" si="3"/>
        <v>7089</v>
      </c>
      <c r="V7" s="20">
        <f t="shared" si="3"/>
        <v>0</v>
      </c>
      <c r="W7" s="20">
        <f>SUM(W5:W6)</f>
        <v>0</v>
      </c>
      <c r="X7" s="20">
        <f>SUM(X5:X6)</f>
        <v>0</v>
      </c>
      <c r="Y7" s="20">
        <f>SUM(Y5:Y6)</f>
        <v>0</v>
      </c>
      <c r="Z7" s="20">
        <f>SUM(Z5:Z6)</f>
        <v>0</v>
      </c>
      <c r="AA7" s="20">
        <f>SUM(AA5:AA6)</f>
        <v>0</v>
      </c>
    </row>
    <row r="8" spans="1:27" x14ac:dyDescent="0.25">
      <c r="A8" s="23"/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3"/>
      <c r="R8" s="26"/>
      <c r="S8" s="26"/>
      <c r="T8" s="25"/>
      <c r="U8" s="25"/>
      <c r="V8" s="25"/>
      <c r="W8" s="25"/>
      <c r="X8" s="25"/>
      <c r="Y8" s="25"/>
      <c r="Z8" s="25"/>
      <c r="AA8" s="25"/>
    </row>
    <row r="9" spans="1:27" s="11" customFormat="1" ht="25.5" x14ac:dyDescent="0.25">
      <c r="A9" s="5" t="s">
        <v>14</v>
      </c>
      <c r="B9" s="27" t="str">
        <f>B$4</f>
        <v>Meta Parcial</v>
      </c>
      <c r="C9" s="27" t="str">
        <f t="shared" ref="C9:AA9" si="4">C$4</f>
        <v>10-31-jul-24</v>
      </c>
      <c r="D9" s="27" t="str">
        <f t="shared" si="4"/>
        <v>Meta Mensal</v>
      </c>
      <c r="E9" s="27">
        <f t="shared" si="4"/>
        <v>45505</v>
      </c>
      <c r="F9" s="27" t="e">
        <f t="shared" ca="1" si="4"/>
        <v>#NAME?</v>
      </c>
      <c r="G9" s="27" t="str">
        <f t="shared" si="4"/>
        <v>Meta Parcial</v>
      </c>
      <c r="H9" s="27" t="str">
        <f t="shared" si="4"/>
        <v>01-09-Out-24</v>
      </c>
      <c r="I9" s="27" t="str">
        <f t="shared" si="4"/>
        <v>Meta Parcial</v>
      </c>
      <c r="J9" s="27" t="str">
        <f t="shared" si="4"/>
        <v>10-31-Out-24</v>
      </c>
      <c r="K9" s="27" t="str">
        <f t="shared" si="4"/>
        <v>Meta Mensal</v>
      </c>
      <c r="L9" s="27">
        <f t="shared" si="4"/>
        <v>45566</v>
      </c>
      <c r="M9" s="27" t="e">
        <f t="shared" ca="1" si="4"/>
        <v>#NAME?</v>
      </c>
      <c r="N9" s="27" t="e">
        <f t="shared" ca="1" si="4"/>
        <v>#NAME?</v>
      </c>
      <c r="O9" s="27" t="str">
        <f t="shared" si="4"/>
        <v>Meta Parcial</v>
      </c>
      <c r="P9" s="27" t="str">
        <f t="shared" si="4"/>
        <v>01-09/jan de 2025</v>
      </c>
      <c r="Q9" s="8" t="s">
        <v>14</v>
      </c>
      <c r="R9" s="9" t="str">
        <f>R$4</f>
        <v>Meta Parcial</v>
      </c>
      <c r="S9" s="9" t="str">
        <f>S$4</f>
        <v>10-31/jan de 2025</v>
      </c>
      <c r="T9" s="10" t="str">
        <f t="shared" si="4"/>
        <v>Meta Mensal</v>
      </c>
      <c r="U9" s="10" t="e">
        <f t="shared" ca="1" si="4"/>
        <v>#NAME?</v>
      </c>
      <c r="V9" s="10" t="e">
        <f t="shared" ca="1" si="4"/>
        <v>#NAME?</v>
      </c>
      <c r="W9" s="10" t="e">
        <f t="shared" ca="1" si="4"/>
        <v>#NAME?</v>
      </c>
      <c r="X9" s="10" t="e">
        <f t="shared" ca="1" si="4"/>
        <v>#NAME?</v>
      </c>
      <c r="Y9" s="10" t="e">
        <f t="shared" ca="1" si="4"/>
        <v>#NAME?</v>
      </c>
      <c r="Z9" s="10" t="e">
        <f t="shared" ca="1" si="4"/>
        <v>#NAME?</v>
      </c>
      <c r="AA9" s="10" t="e">
        <f t="shared" ca="1" si="4"/>
        <v>#NAME?</v>
      </c>
    </row>
    <row r="10" spans="1:27" s="15" customFormat="1" x14ac:dyDescent="0.2">
      <c r="A10" s="16" t="s">
        <v>15</v>
      </c>
      <c r="B10" s="224">
        <f>(D10/31)*22</f>
        <v>1960.8387096774193</v>
      </c>
      <c r="C10" s="28">
        <v>15</v>
      </c>
      <c r="D10" s="224">
        <v>2763</v>
      </c>
      <c r="E10" s="29">
        <v>54</v>
      </c>
      <c r="F10" s="17">
        <v>41</v>
      </c>
      <c r="G10" s="224">
        <f>(K10/31)*9</f>
        <v>802.16129032258061</v>
      </c>
      <c r="H10" s="30">
        <v>0</v>
      </c>
      <c r="I10" s="224">
        <f>(K10/31)*22</f>
        <v>1960.8387096774193</v>
      </c>
      <c r="J10" s="30">
        <v>70</v>
      </c>
      <c r="K10" s="224">
        <f>D10</f>
        <v>2763</v>
      </c>
      <c r="L10" s="17">
        <f>H10+J10</f>
        <v>70</v>
      </c>
      <c r="M10" s="17">
        <v>49</v>
      </c>
      <c r="N10" s="31">
        <v>49</v>
      </c>
      <c r="O10" s="224">
        <f>ROUND((K10/31)*9,0)</f>
        <v>802</v>
      </c>
      <c r="P10" s="17">
        <v>14</v>
      </c>
      <c r="Q10" s="16" t="s">
        <v>15</v>
      </c>
      <c r="R10" s="18" t="str">
        <f>T10</f>
        <v>Demanda Interna</v>
      </c>
      <c r="S10" s="18">
        <v>8</v>
      </c>
      <c r="T10" s="18" t="s">
        <v>16</v>
      </c>
      <c r="U10" s="17">
        <v>22</v>
      </c>
      <c r="V10" s="17"/>
      <c r="W10" s="17"/>
      <c r="X10" s="17"/>
      <c r="Y10" s="17"/>
      <c r="Z10" s="17"/>
      <c r="AA10" s="17"/>
    </row>
    <row r="11" spans="1:27" s="15" customFormat="1" x14ac:dyDescent="0.2">
      <c r="A11" s="16" t="s">
        <v>17</v>
      </c>
      <c r="B11" s="225"/>
      <c r="C11" s="32">
        <v>68</v>
      </c>
      <c r="D11" s="225"/>
      <c r="E11" s="33">
        <v>262</v>
      </c>
      <c r="F11" s="17">
        <v>228</v>
      </c>
      <c r="G11" s="225"/>
      <c r="H11" s="30">
        <v>74</v>
      </c>
      <c r="I11" s="225"/>
      <c r="J11" s="30">
        <v>135</v>
      </c>
      <c r="K11" s="225"/>
      <c r="L11" s="17">
        <f t="shared" ref="L11:L32" si="5">H11+J11</f>
        <v>209</v>
      </c>
      <c r="M11" s="17">
        <v>212</v>
      </c>
      <c r="N11" s="31">
        <v>140</v>
      </c>
      <c r="O11" s="225"/>
      <c r="P11" s="17">
        <v>0</v>
      </c>
      <c r="Q11" s="16" t="s">
        <v>17</v>
      </c>
      <c r="R11" s="18">
        <f>ROUND((T11/31)*22,0)</f>
        <v>21</v>
      </c>
      <c r="S11" s="18">
        <v>145</v>
      </c>
      <c r="T11" s="18">
        <v>30</v>
      </c>
      <c r="U11" s="17">
        <v>145</v>
      </c>
      <c r="V11" s="17"/>
      <c r="W11" s="17"/>
      <c r="X11" s="17"/>
      <c r="Y11" s="17"/>
      <c r="Z11" s="17"/>
      <c r="AA11" s="17"/>
    </row>
    <row r="12" spans="1:27" s="15" customFormat="1" x14ac:dyDescent="0.2">
      <c r="A12" s="16" t="s">
        <v>18</v>
      </c>
      <c r="B12" s="225"/>
      <c r="C12" s="32">
        <v>239</v>
      </c>
      <c r="D12" s="225"/>
      <c r="E12" s="33">
        <v>456</v>
      </c>
      <c r="F12" s="17">
        <v>119</v>
      </c>
      <c r="G12" s="225"/>
      <c r="H12" s="30">
        <v>61</v>
      </c>
      <c r="I12" s="225"/>
      <c r="J12" s="30">
        <v>86</v>
      </c>
      <c r="K12" s="225"/>
      <c r="L12" s="17">
        <f t="shared" si="5"/>
        <v>147</v>
      </c>
      <c r="M12" s="17">
        <v>179</v>
      </c>
      <c r="N12" s="31">
        <v>150</v>
      </c>
      <c r="O12" s="225"/>
      <c r="P12" s="17">
        <v>42</v>
      </c>
      <c r="Q12" s="16" t="s">
        <v>18</v>
      </c>
      <c r="R12" s="18">
        <f>ROUND((T12/31)*22,0)</f>
        <v>64</v>
      </c>
      <c r="S12" s="18">
        <v>172</v>
      </c>
      <c r="T12" s="18">
        <v>90</v>
      </c>
      <c r="U12" s="17">
        <v>214</v>
      </c>
      <c r="V12" s="17"/>
      <c r="W12" s="17"/>
      <c r="X12" s="17"/>
      <c r="Y12" s="17"/>
      <c r="Z12" s="17"/>
      <c r="AA12" s="17"/>
    </row>
    <row r="13" spans="1:27" s="15" customFormat="1" x14ac:dyDescent="0.2">
      <c r="A13" s="16" t="s">
        <v>19</v>
      </c>
      <c r="B13" s="225"/>
      <c r="C13" s="32">
        <v>0</v>
      </c>
      <c r="D13" s="225"/>
      <c r="E13" s="33">
        <v>102</v>
      </c>
      <c r="F13" s="17">
        <v>122</v>
      </c>
      <c r="G13" s="225"/>
      <c r="H13" s="30">
        <v>50</v>
      </c>
      <c r="I13" s="225"/>
      <c r="J13" s="30">
        <v>77</v>
      </c>
      <c r="K13" s="225"/>
      <c r="L13" s="17">
        <f t="shared" si="5"/>
        <v>127</v>
      </c>
      <c r="M13" s="17">
        <v>149</v>
      </c>
      <c r="N13" s="31">
        <v>83</v>
      </c>
      <c r="O13" s="225"/>
      <c r="P13" s="17">
        <v>27</v>
      </c>
      <c r="Q13" s="16" t="s">
        <v>19</v>
      </c>
      <c r="R13" s="18" t="str">
        <f>T13</f>
        <v>Demanda Interna</v>
      </c>
      <c r="S13" s="18">
        <v>97</v>
      </c>
      <c r="T13" s="18" t="s">
        <v>16</v>
      </c>
      <c r="U13" s="17">
        <v>124</v>
      </c>
      <c r="V13" s="17"/>
      <c r="W13" s="17"/>
      <c r="X13" s="17"/>
      <c r="Y13" s="17"/>
      <c r="Z13" s="17"/>
      <c r="AA13" s="17"/>
    </row>
    <row r="14" spans="1:27" s="15" customFormat="1" x14ac:dyDescent="0.2">
      <c r="A14" s="16" t="s">
        <v>20</v>
      </c>
      <c r="B14" s="225"/>
      <c r="C14" s="32">
        <v>0</v>
      </c>
      <c r="D14" s="225"/>
      <c r="E14" s="33">
        <v>0</v>
      </c>
      <c r="F14" s="17">
        <v>256</v>
      </c>
      <c r="G14" s="225"/>
      <c r="H14" s="30">
        <v>126</v>
      </c>
      <c r="I14" s="225"/>
      <c r="J14" s="30">
        <v>0</v>
      </c>
      <c r="K14" s="225"/>
      <c r="L14" s="17">
        <f t="shared" si="5"/>
        <v>126</v>
      </c>
      <c r="M14" s="17">
        <v>240</v>
      </c>
      <c r="N14" s="31">
        <v>196</v>
      </c>
      <c r="O14" s="225"/>
      <c r="P14" s="17">
        <v>115</v>
      </c>
      <c r="Q14" s="16" t="s">
        <v>20</v>
      </c>
      <c r="R14" s="18">
        <f t="shared" ref="R14:R32" si="6">ROUND((T14/31)*22,0)</f>
        <v>64</v>
      </c>
      <c r="S14" s="18">
        <v>90</v>
      </c>
      <c r="T14" s="18">
        <v>90</v>
      </c>
      <c r="U14" s="17">
        <v>205</v>
      </c>
      <c r="V14" s="17"/>
      <c r="W14" s="17"/>
      <c r="X14" s="17"/>
      <c r="Y14" s="17"/>
      <c r="Z14" s="17"/>
      <c r="AA14" s="17"/>
    </row>
    <row r="15" spans="1:27" s="15" customFormat="1" x14ac:dyDescent="0.2">
      <c r="A15" s="16" t="s">
        <v>21</v>
      </c>
      <c r="B15" s="225"/>
      <c r="C15" s="32">
        <v>36</v>
      </c>
      <c r="D15" s="225"/>
      <c r="E15" s="33">
        <v>132</v>
      </c>
      <c r="F15" s="17">
        <v>227</v>
      </c>
      <c r="G15" s="225"/>
      <c r="H15" s="30">
        <v>70</v>
      </c>
      <c r="I15" s="225"/>
      <c r="J15" s="30">
        <v>55</v>
      </c>
      <c r="K15" s="225"/>
      <c r="L15" s="17">
        <f t="shared" si="5"/>
        <v>125</v>
      </c>
      <c r="M15" s="17">
        <v>209</v>
      </c>
      <c r="N15" s="31">
        <v>171</v>
      </c>
      <c r="O15" s="225"/>
      <c r="P15" s="17">
        <v>52</v>
      </c>
      <c r="Q15" s="16" t="s">
        <v>21</v>
      </c>
      <c r="R15" s="18">
        <f t="shared" si="6"/>
        <v>85</v>
      </c>
      <c r="S15" s="18">
        <v>197</v>
      </c>
      <c r="T15" s="18">
        <v>120</v>
      </c>
      <c r="U15" s="17">
        <v>249</v>
      </c>
      <c r="V15" s="17"/>
      <c r="W15" s="17"/>
      <c r="X15" s="17"/>
      <c r="Y15" s="17"/>
      <c r="Z15" s="17"/>
      <c r="AA15" s="17"/>
    </row>
    <row r="16" spans="1:27" s="15" customFormat="1" x14ac:dyDescent="0.2">
      <c r="A16" s="16" t="s">
        <v>22</v>
      </c>
      <c r="B16" s="225"/>
      <c r="C16" s="32">
        <v>3</v>
      </c>
      <c r="D16" s="225"/>
      <c r="E16" s="33">
        <v>0</v>
      </c>
      <c r="F16" s="17">
        <v>0</v>
      </c>
      <c r="G16" s="225"/>
      <c r="H16" s="30">
        <v>0</v>
      </c>
      <c r="I16" s="225"/>
      <c r="J16" s="30">
        <v>54</v>
      </c>
      <c r="K16" s="225"/>
      <c r="L16" s="17">
        <f t="shared" si="5"/>
        <v>54</v>
      </c>
      <c r="M16" s="17">
        <v>59</v>
      </c>
      <c r="N16" s="31">
        <v>53</v>
      </c>
      <c r="O16" s="225"/>
      <c r="P16" s="17">
        <v>0</v>
      </c>
      <c r="Q16" s="16" t="s">
        <v>22</v>
      </c>
      <c r="R16" s="18">
        <f t="shared" si="6"/>
        <v>28</v>
      </c>
      <c r="S16" s="18">
        <v>62</v>
      </c>
      <c r="T16" s="18">
        <v>40</v>
      </c>
      <c r="U16" s="17">
        <v>62</v>
      </c>
      <c r="V16" s="17"/>
      <c r="W16" s="17"/>
      <c r="X16" s="17"/>
      <c r="Y16" s="17"/>
      <c r="Z16" s="17"/>
      <c r="AA16" s="17"/>
    </row>
    <row r="17" spans="1:28" s="15" customFormat="1" x14ac:dyDescent="0.2">
      <c r="A17" s="16" t="s">
        <v>23</v>
      </c>
      <c r="B17" s="225"/>
      <c r="C17" s="32">
        <v>131</v>
      </c>
      <c r="D17" s="225"/>
      <c r="E17" s="33">
        <v>283</v>
      </c>
      <c r="F17" s="17">
        <v>403</v>
      </c>
      <c r="G17" s="225"/>
      <c r="H17" s="30">
        <v>175</v>
      </c>
      <c r="I17" s="225"/>
      <c r="J17" s="30">
        <v>233</v>
      </c>
      <c r="K17" s="225"/>
      <c r="L17" s="17">
        <f t="shared" si="5"/>
        <v>408</v>
      </c>
      <c r="M17" s="17">
        <v>273</v>
      </c>
      <c r="N17" s="31">
        <v>302</v>
      </c>
      <c r="O17" s="225"/>
      <c r="P17" s="17">
        <v>19</v>
      </c>
      <c r="Q17" s="16" t="s">
        <v>23</v>
      </c>
      <c r="R17" s="18">
        <f t="shared" si="6"/>
        <v>43</v>
      </c>
      <c r="S17" s="18">
        <v>123</v>
      </c>
      <c r="T17" s="18">
        <v>60</v>
      </c>
      <c r="U17" s="17">
        <v>142</v>
      </c>
      <c r="V17" s="17"/>
      <c r="W17" s="17"/>
      <c r="X17" s="17"/>
      <c r="Y17" s="17"/>
      <c r="Z17" s="17"/>
      <c r="AA17" s="17"/>
    </row>
    <row r="18" spans="1:28" s="15" customFormat="1" x14ac:dyDescent="0.2">
      <c r="A18" s="16" t="s">
        <v>24</v>
      </c>
      <c r="B18" s="225"/>
      <c r="C18" s="32">
        <v>0</v>
      </c>
      <c r="D18" s="225"/>
      <c r="E18" s="33">
        <v>0</v>
      </c>
      <c r="F18" s="17">
        <v>0</v>
      </c>
      <c r="G18" s="225"/>
      <c r="H18" s="30">
        <v>0</v>
      </c>
      <c r="I18" s="225"/>
      <c r="J18" s="30">
        <v>0</v>
      </c>
      <c r="K18" s="225"/>
      <c r="L18" s="17">
        <f t="shared" si="5"/>
        <v>0</v>
      </c>
      <c r="M18" s="17">
        <v>0</v>
      </c>
      <c r="N18" s="31">
        <v>0</v>
      </c>
      <c r="O18" s="225"/>
      <c r="P18" s="17">
        <v>0</v>
      </c>
      <c r="Q18" s="16" t="s">
        <v>24</v>
      </c>
      <c r="R18" s="18">
        <f t="shared" si="6"/>
        <v>7</v>
      </c>
      <c r="S18" s="18">
        <v>16</v>
      </c>
      <c r="T18" s="18">
        <v>10</v>
      </c>
      <c r="U18" s="17">
        <v>16</v>
      </c>
      <c r="V18" s="17"/>
      <c r="W18" s="17"/>
      <c r="X18" s="17"/>
      <c r="Y18" s="17"/>
      <c r="Z18" s="17"/>
      <c r="AA18" s="17"/>
    </row>
    <row r="19" spans="1:28" s="15" customFormat="1" x14ac:dyDescent="0.2">
      <c r="A19" s="16" t="s">
        <v>25</v>
      </c>
      <c r="B19" s="225"/>
      <c r="C19" s="32">
        <v>0</v>
      </c>
      <c r="D19" s="225"/>
      <c r="E19" s="33">
        <v>0</v>
      </c>
      <c r="F19" s="17">
        <v>0</v>
      </c>
      <c r="G19" s="225"/>
      <c r="H19" s="30">
        <v>0</v>
      </c>
      <c r="I19" s="225"/>
      <c r="J19" s="30">
        <v>0</v>
      </c>
      <c r="K19" s="225"/>
      <c r="L19" s="17">
        <f t="shared" si="5"/>
        <v>0</v>
      </c>
      <c r="M19" s="17">
        <v>19</v>
      </c>
      <c r="N19" s="31">
        <v>13</v>
      </c>
      <c r="O19" s="225"/>
      <c r="P19" s="17">
        <v>0</v>
      </c>
      <c r="Q19" s="16" t="s">
        <v>25</v>
      </c>
      <c r="R19" s="18">
        <f t="shared" si="6"/>
        <v>21</v>
      </c>
      <c r="S19" s="18">
        <v>12</v>
      </c>
      <c r="T19" s="18">
        <v>30</v>
      </c>
      <c r="U19" s="17">
        <v>12</v>
      </c>
      <c r="V19" s="17"/>
      <c r="W19" s="17"/>
      <c r="X19" s="17"/>
      <c r="Y19" s="17"/>
      <c r="Z19" s="17"/>
      <c r="AA19" s="17"/>
    </row>
    <row r="20" spans="1:28" s="15" customFormat="1" x14ac:dyDescent="0.2">
      <c r="A20" s="16" t="s">
        <v>26</v>
      </c>
      <c r="B20" s="225"/>
      <c r="C20" s="32">
        <v>20</v>
      </c>
      <c r="D20" s="225"/>
      <c r="E20" s="33">
        <v>74</v>
      </c>
      <c r="F20" s="17">
        <v>59</v>
      </c>
      <c r="G20" s="225"/>
      <c r="H20" s="30">
        <v>31</v>
      </c>
      <c r="I20" s="225"/>
      <c r="J20" s="30">
        <v>60</v>
      </c>
      <c r="K20" s="225"/>
      <c r="L20" s="17">
        <f t="shared" si="5"/>
        <v>91</v>
      </c>
      <c r="M20" s="17">
        <v>72</v>
      </c>
      <c r="N20" s="31">
        <v>83</v>
      </c>
      <c r="O20" s="225"/>
      <c r="P20" s="17">
        <v>16</v>
      </c>
      <c r="Q20" s="16" t="s">
        <v>26</v>
      </c>
      <c r="R20" s="18">
        <f t="shared" si="6"/>
        <v>7</v>
      </c>
      <c r="S20" s="18">
        <v>19</v>
      </c>
      <c r="T20" s="18">
        <v>10</v>
      </c>
      <c r="U20" s="17">
        <v>35</v>
      </c>
      <c r="V20" s="17"/>
      <c r="W20" s="17"/>
      <c r="X20" s="17"/>
      <c r="Y20" s="17"/>
      <c r="Z20" s="17"/>
      <c r="AA20" s="17"/>
    </row>
    <row r="21" spans="1:28" s="15" customFormat="1" x14ac:dyDescent="0.2">
      <c r="A21" s="16" t="s">
        <v>27</v>
      </c>
      <c r="B21" s="225"/>
      <c r="C21" s="32">
        <v>0</v>
      </c>
      <c r="D21" s="225"/>
      <c r="E21" s="33">
        <v>0</v>
      </c>
      <c r="F21" s="34">
        <v>0</v>
      </c>
      <c r="G21" s="225"/>
      <c r="H21" s="30">
        <v>0</v>
      </c>
      <c r="I21" s="225"/>
      <c r="J21" s="30">
        <v>0</v>
      </c>
      <c r="K21" s="225"/>
      <c r="L21" s="17">
        <f t="shared" si="5"/>
        <v>0</v>
      </c>
      <c r="M21" s="17">
        <v>0</v>
      </c>
      <c r="N21" s="31">
        <v>131</v>
      </c>
      <c r="O21" s="225"/>
      <c r="P21" s="17">
        <v>22</v>
      </c>
      <c r="Q21" s="16" t="s">
        <v>27</v>
      </c>
      <c r="R21" s="18">
        <f t="shared" si="6"/>
        <v>43</v>
      </c>
      <c r="S21" s="18">
        <v>89</v>
      </c>
      <c r="T21" s="18">
        <v>60</v>
      </c>
      <c r="U21" s="17">
        <v>111</v>
      </c>
      <c r="V21" s="17"/>
      <c r="W21" s="17"/>
      <c r="X21" s="17"/>
      <c r="Y21" s="17"/>
      <c r="Z21" s="17"/>
      <c r="AA21" s="17"/>
    </row>
    <row r="22" spans="1:28" s="15" customFormat="1" x14ac:dyDescent="0.2">
      <c r="A22" s="16" t="s">
        <v>28</v>
      </c>
      <c r="B22" s="225"/>
      <c r="C22" s="32">
        <v>69</v>
      </c>
      <c r="D22" s="225"/>
      <c r="E22" s="33">
        <v>432</v>
      </c>
      <c r="F22" s="34">
        <v>650</v>
      </c>
      <c r="G22" s="225"/>
      <c r="H22" s="30">
        <v>87</v>
      </c>
      <c r="I22" s="225"/>
      <c r="J22" s="30">
        <v>188</v>
      </c>
      <c r="K22" s="225"/>
      <c r="L22" s="17">
        <f t="shared" si="5"/>
        <v>275</v>
      </c>
      <c r="M22" s="17">
        <v>217</v>
      </c>
      <c r="N22" s="31">
        <v>147</v>
      </c>
      <c r="O22" s="225"/>
      <c r="P22" s="17">
        <v>8</v>
      </c>
      <c r="Q22" s="16" t="s">
        <v>28</v>
      </c>
      <c r="R22" s="18">
        <f t="shared" si="6"/>
        <v>50</v>
      </c>
      <c r="S22" s="18">
        <v>36</v>
      </c>
      <c r="T22" s="18">
        <v>70</v>
      </c>
      <c r="U22" s="17">
        <v>120</v>
      </c>
      <c r="V22" s="17"/>
      <c r="W22" s="17"/>
      <c r="X22" s="17"/>
      <c r="Y22" s="17"/>
      <c r="Z22" s="17"/>
      <c r="AA22" s="17"/>
    </row>
    <row r="23" spans="1:28" s="15" customFormat="1" x14ac:dyDescent="0.2">
      <c r="A23" s="16" t="s">
        <v>29</v>
      </c>
      <c r="B23" s="225"/>
      <c r="C23" s="32">
        <v>0</v>
      </c>
      <c r="D23" s="225"/>
      <c r="E23" s="33">
        <v>112</v>
      </c>
      <c r="F23" s="17">
        <v>115</v>
      </c>
      <c r="G23" s="225"/>
      <c r="H23" s="30">
        <v>23</v>
      </c>
      <c r="I23" s="225"/>
      <c r="J23" s="30">
        <v>61</v>
      </c>
      <c r="K23" s="225"/>
      <c r="L23" s="17">
        <f t="shared" si="5"/>
        <v>84</v>
      </c>
      <c r="M23" s="17">
        <v>136</v>
      </c>
      <c r="N23" s="31">
        <v>132</v>
      </c>
      <c r="O23" s="225"/>
      <c r="P23" s="17">
        <v>25</v>
      </c>
      <c r="Q23" s="16" t="s">
        <v>29</v>
      </c>
      <c r="R23" s="18">
        <f t="shared" si="6"/>
        <v>99</v>
      </c>
      <c r="S23" s="18">
        <v>190</v>
      </c>
      <c r="T23" s="18">
        <v>140</v>
      </c>
      <c r="U23" s="17">
        <v>215</v>
      </c>
      <c r="V23" s="17"/>
      <c r="W23" s="17"/>
      <c r="X23" s="17"/>
      <c r="Y23" s="17"/>
      <c r="Z23" s="17"/>
      <c r="AA23" s="17"/>
    </row>
    <row r="24" spans="1:28" s="15" customFormat="1" x14ac:dyDescent="0.2">
      <c r="A24" s="16" t="s">
        <v>30</v>
      </c>
      <c r="B24" s="225"/>
      <c r="C24" s="32">
        <v>73</v>
      </c>
      <c r="D24" s="225"/>
      <c r="E24" s="29">
        <v>28</v>
      </c>
      <c r="F24" s="17">
        <v>111</v>
      </c>
      <c r="G24" s="225"/>
      <c r="H24" s="30">
        <v>37</v>
      </c>
      <c r="I24" s="225"/>
      <c r="J24" s="30">
        <v>26</v>
      </c>
      <c r="K24" s="225"/>
      <c r="L24" s="17">
        <f t="shared" si="5"/>
        <v>63</v>
      </c>
      <c r="M24" s="17">
        <v>44</v>
      </c>
      <c r="N24" s="31">
        <v>49</v>
      </c>
      <c r="O24" s="225"/>
      <c r="P24" s="17">
        <v>0</v>
      </c>
      <c r="Q24" s="16" t="s">
        <v>30</v>
      </c>
      <c r="R24" s="18">
        <f t="shared" si="6"/>
        <v>28</v>
      </c>
      <c r="S24" s="18">
        <v>28</v>
      </c>
      <c r="T24" s="18">
        <v>40</v>
      </c>
      <c r="U24" s="17">
        <v>28</v>
      </c>
      <c r="V24" s="17"/>
      <c r="W24" s="17"/>
      <c r="X24" s="17"/>
      <c r="Y24" s="17"/>
      <c r="Z24" s="17"/>
      <c r="AA24" s="17"/>
    </row>
    <row r="25" spans="1:28" s="15" customFormat="1" x14ac:dyDescent="0.2">
      <c r="A25" s="16" t="s">
        <v>31</v>
      </c>
      <c r="B25" s="225"/>
      <c r="C25" s="32">
        <v>134</v>
      </c>
      <c r="D25" s="225"/>
      <c r="E25" s="29">
        <v>343</v>
      </c>
      <c r="F25" s="17">
        <v>242</v>
      </c>
      <c r="G25" s="225"/>
      <c r="H25" s="30">
        <v>177</v>
      </c>
      <c r="I25" s="225"/>
      <c r="J25" s="30">
        <v>83</v>
      </c>
      <c r="K25" s="225"/>
      <c r="L25" s="17">
        <f t="shared" si="5"/>
        <v>260</v>
      </c>
      <c r="M25" s="17">
        <v>216</v>
      </c>
      <c r="N25" s="31">
        <v>287</v>
      </c>
      <c r="O25" s="225"/>
      <c r="P25" s="17">
        <v>0</v>
      </c>
      <c r="Q25" s="16" t="s">
        <v>31</v>
      </c>
      <c r="R25" s="18">
        <f t="shared" si="6"/>
        <v>248</v>
      </c>
      <c r="S25" s="18">
        <v>212</v>
      </c>
      <c r="T25" s="18">
        <v>350</v>
      </c>
      <c r="U25" s="17">
        <v>212</v>
      </c>
      <c r="V25" s="17"/>
      <c r="W25" s="17"/>
      <c r="X25" s="17"/>
      <c r="Y25" s="17"/>
      <c r="Z25" s="17"/>
      <c r="AA25" s="17"/>
    </row>
    <row r="26" spans="1:28" s="15" customFormat="1" x14ac:dyDescent="0.2">
      <c r="A26" s="16" t="s">
        <v>32</v>
      </c>
      <c r="B26" s="225"/>
      <c r="C26" s="32">
        <v>0</v>
      </c>
      <c r="D26" s="225"/>
      <c r="E26" s="33">
        <v>548</v>
      </c>
      <c r="F26" s="17">
        <v>669</v>
      </c>
      <c r="G26" s="225"/>
      <c r="H26" s="30">
        <v>75</v>
      </c>
      <c r="I26" s="225"/>
      <c r="J26" s="30">
        <v>399</v>
      </c>
      <c r="K26" s="225"/>
      <c r="L26" s="17">
        <f t="shared" si="5"/>
        <v>474</v>
      </c>
      <c r="M26" s="17">
        <v>391</v>
      </c>
      <c r="N26" s="31">
        <v>414</v>
      </c>
      <c r="O26" s="225"/>
      <c r="P26" s="17">
        <v>146</v>
      </c>
      <c r="Q26" s="16" t="s">
        <v>32</v>
      </c>
      <c r="R26" s="18">
        <f t="shared" si="6"/>
        <v>71</v>
      </c>
      <c r="S26" s="18">
        <v>204</v>
      </c>
      <c r="T26" s="18">
        <v>100</v>
      </c>
      <c r="U26" s="17">
        <v>350</v>
      </c>
      <c r="V26" s="17"/>
      <c r="W26" s="17"/>
      <c r="X26" s="17"/>
      <c r="Y26" s="17"/>
      <c r="Z26" s="17"/>
      <c r="AA26" s="17"/>
    </row>
    <row r="27" spans="1:28" s="15" customFormat="1" x14ac:dyDescent="0.2">
      <c r="A27" s="16" t="s">
        <v>33</v>
      </c>
      <c r="B27" s="225"/>
      <c r="C27" s="32">
        <v>0</v>
      </c>
      <c r="D27" s="225"/>
      <c r="E27" s="33">
        <v>192</v>
      </c>
      <c r="F27" s="17">
        <v>126</v>
      </c>
      <c r="G27" s="225"/>
      <c r="H27" s="30">
        <v>0</v>
      </c>
      <c r="I27" s="225"/>
      <c r="J27" s="30">
        <v>267</v>
      </c>
      <c r="K27" s="225"/>
      <c r="L27" s="17">
        <f t="shared" si="5"/>
        <v>267</v>
      </c>
      <c r="M27" s="17">
        <v>154</v>
      </c>
      <c r="N27" s="31">
        <v>160</v>
      </c>
      <c r="O27" s="225"/>
      <c r="P27" s="17">
        <v>0</v>
      </c>
      <c r="Q27" s="16" t="s">
        <v>33</v>
      </c>
      <c r="R27" s="18">
        <f t="shared" si="6"/>
        <v>177</v>
      </c>
      <c r="S27" s="18">
        <v>206</v>
      </c>
      <c r="T27" s="18">
        <v>250</v>
      </c>
      <c r="U27" s="17">
        <v>206</v>
      </c>
      <c r="V27" s="17"/>
      <c r="W27" s="17"/>
      <c r="X27" s="17"/>
      <c r="Y27" s="17"/>
      <c r="Z27" s="17"/>
      <c r="AA27" s="17"/>
    </row>
    <row r="28" spans="1:28" s="15" customFormat="1" x14ac:dyDescent="0.2">
      <c r="A28" s="16" t="s">
        <v>34</v>
      </c>
      <c r="B28" s="225"/>
      <c r="C28" s="32">
        <v>0</v>
      </c>
      <c r="D28" s="225"/>
      <c r="E28" s="29">
        <v>114</v>
      </c>
      <c r="F28" s="17">
        <v>96</v>
      </c>
      <c r="G28" s="225"/>
      <c r="H28" s="30">
        <v>59</v>
      </c>
      <c r="I28" s="225"/>
      <c r="J28" s="30">
        <v>82</v>
      </c>
      <c r="K28" s="225"/>
      <c r="L28" s="17">
        <f t="shared" si="5"/>
        <v>141</v>
      </c>
      <c r="M28" s="17">
        <v>146</v>
      </c>
      <c r="N28" s="31">
        <v>173</v>
      </c>
      <c r="O28" s="225"/>
      <c r="P28" s="17">
        <v>43</v>
      </c>
      <c r="Q28" s="16" t="s">
        <v>34</v>
      </c>
      <c r="R28" s="18">
        <f t="shared" si="6"/>
        <v>43</v>
      </c>
      <c r="S28" s="18">
        <v>163</v>
      </c>
      <c r="T28" s="18">
        <v>60</v>
      </c>
      <c r="U28" s="17">
        <v>206</v>
      </c>
      <c r="V28" s="17"/>
      <c r="W28" s="17"/>
      <c r="X28" s="17"/>
      <c r="Y28" s="17"/>
      <c r="Z28" s="17"/>
      <c r="AA28" s="17"/>
    </row>
    <row r="29" spans="1:28" s="15" customFormat="1" hidden="1" x14ac:dyDescent="0.2">
      <c r="A29" s="16" t="s">
        <v>35</v>
      </c>
      <c r="B29" s="225"/>
      <c r="C29" s="32">
        <v>30</v>
      </c>
      <c r="D29" s="225"/>
      <c r="E29" s="35">
        <v>0</v>
      </c>
      <c r="F29" s="17">
        <v>0</v>
      </c>
      <c r="G29" s="225"/>
      <c r="H29" s="30">
        <v>0</v>
      </c>
      <c r="I29" s="225"/>
      <c r="J29" s="30">
        <v>0</v>
      </c>
      <c r="K29" s="225"/>
      <c r="L29" s="17">
        <f t="shared" si="5"/>
        <v>0</v>
      </c>
      <c r="M29" s="17">
        <v>0</v>
      </c>
      <c r="N29" s="31">
        <v>0</v>
      </c>
      <c r="O29" s="225"/>
      <c r="P29" s="17">
        <v>0</v>
      </c>
      <c r="Q29" s="36"/>
      <c r="R29" s="37"/>
      <c r="S29" s="37"/>
      <c r="T29" s="37"/>
      <c r="U29" s="30">
        <v>0</v>
      </c>
      <c r="V29" s="30"/>
      <c r="W29" s="30"/>
      <c r="X29" s="30"/>
      <c r="Y29" s="30"/>
      <c r="Z29" s="30"/>
      <c r="AA29" s="30"/>
      <c r="AB29" s="38"/>
    </row>
    <row r="30" spans="1:28" s="15" customFormat="1" x14ac:dyDescent="0.2">
      <c r="A30" s="16" t="s">
        <v>36</v>
      </c>
      <c r="B30" s="225"/>
      <c r="C30" s="32">
        <v>75</v>
      </c>
      <c r="D30" s="225"/>
      <c r="E30" s="35">
        <v>14</v>
      </c>
      <c r="F30" s="17">
        <v>94</v>
      </c>
      <c r="G30" s="225"/>
      <c r="H30" s="30">
        <v>27</v>
      </c>
      <c r="I30" s="225"/>
      <c r="J30" s="30">
        <v>56</v>
      </c>
      <c r="K30" s="225"/>
      <c r="L30" s="17">
        <f t="shared" si="5"/>
        <v>83</v>
      </c>
      <c r="M30" s="17">
        <v>234</v>
      </c>
      <c r="N30" s="31">
        <v>202</v>
      </c>
      <c r="O30" s="225"/>
      <c r="P30" s="17">
        <v>51</v>
      </c>
      <c r="Q30" s="16" t="s">
        <v>36</v>
      </c>
      <c r="R30" s="18">
        <f t="shared" si="6"/>
        <v>14</v>
      </c>
      <c r="S30" s="18">
        <v>219</v>
      </c>
      <c r="T30" s="18">
        <v>20</v>
      </c>
      <c r="U30" s="17">
        <v>270</v>
      </c>
      <c r="V30" s="17"/>
      <c r="W30" s="17"/>
      <c r="X30" s="17"/>
      <c r="Y30" s="17"/>
      <c r="Z30" s="17"/>
      <c r="AA30" s="17"/>
    </row>
    <row r="31" spans="1:28" s="15" customFormat="1" x14ac:dyDescent="0.2">
      <c r="A31" s="16" t="s">
        <v>37</v>
      </c>
      <c r="B31" s="225"/>
      <c r="C31" s="32">
        <v>0</v>
      </c>
      <c r="D31" s="225"/>
      <c r="E31" s="35">
        <v>0</v>
      </c>
      <c r="F31" s="17">
        <v>0</v>
      </c>
      <c r="G31" s="225"/>
      <c r="H31" s="30">
        <v>0</v>
      </c>
      <c r="I31" s="225"/>
      <c r="J31" s="30">
        <v>0</v>
      </c>
      <c r="K31" s="225"/>
      <c r="L31" s="17">
        <f t="shared" si="5"/>
        <v>0</v>
      </c>
      <c r="M31" s="17">
        <v>0</v>
      </c>
      <c r="N31" s="31">
        <v>0</v>
      </c>
      <c r="O31" s="225"/>
      <c r="P31" s="17">
        <v>0</v>
      </c>
      <c r="Q31" s="16" t="s">
        <v>37</v>
      </c>
      <c r="R31" s="18">
        <f t="shared" si="6"/>
        <v>64</v>
      </c>
      <c r="S31" s="18">
        <v>0</v>
      </c>
      <c r="T31" s="18">
        <v>90</v>
      </c>
      <c r="U31" s="17">
        <v>0</v>
      </c>
      <c r="V31" s="17"/>
      <c r="W31" s="17"/>
      <c r="X31" s="17"/>
      <c r="Y31" s="17"/>
      <c r="Z31" s="17"/>
      <c r="AA31" s="17"/>
    </row>
    <row r="32" spans="1:28" s="15" customFormat="1" x14ac:dyDescent="0.2">
      <c r="A32" s="16" t="s">
        <v>38</v>
      </c>
      <c r="B32" s="226"/>
      <c r="C32" s="32">
        <v>48</v>
      </c>
      <c r="D32" s="226"/>
      <c r="E32" s="35">
        <v>94</v>
      </c>
      <c r="F32" s="17">
        <v>99</v>
      </c>
      <c r="G32" s="226"/>
      <c r="H32" s="30">
        <v>56</v>
      </c>
      <c r="I32" s="226"/>
      <c r="J32" s="30">
        <v>34</v>
      </c>
      <c r="K32" s="226"/>
      <c r="L32" s="17">
        <f t="shared" si="5"/>
        <v>90</v>
      </c>
      <c r="M32" s="17">
        <v>104</v>
      </c>
      <c r="N32" s="31">
        <v>96</v>
      </c>
      <c r="O32" s="226"/>
      <c r="P32" s="17">
        <v>33</v>
      </c>
      <c r="Q32" s="16" t="s">
        <v>38</v>
      </c>
      <c r="R32" s="18">
        <f t="shared" si="6"/>
        <v>64</v>
      </c>
      <c r="S32" s="18">
        <v>69</v>
      </c>
      <c r="T32" s="18">
        <v>90</v>
      </c>
      <c r="U32" s="17">
        <v>102</v>
      </c>
      <c r="V32" s="17"/>
      <c r="W32" s="17"/>
      <c r="X32" s="17"/>
      <c r="Y32" s="17"/>
      <c r="Z32" s="17"/>
      <c r="AA32" s="17"/>
    </row>
    <row r="33" spans="1:27" s="22" customFormat="1" x14ac:dyDescent="0.25">
      <c r="A33" s="19" t="s">
        <v>13</v>
      </c>
      <c r="B33" s="20">
        <f>SUM(B10:B32)</f>
        <v>1960.8387096774193</v>
      </c>
      <c r="C33" s="20">
        <f t="shared" ref="C33:AA33" si="7">SUM(C10:C32)</f>
        <v>941</v>
      </c>
      <c r="D33" s="20">
        <f t="shared" si="7"/>
        <v>2763</v>
      </c>
      <c r="E33" s="20">
        <f t="shared" si="7"/>
        <v>3240</v>
      </c>
      <c r="F33" s="20">
        <f t="shared" si="7"/>
        <v>3657</v>
      </c>
      <c r="G33" s="20">
        <f t="shared" si="7"/>
        <v>802.16129032258061</v>
      </c>
      <c r="H33" s="20">
        <f t="shared" si="7"/>
        <v>1128</v>
      </c>
      <c r="I33" s="20">
        <f t="shared" si="7"/>
        <v>1960.8387096774193</v>
      </c>
      <c r="J33" s="20">
        <f t="shared" si="7"/>
        <v>1966</v>
      </c>
      <c r="K33" s="20">
        <f t="shared" si="7"/>
        <v>2763</v>
      </c>
      <c r="L33" s="20">
        <f t="shared" si="7"/>
        <v>3094</v>
      </c>
      <c r="M33" s="20">
        <f t="shared" si="7"/>
        <v>3103</v>
      </c>
      <c r="N33" s="20">
        <f t="shared" si="7"/>
        <v>3031</v>
      </c>
      <c r="O33" s="20">
        <f t="shared" si="7"/>
        <v>802</v>
      </c>
      <c r="P33" s="20">
        <f t="shared" si="7"/>
        <v>613</v>
      </c>
      <c r="Q33" s="19" t="s">
        <v>13</v>
      </c>
      <c r="R33" s="21">
        <f>ROUND((T33/31)*21,0)</f>
        <v>2032</v>
      </c>
      <c r="S33" s="21">
        <f>SUM(S10:S32)</f>
        <v>2357</v>
      </c>
      <c r="T33" s="20">
        <v>3000</v>
      </c>
      <c r="U33" s="20">
        <f t="shared" si="7"/>
        <v>3046</v>
      </c>
      <c r="V33" s="20">
        <f t="shared" si="7"/>
        <v>0</v>
      </c>
      <c r="W33" s="20">
        <f t="shared" si="7"/>
        <v>0</v>
      </c>
      <c r="X33" s="20">
        <f t="shared" si="7"/>
        <v>0</v>
      </c>
      <c r="Y33" s="20">
        <f t="shared" si="7"/>
        <v>0</v>
      </c>
      <c r="Z33" s="20">
        <f t="shared" si="7"/>
        <v>0</v>
      </c>
      <c r="AA33" s="20">
        <f t="shared" si="7"/>
        <v>0</v>
      </c>
    </row>
    <row r="34" spans="1:27" x14ac:dyDescent="0.25">
      <c r="A34" s="23"/>
      <c r="B34" s="24"/>
      <c r="C34" s="24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3"/>
      <c r="R34" s="26"/>
      <c r="S34" s="26"/>
      <c r="T34" s="25"/>
      <c r="U34" s="25"/>
      <c r="V34" s="25"/>
      <c r="W34" s="25"/>
      <c r="X34" s="25"/>
      <c r="Y34" s="25"/>
      <c r="Z34" s="25"/>
      <c r="AA34" s="25"/>
    </row>
    <row r="35" spans="1:27" s="11" customFormat="1" ht="25.5" x14ac:dyDescent="0.25">
      <c r="A35" s="5" t="s">
        <v>39</v>
      </c>
      <c r="B35" s="27" t="str">
        <f>B$4</f>
        <v>Meta Parcial</v>
      </c>
      <c r="C35" s="27" t="str">
        <f t="shared" ref="C35:AA35" si="8">C$4</f>
        <v>10-31-jul-24</v>
      </c>
      <c r="D35" s="27" t="str">
        <f t="shared" si="8"/>
        <v>Meta Mensal</v>
      </c>
      <c r="E35" s="27">
        <f t="shared" si="8"/>
        <v>45505</v>
      </c>
      <c r="F35" s="27" t="e">
        <f t="shared" ca="1" si="8"/>
        <v>#NAME?</v>
      </c>
      <c r="G35" s="27" t="str">
        <f t="shared" si="8"/>
        <v>Meta Parcial</v>
      </c>
      <c r="H35" s="27" t="str">
        <f t="shared" si="8"/>
        <v>01-09-Out-24</v>
      </c>
      <c r="I35" s="27" t="str">
        <f t="shared" si="8"/>
        <v>Meta Parcial</v>
      </c>
      <c r="J35" s="27" t="str">
        <f t="shared" si="8"/>
        <v>10-31-Out-24</v>
      </c>
      <c r="K35" s="27" t="str">
        <f t="shared" si="8"/>
        <v>Meta Mensal</v>
      </c>
      <c r="L35" s="27">
        <f t="shared" si="8"/>
        <v>45566</v>
      </c>
      <c r="M35" s="27" t="e">
        <f t="shared" ca="1" si="8"/>
        <v>#NAME?</v>
      </c>
      <c r="N35" s="27" t="e">
        <f t="shared" ca="1" si="8"/>
        <v>#NAME?</v>
      </c>
      <c r="O35" s="27" t="str">
        <f t="shared" si="8"/>
        <v>Meta Parcial</v>
      </c>
      <c r="P35" s="27" t="str">
        <f t="shared" si="8"/>
        <v>01-09/jan de 2025</v>
      </c>
      <c r="Q35" s="8" t="s">
        <v>39</v>
      </c>
      <c r="R35" s="9" t="str">
        <f>R$4</f>
        <v>Meta Parcial</v>
      </c>
      <c r="S35" s="9" t="str">
        <f>S$4</f>
        <v>10-31/jan de 2025</v>
      </c>
      <c r="T35" s="10" t="str">
        <f t="shared" si="8"/>
        <v>Meta Mensal</v>
      </c>
      <c r="U35" s="10" t="e">
        <f t="shared" ca="1" si="8"/>
        <v>#NAME?</v>
      </c>
      <c r="V35" s="10" t="e">
        <f t="shared" ca="1" si="8"/>
        <v>#NAME?</v>
      </c>
      <c r="W35" s="10" t="e">
        <f t="shared" ca="1" si="8"/>
        <v>#NAME?</v>
      </c>
      <c r="X35" s="10" t="e">
        <f t="shared" ca="1" si="8"/>
        <v>#NAME?</v>
      </c>
      <c r="Y35" s="10" t="e">
        <f t="shared" ca="1" si="8"/>
        <v>#NAME?</v>
      </c>
      <c r="Z35" s="10" t="e">
        <f t="shared" ca="1" si="8"/>
        <v>#NAME?</v>
      </c>
      <c r="AA35" s="10" t="e">
        <f t="shared" ca="1" si="8"/>
        <v>#NAME?</v>
      </c>
    </row>
    <row r="36" spans="1:27" s="15" customFormat="1" x14ac:dyDescent="0.25">
      <c r="A36" s="16" t="s">
        <v>40</v>
      </c>
      <c r="B36" s="224">
        <f>(D36/31)*22</f>
        <v>1897.6774193548388</v>
      </c>
      <c r="C36" s="39">
        <v>672</v>
      </c>
      <c r="D36" s="224">
        <v>2674</v>
      </c>
      <c r="E36" s="35">
        <v>711</v>
      </c>
      <c r="F36" s="17">
        <v>702</v>
      </c>
      <c r="G36" s="224">
        <f>(K36/31)*9</f>
        <v>776.32258064516134</v>
      </c>
      <c r="H36" s="30">
        <v>220</v>
      </c>
      <c r="I36" s="224">
        <f>(K36/31)*22</f>
        <v>1897.6774193548388</v>
      </c>
      <c r="J36" s="30">
        <v>588</v>
      </c>
      <c r="K36" s="224">
        <f>D36</f>
        <v>2674</v>
      </c>
      <c r="L36" s="17">
        <f t="shared" ref="L36:L41" si="9">H36+J36</f>
        <v>808</v>
      </c>
      <c r="M36" s="17">
        <v>662</v>
      </c>
      <c r="N36" s="40">
        <v>650</v>
      </c>
      <c r="O36" s="224">
        <f>ROUND((K36/31)*9,0)</f>
        <v>776</v>
      </c>
      <c r="P36" s="17">
        <v>210</v>
      </c>
      <c r="Q36" s="16" t="s">
        <v>40</v>
      </c>
      <c r="R36" s="230">
        <f>R45+R54</f>
        <v>2839</v>
      </c>
      <c r="S36" s="18">
        <v>810</v>
      </c>
      <c r="T36" s="224">
        <f>T45+T54</f>
        <v>4000</v>
      </c>
      <c r="U36" s="17">
        <v>1020</v>
      </c>
      <c r="V36" s="18">
        <f t="shared" ref="V36:V41" si="10">V45+V54</f>
        <v>0</v>
      </c>
      <c r="W36" s="17"/>
      <c r="X36" s="17"/>
      <c r="Y36" s="17"/>
      <c r="Z36" s="17"/>
      <c r="AA36" s="17"/>
    </row>
    <row r="37" spans="1:27" s="15" customFormat="1" x14ac:dyDescent="0.25">
      <c r="A37" s="16" t="s">
        <v>41</v>
      </c>
      <c r="B37" s="225"/>
      <c r="C37" s="39">
        <v>158</v>
      </c>
      <c r="D37" s="225"/>
      <c r="E37" s="35">
        <v>272</v>
      </c>
      <c r="F37" s="17">
        <v>282</v>
      </c>
      <c r="G37" s="225"/>
      <c r="H37" s="30">
        <v>46</v>
      </c>
      <c r="I37" s="225"/>
      <c r="J37" s="30">
        <v>252</v>
      </c>
      <c r="K37" s="225"/>
      <c r="L37" s="17">
        <f t="shared" si="9"/>
        <v>298</v>
      </c>
      <c r="M37" s="17">
        <v>331</v>
      </c>
      <c r="N37" s="40">
        <v>380</v>
      </c>
      <c r="O37" s="225"/>
      <c r="P37" s="17">
        <v>92</v>
      </c>
      <c r="Q37" s="16" t="s">
        <v>41</v>
      </c>
      <c r="R37" s="231"/>
      <c r="S37" s="18">
        <v>326</v>
      </c>
      <c r="T37" s="225"/>
      <c r="U37" s="17">
        <v>417</v>
      </c>
      <c r="V37" s="18">
        <f t="shared" si="10"/>
        <v>0</v>
      </c>
      <c r="W37" s="17"/>
      <c r="X37" s="17"/>
      <c r="Y37" s="17"/>
      <c r="Z37" s="17"/>
      <c r="AA37" s="17"/>
    </row>
    <row r="38" spans="1:27" s="15" customFormat="1" x14ac:dyDescent="0.25">
      <c r="A38" s="16" t="s">
        <v>42</v>
      </c>
      <c r="B38" s="225"/>
      <c r="C38" s="39">
        <v>804</v>
      </c>
      <c r="D38" s="225"/>
      <c r="E38" s="35">
        <v>1361</v>
      </c>
      <c r="F38" s="17">
        <v>1415</v>
      </c>
      <c r="G38" s="225"/>
      <c r="H38" s="30">
        <v>463</v>
      </c>
      <c r="I38" s="225"/>
      <c r="J38" s="30">
        <v>864</v>
      </c>
      <c r="K38" s="225"/>
      <c r="L38" s="17">
        <f t="shared" si="9"/>
        <v>1327</v>
      </c>
      <c r="M38" s="17">
        <v>1246</v>
      </c>
      <c r="N38" s="40">
        <v>1259</v>
      </c>
      <c r="O38" s="225"/>
      <c r="P38" s="17">
        <v>198</v>
      </c>
      <c r="Q38" s="16" t="s">
        <v>42</v>
      </c>
      <c r="R38" s="231"/>
      <c r="S38" s="18">
        <v>952</v>
      </c>
      <c r="T38" s="225"/>
      <c r="U38" s="17">
        <v>950</v>
      </c>
      <c r="V38" s="18">
        <f t="shared" si="10"/>
        <v>0</v>
      </c>
      <c r="W38" s="17"/>
      <c r="X38" s="17"/>
      <c r="Y38" s="17"/>
      <c r="Z38" s="17"/>
      <c r="AA38" s="17"/>
    </row>
    <row r="39" spans="1:27" s="15" customFormat="1" x14ac:dyDescent="0.25">
      <c r="A39" s="16" t="s">
        <v>43</v>
      </c>
      <c r="B39" s="225"/>
      <c r="C39" s="17">
        <v>0</v>
      </c>
      <c r="D39" s="225"/>
      <c r="E39" s="35">
        <v>0</v>
      </c>
      <c r="F39" s="17">
        <v>0</v>
      </c>
      <c r="G39" s="225"/>
      <c r="H39" s="30">
        <v>0</v>
      </c>
      <c r="I39" s="225"/>
      <c r="J39" s="30">
        <v>0</v>
      </c>
      <c r="K39" s="225"/>
      <c r="L39" s="17">
        <f t="shared" si="9"/>
        <v>0</v>
      </c>
      <c r="M39" s="17">
        <v>20</v>
      </c>
      <c r="N39" s="40">
        <v>125</v>
      </c>
      <c r="O39" s="225"/>
      <c r="P39" s="17">
        <v>12</v>
      </c>
      <c r="Q39" s="16" t="s">
        <v>43</v>
      </c>
      <c r="R39" s="231"/>
      <c r="S39" s="18">
        <v>162</v>
      </c>
      <c r="T39" s="225"/>
      <c r="U39" s="17">
        <v>174</v>
      </c>
      <c r="V39" s="18">
        <f t="shared" si="10"/>
        <v>0</v>
      </c>
      <c r="W39" s="17"/>
      <c r="X39" s="17"/>
      <c r="Y39" s="17"/>
      <c r="Z39" s="17"/>
      <c r="AA39" s="17"/>
    </row>
    <row r="40" spans="1:27" s="15" customFormat="1" x14ac:dyDescent="0.25">
      <c r="A40" s="16" t="s">
        <v>44</v>
      </c>
      <c r="B40" s="225"/>
      <c r="C40" s="17">
        <v>309</v>
      </c>
      <c r="D40" s="225"/>
      <c r="E40" s="35">
        <v>383</v>
      </c>
      <c r="F40" s="17">
        <v>443</v>
      </c>
      <c r="G40" s="225"/>
      <c r="H40" s="30">
        <v>142</v>
      </c>
      <c r="I40" s="225"/>
      <c r="J40" s="30">
        <v>221</v>
      </c>
      <c r="K40" s="225"/>
      <c r="L40" s="17">
        <f t="shared" si="9"/>
        <v>363</v>
      </c>
      <c r="M40" s="17">
        <v>460</v>
      </c>
      <c r="N40" s="40">
        <v>446</v>
      </c>
      <c r="O40" s="225"/>
      <c r="P40" s="17">
        <v>60</v>
      </c>
      <c r="Q40" s="16" t="s">
        <v>44</v>
      </c>
      <c r="R40" s="231"/>
      <c r="S40" s="18">
        <v>663</v>
      </c>
      <c r="T40" s="225"/>
      <c r="U40" s="17">
        <v>523</v>
      </c>
      <c r="V40" s="18">
        <f t="shared" si="10"/>
        <v>0</v>
      </c>
      <c r="W40" s="17"/>
      <c r="X40" s="17"/>
      <c r="Y40" s="17"/>
      <c r="Z40" s="17"/>
      <c r="AA40" s="17"/>
    </row>
    <row r="41" spans="1:27" s="15" customFormat="1" x14ac:dyDescent="0.25">
      <c r="A41" s="16" t="s">
        <v>45</v>
      </c>
      <c r="B41" s="226"/>
      <c r="C41" s="17">
        <v>279</v>
      </c>
      <c r="D41" s="226"/>
      <c r="E41" s="35">
        <v>415</v>
      </c>
      <c r="F41" s="17">
        <v>441</v>
      </c>
      <c r="G41" s="226"/>
      <c r="H41" s="30">
        <v>118</v>
      </c>
      <c r="I41" s="226"/>
      <c r="J41" s="30">
        <v>356</v>
      </c>
      <c r="K41" s="226"/>
      <c r="L41" s="17">
        <f t="shared" si="9"/>
        <v>474</v>
      </c>
      <c r="M41" s="17">
        <v>627</v>
      </c>
      <c r="N41" s="40">
        <v>214</v>
      </c>
      <c r="O41" s="226"/>
      <c r="P41" s="17">
        <v>39</v>
      </c>
      <c r="Q41" s="16" t="s">
        <v>45</v>
      </c>
      <c r="R41" s="232"/>
      <c r="S41" s="18">
        <v>520</v>
      </c>
      <c r="T41" s="226"/>
      <c r="U41" s="17">
        <v>559</v>
      </c>
      <c r="V41" s="18">
        <f t="shared" si="10"/>
        <v>0</v>
      </c>
      <c r="W41" s="17"/>
      <c r="X41" s="17"/>
      <c r="Y41" s="17"/>
      <c r="Z41" s="17"/>
      <c r="AA41" s="17"/>
    </row>
    <row r="42" spans="1:27" s="22" customFormat="1" x14ac:dyDescent="0.25">
      <c r="A42" s="19" t="s">
        <v>13</v>
      </c>
      <c r="B42" s="20">
        <f>SUM(B36:B41)</f>
        <v>1897.6774193548388</v>
      </c>
      <c r="C42" s="20">
        <f t="shared" ref="C42:P42" si="11">SUM(C36:C41)</f>
        <v>2222</v>
      </c>
      <c r="D42" s="20">
        <f t="shared" si="11"/>
        <v>2674</v>
      </c>
      <c r="E42" s="20">
        <f t="shared" si="11"/>
        <v>3142</v>
      </c>
      <c r="F42" s="20">
        <f t="shared" si="11"/>
        <v>3283</v>
      </c>
      <c r="G42" s="20">
        <f t="shared" si="11"/>
        <v>776.32258064516134</v>
      </c>
      <c r="H42" s="20">
        <f t="shared" si="11"/>
        <v>989</v>
      </c>
      <c r="I42" s="20">
        <f t="shared" si="11"/>
        <v>1897.6774193548388</v>
      </c>
      <c r="J42" s="20">
        <f t="shared" si="11"/>
        <v>2281</v>
      </c>
      <c r="K42" s="20">
        <f t="shared" si="11"/>
        <v>2674</v>
      </c>
      <c r="L42" s="20">
        <f t="shared" si="11"/>
        <v>3270</v>
      </c>
      <c r="M42" s="20">
        <f t="shared" si="11"/>
        <v>3346</v>
      </c>
      <c r="N42" s="20">
        <f t="shared" si="11"/>
        <v>3074</v>
      </c>
      <c r="O42" s="20">
        <f t="shared" si="11"/>
        <v>776</v>
      </c>
      <c r="P42" s="20">
        <f t="shared" si="11"/>
        <v>611</v>
      </c>
      <c r="Q42" s="19" t="s">
        <v>13</v>
      </c>
      <c r="R42" s="21">
        <f>SUM(R36:R41)</f>
        <v>2839</v>
      </c>
      <c r="S42" s="21">
        <f>SUM(S36:S41)</f>
        <v>3433</v>
      </c>
      <c r="T42" s="20">
        <f t="shared" ref="T42:AA42" si="12">SUM(T36:T41)</f>
        <v>4000</v>
      </c>
      <c r="U42" s="20">
        <f t="shared" si="12"/>
        <v>3643</v>
      </c>
      <c r="V42" s="20">
        <f t="shared" si="12"/>
        <v>0</v>
      </c>
      <c r="W42" s="20">
        <f t="shared" si="12"/>
        <v>0</v>
      </c>
      <c r="X42" s="20">
        <f t="shared" si="12"/>
        <v>0</v>
      </c>
      <c r="Y42" s="20">
        <f t="shared" si="12"/>
        <v>0</v>
      </c>
      <c r="Z42" s="20">
        <f t="shared" si="12"/>
        <v>0</v>
      </c>
      <c r="AA42" s="20">
        <f t="shared" si="12"/>
        <v>0</v>
      </c>
    </row>
    <row r="43" spans="1:2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3"/>
      <c r="R43" s="26"/>
      <c r="S43" s="26"/>
      <c r="T43" s="25"/>
      <c r="U43" s="25"/>
      <c r="V43" s="25"/>
      <c r="W43" s="25"/>
      <c r="X43" s="25"/>
      <c r="Y43" s="25"/>
      <c r="Z43" s="25"/>
      <c r="AA43" s="25"/>
    </row>
    <row r="44" spans="1:27" s="11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8" t="s">
        <v>46</v>
      </c>
      <c r="R44" s="9" t="str">
        <f>R$4</f>
        <v>Meta Parcial</v>
      </c>
      <c r="S44" s="9" t="str">
        <f>S$4</f>
        <v>10-31/jan de 2025</v>
      </c>
      <c r="T44" s="10" t="str">
        <f t="shared" ref="T44:AA44" si="13">T$4</f>
        <v>Meta Mensal</v>
      </c>
      <c r="U44" s="10" t="e">
        <f t="shared" ca="1" si="13"/>
        <v>#NAME?</v>
      </c>
      <c r="V44" s="10" t="e">
        <f t="shared" ca="1" si="13"/>
        <v>#NAME?</v>
      </c>
      <c r="W44" s="10" t="e">
        <f t="shared" ca="1" si="13"/>
        <v>#NAME?</v>
      </c>
      <c r="X44" s="10" t="e">
        <f t="shared" ca="1" si="13"/>
        <v>#NAME?</v>
      </c>
      <c r="Y44" s="10" t="e">
        <f t="shared" ca="1" si="13"/>
        <v>#NAME?</v>
      </c>
      <c r="Z44" s="10" t="e">
        <f t="shared" ca="1" si="13"/>
        <v>#NAME?</v>
      </c>
      <c r="AA44" s="10" t="e">
        <f t="shared" ca="1" si="13"/>
        <v>#NAME?</v>
      </c>
    </row>
    <row r="45" spans="1:27" s="15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6" t="s">
        <v>40</v>
      </c>
      <c r="R45" s="230">
        <f>ROUND((T45/31)*22,0)</f>
        <v>852</v>
      </c>
      <c r="S45" s="18">
        <v>533</v>
      </c>
      <c r="T45" s="224">
        <v>1200</v>
      </c>
      <c r="U45" s="17">
        <f t="shared" ref="U45:U50" si="14">P45+S45</f>
        <v>533</v>
      </c>
      <c r="V45" s="17"/>
      <c r="W45" s="17"/>
      <c r="X45" s="17"/>
      <c r="Y45" s="17"/>
      <c r="Z45" s="17"/>
      <c r="AA45" s="17"/>
    </row>
    <row r="46" spans="1:27" s="15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6" t="s">
        <v>41</v>
      </c>
      <c r="R46" s="231"/>
      <c r="S46" s="18">
        <v>326</v>
      </c>
      <c r="T46" s="225"/>
      <c r="U46" s="17">
        <v>417</v>
      </c>
      <c r="V46" s="17"/>
      <c r="W46" s="17"/>
      <c r="X46" s="17"/>
      <c r="Y46" s="17"/>
      <c r="Z46" s="17"/>
      <c r="AA46" s="17"/>
    </row>
    <row r="47" spans="1:27" s="15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6" t="s">
        <v>42</v>
      </c>
      <c r="R47" s="231"/>
      <c r="S47" s="18">
        <v>403</v>
      </c>
      <c r="T47" s="225"/>
      <c r="U47" s="17">
        <f t="shared" si="14"/>
        <v>403</v>
      </c>
      <c r="V47" s="17"/>
      <c r="W47" s="17"/>
      <c r="X47" s="17"/>
      <c r="Y47" s="17"/>
      <c r="Z47" s="17"/>
      <c r="AA47" s="17"/>
    </row>
    <row r="48" spans="1:27" s="15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6" t="s">
        <v>43</v>
      </c>
      <c r="R48" s="231"/>
      <c r="S48" s="18">
        <v>142</v>
      </c>
      <c r="T48" s="225"/>
      <c r="U48" s="17">
        <f t="shared" si="14"/>
        <v>142</v>
      </c>
      <c r="V48" s="17"/>
      <c r="W48" s="17"/>
      <c r="X48" s="17"/>
      <c r="Y48" s="17"/>
      <c r="Z48" s="17"/>
      <c r="AA48" s="17"/>
    </row>
    <row r="49" spans="1:27" s="15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6" t="s">
        <v>44</v>
      </c>
      <c r="R49" s="231"/>
      <c r="S49" s="18">
        <v>457</v>
      </c>
      <c r="T49" s="225"/>
      <c r="U49" s="17">
        <f t="shared" si="14"/>
        <v>457</v>
      </c>
      <c r="V49" s="17"/>
      <c r="W49" s="17"/>
      <c r="X49" s="17"/>
      <c r="Y49" s="17"/>
      <c r="Z49" s="17"/>
      <c r="AA49" s="17"/>
    </row>
    <row r="50" spans="1:27" s="15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16" t="s">
        <v>45</v>
      </c>
      <c r="R50" s="232"/>
      <c r="S50" s="18">
        <v>333</v>
      </c>
      <c r="T50" s="226"/>
      <c r="U50" s="17">
        <f t="shared" si="14"/>
        <v>333</v>
      </c>
      <c r="V50" s="17"/>
      <c r="W50" s="17"/>
      <c r="X50" s="17"/>
      <c r="Y50" s="17"/>
      <c r="Z50" s="17"/>
      <c r="AA50" s="17"/>
    </row>
    <row r="51" spans="1:27" s="22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19" t="s">
        <v>13</v>
      </c>
      <c r="R51" s="21">
        <f>SUM(R45:R50)</f>
        <v>852</v>
      </c>
      <c r="S51" s="21">
        <f>SUM(S45:S50)</f>
        <v>2194</v>
      </c>
      <c r="T51" s="20">
        <f t="shared" ref="T51:AA51" si="15">SUM(T45:T50)</f>
        <v>1200</v>
      </c>
      <c r="U51" s="20">
        <f t="shared" si="15"/>
        <v>2285</v>
      </c>
      <c r="V51" s="20">
        <f t="shared" si="15"/>
        <v>0</v>
      </c>
      <c r="W51" s="20">
        <f t="shared" si="15"/>
        <v>0</v>
      </c>
      <c r="X51" s="20">
        <f t="shared" si="15"/>
        <v>0</v>
      </c>
      <c r="Y51" s="20">
        <f t="shared" si="15"/>
        <v>0</v>
      </c>
      <c r="Z51" s="20">
        <f t="shared" si="15"/>
        <v>0</v>
      </c>
      <c r="AA51" s="20">
        <f t="shared" si="15"/>
        <v>0</v>
      </c>
    </row>
    <row r="52" spans="1:27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23"/>
      <c r="R52" s="26"/>
      <c r="S52" s="26"/>
      <c r="T52" s="25"/>
      <c r="U52" s="25"/>
      <c r="V52" s="25"/>
      <c r="W52" s="25"/>
      <c r="X52" s="25"/>
      <c r="Y52" s="25"/>
      <c r="Z52" s="25"/>
      <c r="AA52" s="25"/>
    </row>
    <row r="53" spans="1:27" s="1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8" t="s">
        <v>47</v>
      </c>
      <c r="R53" s="9" t="str">
        <f>R$4</f>
        <v>Meta Parcial</v>
      </c>
      <c r="S53" s="9" t="str">
        <f>S$4</f>
        <v>10-31/jan de 2025</v>
      </c>
      <c r="T53" s="10" t="str">
        <f t="shared" ref="T53:AA53" si="16">T$4</f>
        <v>Meta Mensal</v>
      </c>
      <c r="U53" s="10" t="e">
        <f t="shared" ca="1" si="16"/>
        <v>#NAME?</v>
      </c>
      <c r="V53" s="10" t="e">
        <f t="shared" ca="1" si="16"/>
        <v>#NAME?</v>
      </c>
      <c r="W53" s="10" t="e">
        <f t="shared" ca="1" si="16"/>
        <v>#NAME?</v>
      </c>
      <c r="X53" s="10" t="e">
        <f t="shared" ca="1" si="16"/>
        <v>#NAME?</v>
      </c>
      <c r="Y53" s="10" t="e">
        <f t="shared" ca="1" si="16"/>
        <v>#NAME?</v>
      </c>
      <c r="Z53" s="10" t="e">
        <f t="shared" ca="1" si="16"/>
        <v>#NAME?</v>
      </c>
      <c r="AA53" s="10" t="e">
        <f t="shared" ca="1" si="16"/>
        <v>#NAME?</v>
      </c>
    </row>
    <row r="54" spans="1:27" s="15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16" t="s">
        <v>40</v>
      </c>
      <c r="R54" s="230">
        <f>ROUND((T54/31)*22,0)</f>
        <v>1987</v>
      </c>
      <c r="S54" s="18">
        <v>277</v>
      </c>
      <c r="T54" s="224">
        <v>2800</v>
      </c>
      <c r="U54" s="17">
        <f t="shared" ref="U54:U59" si="17">P54+S54</f>
        <v>277</v>
      </c>
      <c r="V54" s="17"/>
      <c r="W54" s="17"/>
      <c r="X54" s="17"/>
      <c r="Y54" s="17"/>
      <c r="Z54" s="17"/>
      <c r="AA54" s="17"/>
    </row>
    <row r="55" spans="1:27" s="15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16" t="s">
        <v>41</v>
      </c>
      <c r="R55" s="231"/>
      <c r="S55" s="18">
        <v>0</v>
      </c>
      <c r="T55" s="225"/>
      <c r="U55" s="17">
        <v>417</v>
      </c>
      <c r="V55" s="17"/>
      <c r="W55" s="17"/>
      <c r="X55" s="17"/>
      <c r="Y55" s="17"/>
      <c r="Z55" s="17"/>
      <c r="AA55" s="17"/>
    </row>
    <row r="56" spans="1:27" s="15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6" t="s">
        <v>42</v>
      </c>
      <c r="R56" s="231"/>
      <c r="S56" s="18">
        <v>549</v>
      </c>
      <c r="T56" s="225"/>
      <c r="U56" s="17">
        <f t="shared" si="17"/>
        <v>549</v>
      </c>
      <c r="V56" s="17"/>
      <c r="W56" s="17"/>
      <c r="X56" s="17"/>
      <c r="Y56" s="17"/>
      <c r="Z56" s="17"/>
      <c r="AA56" s="17"/>
    </row>
    <row r="57" spans="1:27" s="15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16" t="s">
        <v>43</v>
      </c>
      <c r="R57" s="231"/>
      <c r="S57" s="18">
        <v>20</v>
      </c>
      <c r="T57" s="225"/>
      <c r="U57" s="17">
        <f t="shared" si="17"/>
        <v>20</v>
      </c>
      <c r="V57" s="17"/>
      <c r="W57" s="17"/>
      <c r="X57" s="17"/>
      <c r="Y57" s="17"/>
      <c r="Z57" s="17"/>
      <c r="AA57" s="17"/>
    </row>
    <row r="58" spans="1:27" s="15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16" t="s">
        <v>44</v>
      </c>
      <c r="R58" s="231"/>
      <c r="S58" s="18">
        <v>205</v>
      </c>
      <c r="T58" s="225"/>
      <c r="U58" s="17">
        <f t="shared" si="17"/>
        <v>205</v>
      </c>
      <c r="V58" s="17"/>
      <c r="W58" s="17"/>
      <c r="X58" s="17"/>
      <c r="Y58" s="17"/>
      <c r="Z58" s="17"/>
      <c r="AA58" s="17"/>
    </row>
    <row r="59" spans="1:27" s="15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16" t="s">
        <v>45</v>
      </c>
      <c r="R59" s="232"/>
      <c r="S59" s="18">
        <v>187</v>
      </c>
      <c r="T59" s="226"/>
      <c r="U59" s="17">
        <f t="shared" si="17"/>
        <v>187</v>
      </c>
      <c r="V59" s="17"/>
      <c r="W59" s="17"/>
      <c r="X59" s="17"/>
      <c r="Y59" s="17"/>
      <c r="Z59" s="17"/>
      <c r="AA59" s="17"/>
    </row>
    <row r="60" spans="1:27" s="22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19" t="s">
        <v>13</v>
      </c>
      <c r="R60" s="21">
        <f>SUM(R54:R59)</f>
        <v>1987</v>
      </c>
      <c r="S60" s="21">
        <f>SUM(S54:S59)</f>
        <v>1238</v>
      </c>
      <c r="T60" s="20">
        <f t="shared" ref="T60:AA60" si="18">SUM(T54:T59)</f>
        <v>2800</v>
      </c>
      <c r="U60" s="20">
        <f t="shared" si="18"/>
        <v>1655</v>
      </c>
      <c r="V60" s="20">
        <f t="shared" si="18"/>
        <v>0</v>
      </c>
      <c r="W60" s="20">
        <f t="shared" si="18"/>
        <v>0</v>
      </c>
      <c r="X60" s="20">
        <f t="shared" si="18"/>
        <v>0</v>
      </c>
      <c r="Y60" s="20">
        <f t="shared" si="18"/>
        <v>0</v>
      </c>
      <c r="Z60" s="20">
        <f t="shared" si="18"/>
        <v>0</v>
      </c>
      <c r="AA60" s="20">
        <f t="shared" si="18"/>
        <v>0</v>
      </c>
    </row>
    <row r="61" spans="1:27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41"/>
      <c r="R61" s="26"/>
      <c r="S61" s="26"/>
      <c r="T61" s="25"/>
      <c r="U61" s="25"/>
      <c r="V61" s="25"/>
      <c r="W61" s="25"/>
      <c r="X61" s="25"/>
      <c r="Y61" s="25"/>
      <c r="Z61" s="25"/>
      <c r="AA61" s="25"/>
    </row>
    <row r="62" spans="1:27" s="11" customFormat="1" ht="25.5" x14ac:dyDescent="0.25">
      <c r="A62" s="5" t="s">
        <v>48</v>
      </c>
      <c r="B62" s="6"/>
      <c r="C62" s="6" t="str">
        <f t="shared" ref="C62:AA62" si="19">C$4</f>
        <v>10-31-jul-24</v>
      </c>
      <c r="D62" s="6"/>
      <c r="E62" s="6">
        <f t="shared" si="19"/>
        <v>45505</v>
      </c>
      <c r="F62" s="6" t="e">
        <f t="shared" ca="1" si="19"/>
        <v>#NAME?</v>
      </c>
      <c r="G62" s="6"/>
      <c r="H62" s="6" t="str">
        <f t="shared" si="19"/>
        <v>01-09-Out-24</v>
      </c>
      <c r="I62" s="6"/>
      <c r="J62" s="6" t="str">
        <f t="shared" si="19"/>
        <v>10-31-Out-24</v>
      </c>
      <c r="K62" s="6"/>
      <c r="L62" s="6">
        <f t="shared" si="19"/>
        <v>45566</v>
      </c>
      <c r="M62" s="6" t="e">
        <f t="shared" ca="1" si="19"/>
        <v>#NAME?</v>
      </c>
      <c r="N62" s="6" t="e">
        <f t="shared" ca="1" si="19"/>
        <v>#NAME?</v>
      </c>
      <c r="O62" s="6"/>
      <c r="P62" s="6" t="str">
        <f t="shared" si="19"/>
        <v>01-09/jan de 2025</v>
      </c>
      <c r="Q62" s="42" t="s">
        <v>49</v>
      </c>
      <c r="R62" s="43"/>
      <c r="S62" s="9" t="str">
        <f>S$4</f>
        <v>10-31/jan de 2025</v>
      </c>
      <c r="T62" s="10"/>
      <c r="U62" s="10" t="e">
        <f t="shared" ca="1" si="19"/>
        <v>#NAME?</v>
      </c>
      <c r="V62" s="10" t="e">
        <f t="shared" ca="1" si="19"/>
        <v>#NAME?</v>
      </c>
      <c r="W62" s="10" t="e">
        <f t="shared" ca="1" si="19"/>
        <v>#NAME?</v>
      </c>
      <c r="X62" s="10" t="e">
        <f t="shared" ca="1" si="19"/>
        <v>#NAME?</v>
      </c>
      <c r="Y62" s="10" t="e">
        <f t="shared" ca="1" si="19"/>
        <v>#NAME?</v>
      </c>
      <c r="Z62" s="10" t="e">
        <f t="shared" ca="1" si="19"/>
        <v>#NAME?</v>
      </c>
      <c r="AA62" s="10" t="e">
        <f t="shared" ca="1" si="19"/>
        <v>#NAME?</v>
      </c>
    </row>
    <row r="63" spans="1:27" s="15" customFormat="1" x14ac:dyDescent="0.25">
      <c r="A63" s="16" t="s">
        <v>50</v>
      </c>
      <c r="B63" s="44"/>
      <c r="C63" s="17">
        <v>1280</v>
      </c>
      <c r="D63" s="44"/>
      <c r="E63" s="35">
        <v>3574</v>
      </c>
      <c r="F63" s="17">
        <v>3654</v>
      </c>
      <c r="G63" s="17"/>
      <c r="H63" s="30"/>
      <c r="I63" s="17"/>
      <c r="J63" s="30"/>
      <c r="K63" s="17"/>
      <c r="L63" s="17">
        <f>H63+J63</f>
        <v>0</v>
      </c>
      <c r="M63" s="17">
        <v>3168</v>
      </c>
      <c r="N63" s="17">
        <v>3111</v>
      </c>
      <c r="O63" s="17"/>
      <c r="P63" s="17">
        <v>812</v>
      </c>
      <c r="Q63" s="45" t="s">
        <v>50</v>
      </c>
      <c r="R63" s="46"/>
      <c r="S63" s="18">
        <v>2691</v>
      </c>
      <c r="T63" s="17"/>
      <c r="U63" s="17">
        <v>3614</v>
      </c>
      <c r="V63" s="17"/>
      <c r="W63" s="17"/>
      <c r="X63" s="17"/>
      <c r="Y63" s="17"/>
      <c r="Z63" s="17"/>
      <c r="AA63" s="17"/>
    </row>
    <row r="64" spans="1:27" s="15" customFormat="1" x14ac:dyDescent="0.25">
      <c r="A64" s="16" t="s">
        <v>51</v>
      </c>
      <c r="B64" s="44"/>
      <c r="C64" s="17">
        <v>664</v>
      </c>
      <c r="D64" s="44"/>
      <c r="E64" s="35">
        <v>634</v>
      </c>
      <c r="F64" s="17">
        <v>720</v>
      </c>
      <c r="G64" s="17"/>
      <c r="H64" s="30">
        <v>245</v>
      </c>
      <c r="I64" s="17"/>
      <c r="J64" s="30">
        <v>387</v>
      </c>
      <c r="K64" s="17"/>
      <c r="L64" s="17">
        <f>H64+J64</f>
        <v>632</v>
      </c>
      <c r="M64" s="17">
        <v>454</v>
      </c>
      <c r="N64" s="17">
        <v>465</v>
      </c>
      <c r="O64" s="17"/>
      <c r="P64" s="17">
        <v>138</v>
      </c>
      <c r="Q64" s="45" t="s">
        <v>51</v>
      </c>
      <c r="R64" s="46"/>
      <c r="S64" s="18">
        <v>230</v>
      </c>
      <c r="T64" s="17"/>
      <c r="U64" s="17">
        <v>360</v>
      </c>
      <c r="V64" s="17"/>
      <c r="W64" s="17"/>
      <c r="X64" s="17"/>
      <c r="Y64" s="17"/>
      <c r="Z64" s="17"/>
      <c r="AA64" s="17"/>
    </row>
    <row r="65" spans="1:35" s="22" customFormat="1" x14ac:dyDescent="0.25">
      <c r="A65" s="19" t="s">
        <v>13</v>
      </c>
      <c r="B65" s="20"/>
      <c r="C65" s="20">
        <f>SUM(C63:C64)</f>
        <v>1944</v>
      </c>
      <c r="D65" s="20"/>
      <c r="E65" s="20">
        <f t="shared" ref="E65:AA65" si="20">SUM(E63:E64)</f>
        <v>4208</v>
      </c>
      <c r="F65" s="20">
        <f t="shared" si="20"/>
        <v>4374</v>
      </c>
      <c r="G65" s="20"/>
      <c r="H65" s="20">
        <f t="shared" si="20"/>
        <v>245</v>
      </c>
      <c r="I65" s="20"/>
      <c r="J65" s="20">
        <f t="shared" si="20"/>
        <v>387</v>
      </c>
      <c r="K65" s="20"/>
      <c r="L65" s="20">
        <f t="shared" si="20"/>
        <v>632</v>
      </c>
      <c r="M65" s="20">
        <f t="shared" si="20"/>
        <v>3622</v>
      </c>
      <c r="N65" s="20">
        <f t="shared" si="20"/>
        <v>3576</v>
      </c>
      <c r="O65" s="20"/>
      <c r="P65" s="20">
        <f>SUM(P63:P64)</f>
        <v>950</v>
      </c>
      <c r="Q65" s="47" t="s">
        <v>13</v>
      </c>
      <c r="R65" s="48"/>
      <c r="S65" s="21">
        <f>SUM(S63:S64)</f>
        <v>2921</v>
      </c>
      <c r="T65" s="20"/>
      <c r="U65" s="20">
        <f t="shared" si="20"/>
        <v>3974</v>
      </c>
      <c r="V65" s="20">
        <f t="shared" si="20"/>
        <v>0</v>
      </c>
      <c r="W65" s="20">
        <f t="shared" si="20"/>
        <v>0</v>
      </c>
      <c r="X65" s="20">
        <f t="shared" si="20"/>
        <v>0</v>
      </c>
      <c r="Y65" s="20">
        <f t="shared" si="20"/>
        <v>0</v>
      </c>
      <c r="Z65" s="20">
        <f t="shared" si="20"/>
        <v>0</v>
      </c>
      <c r="AA65" s="20">
        <f t="shared" si="20"/>
        <v>0</v>
      </c>
    </row>
    <row r="66" spans="1:35" x14ac:dyDescent="0.25">
      <c r="A66" s="23"/>
      <c r="B66" s="24"/>
      <c r="C66" s="24"/>
      <c r="D66" s="2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3"/>
      <c r="R66" s="26"/>
      <c r="S66" s="26"/>
      <c r="T66" s="25"/>
      <c r="U66" s="25"/>
      <c r="V66" s="25"/>
      <c r="W66" s="25"/>
      <c r="X66" s="25"/>
      <c r="Y66" s="25"/>
      <c r="Z66" s="25"/>
      <c r="AA66" s="25"/>
    </row>
    <row r="67" spans="1:35" s="54" customFormat="1" ht="25.5" x14ac:dyDescent="0.25">
      <c r="A67" s="49" t="s">
        <v>52</v>
      </c>
      <c r="B67" s="50"/>
      <c r="C67" s="51" t="str">
        <f>C$4</f>
        <v>10-31-jul-24</v>
      </c>
      <c r="D67" s="52"/>
      <c r="E67" s="51">
        <f>E$4</f>
        <v>45505</v>
      </c>
      <c r="F67" s="52" t="e">
        <f ca="1">F$4</f>
        <v>#NAME?</v>
      </c>
      <c r="G67" s="52"/>
      <c r="H67" s="52" t="str">
        <f>H$4</f>
        <v>01-09-Out-24</v>
      </c>
      <c r="I67" s="52"/>
      <c r="J67" s="52" t="str">
        <f>J$4</f>
        <v>10-31-Out-24</v>
      </c>
      <c r="K67" s="52"/>
      <c r="L67" s="52">
        <f>L$4</f>
        <v>45566</v>
      </c>
      <c r="M67" s="52" t="e">
        <f ca="1">M$4</f>
        <v>#NAME?</v>
      </c>
      <c r="N67" s="51" t="e">
        <f ca="1">N$4</f>
        <v>#NAME?</v>
      </c>
      <c r="O67" s="52"/>
      <c r="P67" s="51" t="str">
        <f>P$4</f>
        <v>01-09/jan de 2025</v>
      </c>
      <c r="Q67" s="53" t="s">
        <v>53</v>
      </c>
      <c r="R67" s="43"/>
      <c r="S67" s="9" t="str">
        <f>S$4</f>
        <v>10-31/jan de 2025</v>
      </c>
      <c r="T67" s="9"/>
      <c r="U67" s="9" t="e">
        <f t="shared" ref="U67:AA67" ca="1" si="21">U$4</f>
        <v>#NAME?</v>
      </c>
      <c r="V67" s="9" t="e">
        <f t="shared" ca="1" si="21"/>
        <v>#NAME?</v>
      </c>
      <c r="W67" s="9" t="e">
        <f t="shared" ca="1" si="21"/>
        <v>#NAME?</v>
      </c>
      <c r="X67" s="9" t="e">
        <f t="shared" ca="1" si="21"/>
        <v>#NAME?</v>
      </c>
      <c r="Y67" s="9" t="e">
        <f t="shared" ca="1" si="21"/>
        <v>#NAME?</v>
      </c>
      <c r="Z67" s="9" t="e">
        <f t="shared" ca="1" si="21"/>
        <v>#NAME?</v>
      </c>
      <c r="AA67" s="9" t="e">
        <f t="shared" ca="1" si="21"/>
        <v>#NAME?</v>
      </c>
    </row>
    <row r="68" spans="1:35" s="64" customFormat="1" x14ac:dyDescent="0.2">
      <c r="A68" s="55" t="s">
        <v>54</v>
      </c>
      <c r="B68" s="56"/>
      <c r="C68" s="57">
        <v>11</v>
      </c>
      <c r="D68" s="18"/>
      <c r="E68" s="58">
        <v>40</v>
      </c>
      <c r="F68" s="46">
        <v>24</v>
      </c>
      <c r="G68" s="18"/>
      <c r="H68" s="37">
        <v>6</v>
      </c>
      <c r="I68" s="18"/>
      <c r="J68" s="37">
        <v>7</v>
      </c>
      <c r="K68" s="18"/>
      <c r="L68" s="18">
        <f t="shared" ref="L68:L74" si="22">H68+J68</f>
        <v>13</v>
      </c>
      <c r="M68" s="59">
        <v>2</v>
      </c>
      <c r="N68" s="60">
        <v>4</v>
      </c>
      <c r="O68" s="60"/>
      <c r="P68" s="60">
        <v>4</v>
      </c>
      <c r="Q68" s="61" t="s">
        <v>54</v>
      </c>
      <c r="R68" s="62"/>
      <c r="S68" s="60">
        <v>3</v>
      </c>
      <c r="T68" s="63"/>
      <c r="U68" s="18">
        <v>4</v>
      </c>
      <c r="V68" s="63"/>
      <c r="W68" s="46"/>
      <c r="X68" s="18"/>
      <c r="Y68" s="18"/>
      <c r="Z68" s="18"/>
      <c r="AA68" s="18"/>
    </row>
    <row r="69" spans="1:35" s="64" customFormat="1" x14ac:dyDescent="0.2">
      <c r="A69" s="55" t="s">
        <v>55</v>
      </c>
      <c r="B69" s="56"/>
      <c r="C69" s="57">
        <v>54</v>
      </c>
      <c r="D69" s="18"/>
      <c r="E69" s="58">
        <v>90</v>
      </c>
      <c r="F69" s="46">
        <v>97</v>
      </c>
      <c r="G69" s="18"/>
      <c r="H69" s="37">
        <v>35</v>
      </c>
      <c r="I69" s="18"/>
      <c r="J69" s="37">
        <v>44</v>
      </c>
      <c r="K69" s="18"/>
      <c r="L69" s="18">
        <f t="shared" si="22"/>
        <v>79</v>
      </c>
      <c r="M69" s="59">
        <v>69</v>
      </c>
      <c r="N69" s="60">
        <v>39</v>
      </c>
      <c r="O69" s="60"/>
      <c r="P69" s="60">
        <v>39</v>
      </c>
      <c r="Q69" s="55" t="s">
        <v>55</v>
      </c>
      <c r="R69" s="65"/>
      <c r="S69" s="60">
        <v>19</v>
      </c>
      <c r="T69" s="63"/>
      <c r="U69" s="18">
        <v>39</v>
      </c>
      <c r="V69" s="63"/>
      <c r="W69" s="46"/>
      <c r="X69" s="18"/>
      <c r="Y69" s="18"/>
      <c r="Z69" s="18"/>
      <c r="AA69" s="18"/>
    </row>
    <row r="70" spans="1:35" s="64" customFormat="1" x14ac:dyDescent="0.2">
      <c r="A70" s="55" t="s">
        <v>56</v>
      </c>
      <c r="B70" s="66"/>
      <c r="C70" s="57">
        <v>146</v>
      </c>
      <c r="D70" s="18"/>
      <c r="E70" s="58">
        <v>193</v>
      </c>
      <c r="F70" s="46">
        <v>190</v>
      </c>
      <c r="G70" s="18"/>
      <c r="H70" s="37">
        <v>68</v>
      </c>
      <c r="I70" s="18"/>
      <c r="J70" s="37">
        <v>128</v>
      </c>
      <c r="K70" s="18"/>
      <c r="L70" s="18">
        <f t="shared" si="22"/>
        <v>196</v>
      </c>
      <c r="M70" s="59">
        <v>145</v>
      </c>
      <c r="N70" s="60">
        <v>107</v>
      </c>
      <c r="O70" s="60"/>
      <c r="P70" s="60">
        <v>107</v>
      </c>
      <c r="Q70" s="55" t="s">
        <v>56</v>
      </c>
      <c r="R70" s="65"/>
      <c r="S70" s="60">
        <v>52</v>
      </c>
      <c r="T70" s="63"/>
      <c r="U70" s="18">
        <v>107</v>
      </c>
      <c r="V70" s="63"/>
      <c r="W70" s="46"/>
      <c r="X70" s="18"/>
      <c r="Y70" s="18"/>
      <c r="Z70" s="18"/>
      <c r="AA70" s="18"/>
    </row>
    <row r="71" spans="1:35" s="64" customFormat="1" x14ac:dyDescent="0.2">
      <c r="A71" s="55" t="s">
        <v>57</v>
      </c>
      <c r="B71" s="56"/>
      <c r="C71" s="57">
        <v>32</v>
      </c>
      <c r="D71" s="18"/>
      <c r="E71" s="58">
        <v>24</v>
      </c>
      <c r="F71" s="46">
        <v>51</v>
      </c>
      <c r="G71" s="18"/>
      <c r="H71" s="37">
        <v>13</v>
      </c>
      <c r="I71" s="18"/>
      <c r="J71" s="37">
        <v>39</v>
      </c>
      <c r="K71" s="18"/>
      <c r="L71" s="18">
        <f t="shared" si="22"/>
        <v>52</v>
      </c>
      <c r="M71" s="59">
        <v>69</v>
      </c>
      <c r="N71" s="60">
        <v>39</v>
      </c>
      <c r="O71" s="60"/>
      <c r="P71" s="60">
        <v>20</v>
      </c>
      <c r="Q71" s="55" t="s">
        <v>57</v>
      </c>
      <c r="R71" s="65"/>
      <c r="S71" s="60">
        <v>19</v>
      </c>
      <c r="T71" s="63"/>
      <c r="U71" s="18">
        <v>39</v>
      </c>
      <c r="V71" s="63"/>
      <c r="W71" s="46"/>
      <c r="X71" s="18"/>
      <c r="Y71" s="18"/>
      <c r="Z71" s="18"/>
      <c r="AA71" s="18"/>
    </row>
    <row r="72" spans="1:35" s="64" customFormat="1" x14ac:dyDescent="0.2">
      <c r="A72" s="55" t="s">
        <v>58</v>
      </c>
      <c r="B72" s="56"/>
      <c r="C72" s="57">
        <v>294</v>
      </c>
      <c r="D72" s="18"/>
      <c r="E72" s="58">
        <v>548</v>
      </c>
      <c r="F72" s="46">
        <v>576</v>
      </c>
      <c r="G72" s="18"/>
      <c r="H72" s="37">
        <v>177</v>
      </c>
      <c r="I72" s="18"/>
      <c r="J72" s="37">
        <v>360</v>
      </c>
      <c r="K72" s="18"/>
      <c r="L72" s="18">
        <f t="shared" si="22"/>
        <v>537</v>
      </c>
      <c r="M72" s="59">
        <v>391</v>
      </c>
      <c r="N72" s="60">
        <v>545</v>
      </c>
      <c r="O72" s="60"/>
      <c r="P72" s="60">
        <v>164</v>
      </c>
      <c r="Q72" s="55" t="s">
        <v>58</v>
      </c>
      <c r="R72" s="65"/>
      <c r="S72" s="60">
        <v>384</v>
      </c>
      <c r="T72" s="63"/>
      <c r="U72" s="18">
        <v>545</v>
      </c>
      <c r="V72" s="63"/>
      <c r="W72" s="46"/>
      <c r="X72" s="18"/>
      <c r="Y72" s="18"/>
      <c r="Z72" s="18"/>
      <c r="AA72" s="18"/>
    </row>
    <row r="73" spans="1:35" s="64" customFormat="1" x14ac:dyDescent="0.2">
      <c r="A73" s="55" t="s">
        <v>59</v>
      </c>
      <c r="B73" s="56"/>
      <c r="C73" s="57">
        <v>30</v>
      </c>
      <c r="D73" s="18"/>
      <c r="E73" s="58">
        <v>34</v>
      </c>
      <c r="F73" s="46">
        <v>49</v>
      </c>
      <c r="G73" s="18"/>
      <c r="H73" s="37">
        <v>10</v>
      </c>
      <c r="I73" s="18"/>
      <c r="J73" s="37">
        <v>28</v>
      </c>
      <c r="K73" s="18"/>
      <c r="L73" s="18">
        <f t="shared" si="22"/>
        <v>38</v>
      </c>
      <c r="M73" s="59">
        <v>24</v>
      </c>
      <c r="N73" s="60">
        <v>28</v>
      </c>
      <c r="O73" s="60"/>
      <c r="P73" s="60">
        <v>7</v>
      </c>
      <c r="Q73" s="55" t="s">
        <v>59</v>
      </c>
      <c r="R73" s="65"/>
      <c r="S73" s="60">
        <v>21</v>
      </c>
      <c r="T73" s="63"/>
      <c r="U73" s="18">
        <v>28</v>
      </c>
      <c r="V73" s="63"/>
      <c r="W73" s="46"/>
      <c r="X73" s="18"/>
      <c r="Y73" s="18"/>
      <c r="Z73" s="18"/>
      <c r="AA73" s="18"/>
    </row>
    <row r="74" spans="1:35" s="64" customFormat="1" x14ac:dyDescent="0.25">
      <c r="A74" s="55" t="s">
        <v>60</v>
      </c>
      <c r="B74" s="56"/>
      <c r="C74" s="67" t="s">
        <v>61</v>
      </c>
      <c r="D74" s="18"/>
      <c r="E74" s="68">
        <v>0</v>
      </c>
      <c r="F74" s="46">
        <v>0</v>
      </c>
      <c r="G74" s="18"/>
      <c r="H74" s="37">
        <v>0</v>
      </c>
      <c r="I74" s="18"/>
      <c r="J74" s="37">
        <v>0</v>
      </c>
      <c r="K74" s="18"/>
      <c r="L74" s="18">
        <f t="shared" si="22"/>
        <v>0</v>
      </c>
      <c r="M74" s="59">
        <v>0</v>
      </c>
      <c r="N74" s="69">
        <v>0</v>
      </c>
      <c r="O74" s="18"/>
      <c r="P74" s="69">
        <v>0</v>
      </c>
      <c r="Q74" s="55" t="s">
        <v>60</v>
      </c>
      <c r="R74" s="46"/>
      <c r="S74" s="69">
        <v>0</v>
      </c>
      <c r="T74" s="18"/>
      <c r="U74" s="18">
        <f>P74+S74</f>
        <v>0</v>
      </c>
      <c r="V74" s="69"/>
      <c r="W74" s="46"/>
      <c r="X74" s="18"/>
      <c r="Y74" s="18"/>
      <c r="Z74" s="18"/>
      <c r="AA74" s="18"/>
    </row>
    <row r="75" spans="1:35" s="72" customFormat="1" x14ac:dyDescent="0.25">
      <c r="A75" s="70" t="s">
        <v>13</v>
      </c>
      <c r="B75" s="48"/>
      <c r="C75" s="71">
        <f>SUM(C68:C74)</f>
        <v>567</v>
      </c>
      <c r="D75" s="21"/>
      <c r="E75" s="71">
        <f>SUM(E68:E74)</f>
        <v>929</v>
      </c>
      <c r="F75" s="21">
        <f>SUM(F68:F74)</f>
        <v>987</v>
      </c>
      <c r="G75" s="21"/>
      <c r="H75" s="21">
        <f>SUM(H68:H74)</f>
        <v>309</v>
      </c>
      <c r="I75" s="21"/>
      <c r="J75" s="21">
        <f>SUM(J68:J74)</f>
        <v>606</v>
      </c>
      <c r="K75" s="21"/>
      <c r="L75" s="21">
        <f>SUM(L68:L74)</f>
        <v>915</v>
      </c>
      <c r="M75" s="21">
        <f>SUM(M68:M74)</f>
        <v>700</v>
      </c>
      <c r="N75" s="71">
        <f>SUM(N68:N74)</f>
        <v>762</v>
      </c>
      <c r="O75" s="21"/>
      <c r="P75" s="71">
        <f>SUM(P68:P74)</f>
        <v>341</v>
      </c>
      <c r="Q75" s="70" t="s">
        <v>13</v>
      </c>
      <c r="R75" s="48"/>
      <c r="S75" s="71">
        <f>SUM(S68:S74)</f>
        <v>498</v>
      </c>
      <c r="T75" s="21"/>
      <c r="U75" s="71">
        <f t="shared" ref="U75:AA75" si="23">SUM(U68:U74)</f>
        <v>762</v>
      </c>
      <c r="V75" s="71">
        <f t="shared" si="23"/>
        <v>0</v>
      </c>
      <c r="W75" s="21">
        <f t="shared" si="23"/>
        <v>0</v>
      </c>
      <c r="X75" s="21">
        <f t="shared" si="23"/>
        <v>0</v>
      </c>
      <c r="Y75" s="21">
        <f t="shared" si="23"/>
        <v>0</v>
      </c>
      <c r="Z75" s="21">
        <f t="shared" si="23"/>
        <v>0</v>
      </c>
      <c r="AA75" s="21">
        <f t="shared" si="23"/>
        <v>0</v>
      </c>
    </row>
    <row r="76" spans="1:3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73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74"/>
      <c r="AC76" s="74"/>
      <c r="AD76" s="74"/>
      <c r="AE76" s="74"/>
      <c r="AF76" s="74"/>
      <c r="AG76" s="74"/>
      <c r="AH76" s="74"/>
      <c r="AI76" s="74"/>
    </row>
    <row r="77" spans="1:35" s="54" customFormat="1" ht="25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3" t="s">
        <v>62</v>
      </c>
      <c r="R77" s="9" t="str">
        <f t="shared" ref="R77:AA77" si="24">R$4</f>
        <v>Meta Parcial</v>
      </c>
      <c r="S77" s="9" t="str">
        <f t="shared" si="24"/>
        <v>10-31/jan de 2025</v>
      </c>
      <c r="T77" s="9" t="str">
        <f t="shared" si="24"/>
        <v>Meta Mensal</v>
      </c>
      <c r="U77" s="9" t="e">
        <f t="shared" ca="1" si="24"/>
        <v>#NAME?</v>
      </c>
      <c r="V77" s="9" t="e">
        <f t="shared" ca="1" si="24"/>
        <v>#NAME?</v>
      </c>
      <c r="W77" s="9" t="e">
        <f t="shared" ca="1" si="24"/>
        <v>#NAME?</v>
      </c>
      <c r="X77" s="9" t="e">
        <f t="shared" ca="1" si="24"/>
        <v>#NAME?</v>
      </c>
      <c r="Y77" s="9" t="e">
        <f t="shared" ca="1" si="24"/>
        <v>#NAME?</v>
      </c>
      <c r="Z77" s="9" t="e">
        <f t="shared" ca="1" si="24"/>
        <v>#NAME?</v>
      </c>
      <c r="AA77" s="9" t="e">
        <f t="shared" ca="1" si="24"/>
        <v>#NAME?</v>
      </c>
    </row>
    <row r="78" spans="1:35" s="64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61" t="s">
        <v>54</v>
      </c>
      <c r="R78" s="227">
        <f>R33*10%</f>
        <v>203.20000000000002</v>
      </c>
      <c r="S78" s="60">
        <v>0</v>
      </c>
      <c r="T78" s="227">
        <f>T33*10%</f>
        <v>300</v>
      </c>
      <c r="U78" s="18">
        <v>0</v>
      </c>
      <c r="V78" s="63"/>
      <c r="W78" s="46"/>
      <c r="X78" s="18"/>
      <c r="Y78" s="18"/>
      <c r="Z78" s="18"/>
      <c r="AA78" s="18"/>
    </row>
    <row r="79" spans="1:35" s="64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5" t="s">
        <v>55</v>
      </c>
      <c r="R79" s="228"/>
      <c r="S79" s="60">
        <v>0</v>
      </c>
      <c r="T79" s="228"/>
      <c r="U79" s="18">
        <v>0</v>
      </c>
      <c r="V79" s="63"/>
      <c r="W79" s="46"/>
      <c r="X79" s="18"/>
      <c r="Y79" s="18"/>
      <c r="Z79" s="18"/>
      <c r="AA79" s="18"/>
    </row>
    <row r="80" spans="1:35" s="64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5" t="s">
        <v>56</v>
      </c>
      <c r="R80" s="228"/>
      <c r="S80" s="60">
        <v>0</v>
      </c>
      <c r="T80" s="228"/>
      <c r="U80" s="18">
        <v>0</v>
      </c>
      <c r="V80" s="63"/>
      <c r="W80" s="46"/>
      <c r="X80" s="18"/>
      <c r="Y80" s="18"/>
      <c r="Z80" s="18"/>
      <c r="AA80" s="18"/>
    </row>
    <row r="81" spans="1:35" s="64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5" t="s">
        <v>57</v>
      </c>
      <c r="R81" s="228"/>
      <c r="S81" s="60">
        <v>0</v>
      </c>
      <c r="T81" s="228"/>
      <c r="U81" s="18">
        <v>0</v>
      </c>
      <c r="V81" s="63"/>
      <c r="W81" s="46"/>
      <c r="X81" s="18"/>
      <c r="Y81" s="18"/>
      <c r="Z81" s="18"/>
      <c r="AA81" s="18"/>
    </row>
    <row r="82" spans="1:35" s="64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5" t="s">
        <v>58</v>
      </c>
      <c r="R82" s="228"/>
      <c r="S82" s="60">
        <v>0</v>
      </c>
      <c r="T82" s="228"/>
      <c r="U82" s="18">
        <v>0</v>
      </c>
      <c r="V82" s="63"/>
      <c r="W82" s="46"/>
      <c r="X82" s="18"/>
      <c r="Y82" s="18"/>
      <c r="Z82" s="18"/>
      <c r="AA82" s="18"/>
    </row>
    <row r="83" spans="1:35" s="64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5" t="s">
        <v>59</v>
      </c>
      <c r="R83" s="228"/>
      <c r="S83" s="60">
        <v>0</v>
      </c>
      <c r="T83" s="228"/>
      <c r="U83" s="18">
        <v>0</v>
      </c>
      <c r="V83" s="63"/>
      <c r="W83" s="46"/>
      <c r="X83" s="18"/>
      <c r="Y83" s="18"/>
      <c r="Z83" s="18"/>
      <c r="AA83" s="18"/>
    </row>
    <row r="84" spans="1:35" s="64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5" t="s">
        <v>60</v>
      </c>
      <c r="R84" s="229"/>
      <c r="S84" s="69">
        <v>0</v>
      </c>
      <c r="T84" s="229"/>
      <c r="U84" s="18">
        <v>0</v>
      </c>
      <c r="V84" s="69"/>
      <c r="W84" s="46"/>
      <c r="X84" s="18"/>
      <c r="Y84" s="18"/>
      <c r="Z84" s="18"/>
      <c r="AA84" s="18"/>
    </row>
    <row r="85" spans="1:35" s="72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70" t="s">
        <v>13</v>
      </c>
      <c r="R85" s="71">
        <f t="shared" ref="R85:AA85" si="25">SUM(R78:R84)</f>
        <v>203.20000000000002</v>
      </c>
      <c r="S85" s="71">
        <f t="shared" si="25"/>
        <v>0</v>
      </c>
      <c r="T85" s="71">
        <f t="shared" si="25"/>
        <v>300</v>
      </c>
      <c r="U85" s="71">
        <f t="shared" si="25"/>
        <v>0</v>
      </c>
      <c r="V85" s="71">
        <f t="shared" si="25"/>
        <v>0</v>
      </c>
      <c r="W85" s="21">
        <f t="shared" si="25"/>
        <v>0</v>
      </c>
      <c r="X85" s="21">
        <f t="shared" si="25"/>
        <v>0</v>
      </c>
      <c r="Y85" s="21">
        <f t="shared" si="25"/>
        <v>0</v>
      </c>
      <c r="Z85" s="21">
        <f t="shared" si="25"/>
        <v>0</v>
      </c>
      <c r="AA85" s="21">
        <f t="shared" si="25"/>
        <v>0</v>
      </c>
    </row>
    <row r="86" spans="1:3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73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74"/>
      <c r="AC86" s="74"/>
      <c r="AD86" s="74"/>
      <c r="AE86" s="74"/>
      <c r="AF86" s="74"/>
      <c r="AG86" s="74"/>
      <c r="AH86" s="74"/>
      <c r="AI86" s="74"/>
    </row>
    <row r="87" spans="1:35" s="11" customFormat="1" ht="25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42" t="s">
        <v>63</v>
      </c>
      <c r="R87" s="9" t="str">
        <f>R$4</f>
        <v>Meta Parcial</v>
      </c>
      <c r="S87" s="9" t="str">
        <f>S$4</f>
        <v>10-31/jan de 2025</v>
      </c>
      <c r="T87" s="10" t="str">
        <f>T$4</f>
        <v>Meta Mensal</v>
      </c>
      <c r="U87" s="10" t="e">
        <f ca="1">U$4</f>
        <v>#NAME?</v>
      </c>
      <c r="V87" s="10" t="e">
        <f t="shared" ref="V87:AA87" ca="1" si="26">V$4</f>
        <v>#NAME?</v>
      </c>
      <c r="W87" s="10" t="e">
        <f t="shared" ca="1" si="26"/>
        <v>#NAME?</v>
      </c>
      <c r="X87" s="10" t="e">
        <f t="shared" ca="1" si="26"/>
        <v>#NAME?</v>
      </c>
      <c r="Y87" s="10" t="e">
        <f t="shared" ca="1" si="26"/>
        <v>#NAME?</v>
      </c>
      <c r="Z87" s="10" t="e">
        <f t="shared" ca="1" si="26"/>
        <v>#NAME?</v>
      </c>
      <c r="AA87" s="10" t="e">
        <f t="shared" ca="1" si="26"/>
        <v>#NAME?</v>
      </c>
    </row>
    <row r="88" spans="1:35" s="15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61" t="s">
        <v>54</v>
      </c>
      <c r="R88" s="227">
        <f>R42*10%</f>
        <v>283.90000000000003</v>
      </c>
      <c r="S88" s="60">
        <v>3</v>
      </c>
      <c r="T88" s="227">
        <f>T42*10%</f>
        <v>400</v>
      </c>
      <c r="U88" s="18">
        <v>4</v>
      </c>
      <c r="V88" s="75"/>
      <c r="W88" s="76"/>
      <c r="X88" s="17"/>
      <c r="Y88" s="17"/>
      <c r="Z88" s="17"/>
      <c r="AA88" s="17"/>
    </row>
    <row r="89" spans="1:35" s="15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5" t="s">
        <v>55</v>
      </c>
      <c r="R89" s="228"/>
      <c r="S89" s="60">
        <v>19</v>
      </c>
      <c r="T89" s="228"/>
      <c r="U89" s="18">
        <v>39</v>
      </c>
      <c r="V89" s="75"/>
      <c r="W89" s="76"/>
      <c r="X89" s="17"/>
      <c r="Y89" s="17"/>
      <c r="Z89" s="17"/>
      <c r="AA89" s="17"/>
    </row>
    <row r="90" spans="1:35" s="15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5" t="s">
        <v>56</v>
      </c>
      <c r="R90" s="228"/>
      <c r="S90" s="60">
        <v>52</v>
      </c>
      <c r="T90" s="228"/>
      <c r="U90" s="18">
        <v>107</v>
      </c>
      <c r="V90" s="75"/>
      <c r="W90" s="76"/>
      <c r="X90" s="17"/>
      <c r="Y90" s="17"/>
      <c r="Z90" s="17"/>
      <c r="AA90" s="17"/>
    </row>
    <row r="91" spans="1:35" s="15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5" t="s">
        <v>57</v>
      </c>
      <c r="R91" s="228"/>
      <c r="S91" s="60">
        <v>19</v>
      </c>
      <c r="T91" s="228"/>
      <c r="U91" s="18">
        <v>39</v>
      </c>
      <c r="V91" s="75"/>
      <c r="W91" s="76"/>
      <c r="X91" s="17"/>
      <c r="Y91" s="17"/>
      <c r="Z91" s="17"/>
      <c r="AA91" s="17"/>
    </row>
    <row r="92" spans="1:35" s="15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5" t="s">
        <v>58</v>
      </c>
      <c r="R92" s="228"/>
      <c r="S92" s="60">
        <v>384</v>
      </c>
      <c r="T92" s="228"/>
      <c r="U92" s="18">
        <v>545</v>
      </c>
      <c r="V92" s="75"/>
      <c r="W92" s="76"/>
      <c r="X92" s="17"/>
      <c r="Y92" s="17"/>
      <c r="Z92" s="17"/>
      <c r="AA92" s="17"/>
    </row>
    <row r="93" spans="1:35" s="15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5" t="s">
        <v>59</v>
      </c>
      <c r="R93" s="228"/>
      <c r="S93" s="60">
        <v>21</v>
      </c>
      <c r="T93" s="228"/>
      <c r="U93" s="18">
        <v>28</v>
      </c>
      <c r="V93" s="75"/>
      <c r="W93" s="76"/>
      <c r="X93" s="17"/>
      <c r="Y93" s="17"/>
      <c r="Z93" s="17"/>
      <c r="AA93" s="17"/>
    </row>
    <row r="94" spans="1:35" s="15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5" t="s">
        <v>60</v>
      </c>
      <c r="R94" s="229"/>
      <c r="S94" s="69">
        <v>0</v>
      </c>
      <c r="T94" s="229"/>
      <c r="U94" s="18">
        <v>0</v>
      </c>
      <c r="V94" s="77"/>
      <c r="W94" s="76"/>
      <c r="X94" s="17"/>
      <c r="Y94" s="17"/>
      <c r="Z94" s="17"/>
      <c r="AA94" s="17"/>
    </row>
    <row r="95" spans="1:35" s="22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47" t="s">
        <v>13</v>
      </c>
      <c r="R95" s="71">
        <f t="shared" ref="R95:AA95" si="27">SUM(R88:R94)</f>
        <v>283.90000000000003</v>
      </c>
      <c r="S95" s="71">
        <f t="shared" si="27"/>
        <v>498</v>
      </c>
      <c r="T95" s="71">
        <f t="shared" si="27"/>
        <v>400</v>
      </c>
      <c r="U95" s="78">
        <f t="shared" si="27"/>
        <v>762</v>
      </c>
      <c r="V95" s="78">
        <f t="shared" si="27"/>
        <v>0</v>
      </c>
      <c r="W95" s="20">
        <f t="shared" si="27"/>
        <v>0</v>
      </c>
      <c r="X95" s="20">
        <f t="shared" si="27"/>
        <v>0</v>
      </c>
      <c r="Y95" s="20">
        <f t="shared" si="27"/>
        <v>0</v>
      </c>
      <c r="Z95" s="20">
        <f t="shared" si="27"/>
        <v>0</v>
      </c>
      <c r="AA95" s="20">
        <f t="shared" si="27"/>
        <v>0</v>
      </c>
    </row>
    <row r="96" spans="1:3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23"/>
      <c r="R96" s="26"/>
      <c r="S96" s="26"/>
      <c r="T96" s="25"/>
      <c r="U96" s="25"/>
      <c r="V96" s="25"/>
      <c r="W96" s="25"/>
      <c r="X96" s="25"/>
      <c r="Y96" s="25"/>
      <c r="Z96" s="25"/>
      <c r="AA96" s="25"/>
    </row>
    <row r="97" spans="1:28" s="11" customFormat="1" ht="25.5" x14ac:dyDescent="0.25">
      <c r="A97" s="79" t="s">
        <v>64</v>
      </c>
      <c r="B97" s="6" t="str">
        <f>B$4</f>
        <v>Meta Parcial</v>
      </c>
      <c r="C97" s="6" t="str">
        <f t="shared" ref="C97:AA97" si="28">C$4</f>
        <v>10-31-jul-24</v>
      </c>
      <c r="D97" s="6" t="str">
        <f t="shared" si="28"/>
        <v>Meta Mensal</v>
      </c>
      <c r="E97" s="6">
        <f t="shared" si="28"/>
        <v>45505</v>
      </c>
      <c r="F97" s="6" t="e">
        <f t="shared" ca="1" si="28"/>
        <v>#NAME?</v>
      </c>
      <c r="G97" s="6" t="str">
        <f t="shared" si="28"/>
        <v>Meta Parcial</v>
      </c>
      <c r="H97" s="6" t="str">
        <f t="shared" si="28"/>
        <v>01-09-Out-24</v>
      </c>
      <c r="I97" s="6" t="str">
        <f t="shared" si="28"/>
        <v>Meta Parcial</v>
      </c>
      <c r="J97" s="6" t="str">
        <f t="shared" si="28"/>
        <v>10-31-Out-24</v>
      </c>
      <c r="K97" s="6" t="str">
        <f t="shared" si="28"/>
        <v>Meta Mensal</v>
      </c>
      <c r="L97" s="6">
        <f t="shared" si="28"/>
        <v>45566</v>
      </c>
      <c r="M97" s="6" t="e">
        <f t="shared" ca="1" si="28"/>
        <v>#NAME?</v>
      </c>
      <c r="N97" s="6" t="e">
        <f t="shared" ca="1" si="28"/>
        <v>#NAME?</v>
      </c>
      <c r="O97" s="6" t="str">
        <f t="shared" si="28"/>
        <v>Meta Parcial</v>
      </c>
      <c r="P97" s="6" t="str">
        <f t="shared" si="28"/>
        <v>01-09/jan de 2025</v>
      </c>
      <c r="Q97" s="8" t="s">
        <v>65</v>
      </c>
      <c r="R97" s="9" t="str">
        <f>R$4</f>
        <v>Meta Parcial</v>
      </c>
      <c r="S97" s="9" t="str">
        <f>S$4</f>
        <v>10-31/jan de 2025</v>
      </c>
      <c r="T97" s="10" t="str">
        <f t="shared" si="28"/>
        <v>Meta Mensal</v>
      </c>
      <c r="U97" s="10" t="e">
        <f t="shared" ca="1" si="28"/>
        <v>#NAME?</v>
      </c>
      <c r="V97" s="10" t="e">
        <f t="shared" ca="1" si="28"/>
        <v>#NAME?</v>
      </c>
      <c r="W97" s="10" t="e">
        <f t="shared" ca="1" si="28"/>
        <v>#NAME?</v>
      </c>
      <c r="X97" s="10" t="e">
        <f t="shared" ca="1" si="28"/>
        <v>#NAME?</v>
      </c>
      <c r="Y97" s="10" t="e">
        <f t="shared" ca="1" si="28"/>
        <v>#NAME?</v>
      </c>
      <c r="Z97" s="10" t="e">
        <f t="shared" ca="1" si="28"/>
        <v>#NAME?</v>
      </c>
      <c r="AA97" s="10" t="e">
        <f t="shared" ca="1" si="28"/>
        <v>#NAME?</v>
      </c>
    </row>
    <row r="98" spans="1:28" s="15" customFormat="1" x14ac:dyDescent="0.25">
      <c r="A98" s="16" t="s">
        <v>66</v>
      </c>
      <c r="B98" s="34" t="s">
        <v>67</v>
      </c>
      <c r="C98" s="80">
        <f>IFERROR((C99/C100),"-")</f>
        <v>4.9405878674171358E-2</v>
      </c>
      <c r="D98" s="34" t="s">
        <v>67</v>
      </c>
      <c r="E98" s="80">
        <f>IFERROR((E99/E100),"-")</f>
        <v>5.893824485373781E-2</v>
      </c>
      <c r="F98" s="80">
        <f>IFERROR((F99/F100),"-")</f>
        <v>5.7061918251719954E-2</v>
      </c>
      <c r="G98" s="34" t="s">
        <v>67</v>
      </c>
      <c r="H98" s="80">
        <f>IFERROR((H99/H100),"-")</f>
        <v>3.7459283387622153E-2</v>
      </c>
      <c r="I98" s="34" t="s">
        <v>67</v>
      </c>
      <c r="J98" s="80">
        <f>IFERROR((J99/J100),"-")</f>
        <v>6.7110519307589878E-2</v>
      </c>
      <c r="K98" s="34" t="s">
        <v>67</v>
      </c>
      <c r="L98" s="80">
        <f>IFERROR((L99/L100),"-")</f>
        <v>5.9803331326510133E-2</v>
      </c>
      <c r="M98" s="80">
        <f>IFERROR((M99/M100),"-")</f>
        <v>6.7911366434140336E-2</v>
      </c>
      <c r="N98" s="80">
        <f>IFERROR((N99/N100),"-")</f>
        <v>7.7503569243320414E-2</v>
      </c>
      <c r="O98" s="34" t="s">
        <v>67</v>
      </c>
      <c r="P98" s="80">
        <f>IFERROR((P99/P100),"-")</f>
        <v>5.6303549571603426E-2</v>
      </c>
      <c r="Q98" s="16" t="s">
        <v>66</v>
      </c>
      <c r="R98" s="81" t="s">
        <v>67</v>
      </c>
      <c r="S98" s="82">
        <f>IFERROR((S99/S100),"-")</f>
        <v>9.3363975869003163E-2</v>
      </c>
      <c r="T98" s="34" t="s">
        <v>67</v>
      </c>
      <c r="U98" s="80">
        <f t="shared" ref="U98:Z98" si="29">IFERROR((U99/U100),"-")</f>
        <v>8.1524926686217011E-2</v>
      </c>
      <c r="V98" s="80" t="str">
        <f t="shared" si="29"/>
        <v>-</v>
      </c>
      <c r="W98" s="80" t="str">
        <f t="shared" si="29"/>
        <v>-</v>
      </c>
      <c r="X98" s="80" t="str">
        <f t="shared" si="29"/>
        <v>-</v>
      </c>
      <c r="Y98" s="80" t="str">
        <f t="shared" si="29"/>
        <v>-</v>
      </c>
      <c r="Z98" s="80" t="str">
        <f t="shared" si="29"/>
        <v>-</v>
      </c>
      <c r="AA98" s="80" t="str">
        <f>IFERROR((AA99/AA100),"-")</f>
        <v>-</v>
      </c>
    </row>
    <row r="99" spans="1:28" s="15" customFormat="1" x14ac:dyDescent="0.25">
      <c r="A99" s="83" t="s">
        <v>68</v>
      </c>
      <c r="B99" s="34"/>
      <c r="C99" s="84">
        <v>158</v>
      </c>
      <c r="D99" s="85"/>
      <c r="E99" s="86">
        <v>272</v>
      </c>
      <c r="F99" s="84">
        <v>282</v>
      </c>
      <c r="G99" s="85"/>
      <c r="H99" s="87">
        <v>46</v>
      </c>
      <c r="I99" s="85"/>
      <c r="J99" s="87">
        <v>252</v>
      </c>
      <c r="K99" s="85"/>
      <c r="L99" s="84">
        <f>H99+J99</f>
        <v>298</v>
      </c>
      <c r="M99" s="84">
        <v>331</v>
      </c>
      <c r="N99" s="84">
        <v>380</v>
      </c>
      <c r="O99" s="85"/>
      <c r="P99" s="88">
        <v>92</v>
      </c>
      <c r="Q99" s="83" t="s">
        <v>68</v>
      </c>
      <c r="R99" s="89"/>
      <c r="S99" s="90">
        <v>325</v>
      </c>
      <c r="T99" s="85"/>
      <c r="U99" s="18">
        <f>P99+S99</f>
        <v>417</v>
      </c>
      <c r="V99" s="84"/>
      <c r="W99" s="84"/>
      <c r="X99" s="84"/>
      <c r="Y99" s="84"/>
      <c r="Z99" s="84"/>
      <c r="AA99" s="84"/>
    </row>
    <row r="100" spans="1:28" s="15" customFormat="1" x14ac:dyDescent="0.25">
      <c r="A100" s="83" t="s">
        <v>69</v>
      </c>
      <c r="B100" s="34"/>
      <c r="C100" s="84">
        <v>3198</v>
      </c>
      <c r="D100" s="91"/>
      <c r="E100" s="86">
        <v>4615</v>
      </c>
      <c r="F100" s="84">
        <v>4942</v>
      </c>
      <c r="G100" s="91"/>
      <c r="H100" s="87">
        <v>1228</v>
      </c>
      <c r="I100" s="91"/>
      <c r="J100" s="87">
        <v>3755</v>
      </c>
      <c r="K100" s="91"/>
      <c r="L100" s="84">
        <f>H100+J100</f>
        <v>4983</v>
      </c>
      <c r="M100" s="84">
        <v>4874</v>
      </c>
      <c r="N100" s="84">
        <v>4903</v>
      </c>
      <c r="O100" s="91"/>
      <c r="P100" s="84">
        <v>1634</v>
      </c>
      <c r="Q100" s="83" t="s">
        <v>69</v>
      </c>
      <c r="R100" s="92"/>
      <c r="S100" s="93">
        <v>3481</v>
      </c>
      <c r="T100" s="91"/>
      <c r="U100" s="18">
        <f>P100+S100</f>
        <v>5115</v>
      </c>
      <c r="V100" s="84"/>
      <c r="W100" s="84"/>
      <c r="X100" s="84"/>
      <c r="Y100" s="84"/>
      <c r="Z100" s="84"/>
      <c r="AA100" s="84"/>
    </row>
    <row r="101" spans="1:28" x14ac:dyDescent="0.25">
      <c r="A101" s="94"/>
      <c r="B101" s="95"/>
      <c r="C101" s="95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4"/>
      <c r="R101" s="97"/>
      <c r="S101" s="97"/>
      <c r="T101" s="96"/>
      <c r="U101" s="96"/>
      <c r="V101" s="96"/>
      <c r="W101" s="96"/>
      <c r="X101" s="96"/>
      <c r="Y101" s="96"/>
      <c r="Z101" s="96"/>
      <c r="AA101" s="96"/>
    </row>
    <row r="102" spans="1:28" s="11" customFormat="1" ht="25.5" x14ac:dyDescent="0.25">
      <c r="A102" s="79" t="s">
        <v>70</v>
      </c>
      <c r="B102" s="27" t="str">
        <f>B$4</f>
        <v>Meta Parcial</v>
      </c>
      <c r="C102" s="27" t="str">
        <f t="shared" ref="C102:AA102" si="30">C$4</f>
        <v>10-31-jul-24</v>
      </c>
      <c r="D102" s="27" t="str">
        <f t="shared" si="30"/>
        <v>Meta Mensal</v>
      </c>
      <c r="E102" s="27">
        <f t="shared" si="30"/>
        <v>45505</v>
      </c>
      <c r="F102" s="27" t="e">
        <f t="shared" ca="1" si="30"/>
        <v>#NAME?</v>
      </c>
      <c r="G102" s="27" t="str">
        <f t="shared" si="30"/>
        <v>Meta Parcial</v>
      </c>
      <c r="H102" s="27" t="str">
        <f t="shared" si="30"/>
        <v>01-09-Out-24</v>
      </c>
      <c r="I102" s="27" t="str">
        <f t="shared" si="30"/>
        <v>Meta Parcial</v>
      </c>
      <c r="J102" s="27" t="str">
        <f t="shared" si="30"/>
        <v>10-31-Out-24</v>
      </c>
      <c r="K102" s="27" t="str">
        <f t="shared" si="30"/>
        <v>Meta Mensal</v>
      </c>
      <c r="L102" s="27">
        <f t="shared" si="30"/>
        <v>45566</v>
      </c>
      <c r="M102" s="27" t="e">
        <f t="shared" ca="1" si="30"/>
        <v>#NAME?</v>
      </c>
      <c r="N102" s="27" t="e">
        <f t="shared" ca="1" si="30"/>
        <v>#NAME?</v>
      </c>
      <c r="O102" s="27" t="str">
        <f t="shared" si="30"/>
        <v>Meta Parcial</v>
      </c>
      <c r="P102" s="27" t="str">
        <f t="shared" si="30"/>
        <v>01-09/jan de 2025</v>
      </c>
      <c r="Q102" s="8" t="s">
        <v>71</v>
      </c>
      <c r="R102" s="9" t="str">
        <f>R$4</f>
        <v>Meta Parcial</v>
      </c>
      <c r="S102" s="9" t="str">
        <f>S$4</f>
        <v>10-31/jan de 2025</v>
      </c>
      <c r="T102" s="10" t="str">
        <f t="shared" si="30"/>
        <v>Meta Mensal</v>
      </c>
      <c r="U102" s="10" t="e">
        <f t="shared" ca="1" si="30"/>
        <v>#NAME?</v>
      </c>
      <c r="V102" s="10" t="e">
        <f t="shared" ca="1" si="30"/>
        <v>#NAME?</v>
      </c>
      <c r="W102" s="10" t="e">
        <f t="shared" ca="1" si="30"/>
        <v>#NAME?</v>
      </c>
      <c r="X102" s="10" t="e">
        <f t="shared" ca="1" si="30"/>
        <v>#NAME?</v>
      </c>
      <c r="Y102" s="10" t="e">
        <f t="shared" ca="1" si="30"/>
        <v>#NAME?</v>
      </c>
      <c r="Z102" s="10" t="e">
        <f t="shared" ca="1" si="30"/>
        <v>#NAME?</v>
      </c>
      <c r="AA102" s="10" t="e">
        <f t="shared" ca="1" si="30"/>
        <v>#NAME?</v>
      </c>
    </row>
    <row r="103" spans="1:28" s="15" customFormat="1" x14ac:dyDescent="0.25">
      <c r="A103" s="16" t="s">
        <v>72</v>
      </c>
      <c r="B103" s="34" t="s">
        <v>73</v>
      </c>
      <c r="C103" s="80">
        <f>IFERROR((C104/C105),"-")</f>
        <v>0.57046022119158046</v>
      </c>
      <c r="D103" s="34" t="s">
        <v>73</v>
      </c>
      <c r="E103" s="80">
        <f>IFERROR((E104/E105),"-")</f>
        <v>0.80400696864111498</v>
      </c>
      <c r="F103" s="80">
        <f>IFERROR((F104/F105),"-")</f>
        <v>0.83381137168888142</v>
      </c>
      <c r="G103" s="34" t="s">
        <v>73</v>
      </c>
      <c r="H103" s="80">
        <f>IFERROR((H104/H105),"-")</f>
        <v>0.20425815036593481</v>
      </c>
      <c r="I103" s="34" t="s">
        <v>73</v>
      </c>
      <c r="J103" s="80">
        <f>IFERROR((J104/J105),"-")</f>
        <v>0.61316133246244287</v>
      </c>
      <c r="K103" s="34" t="s">
        <v>73</v>
      </c>
      <c r="L103" s="80">
        <f>IFERROR((L104/L105),"-")</f>
        <v>0.41059657218193801</v>
      </c>
      <c r="M103" s="80">
        <f>IFERROR((M104/M105),"-")</f>
        <v>0.77389647507145121</v>
      </c>
      <c r="N103" s="80">
        <f>IFERROR((N104/N105),"-")</f>
        <v>0.76958091351436198</v>
      </c>
      <c r="O103" s="34" t="s">
        <v>73</v>
      </c>
      <c r="P103" s="80">
        <f>IFERROR((P104/P105),"-")</f>
        <v>0.86181434599156115</v>
      </c>
      <c r="Q103" s="16" t="s">
        <v>72</v>
      </c>
      <c r="R103" s="81" t="s">
        <v>73</v>
      </c>
      <c r="S103" s="82">
        <f>IFERROR((S104/S105),"-")</f>
        <v>0.75102481121898601</v>
      </c>
      <c r="T103" s="34" t="s">
        <v>73</v>
      </c>
      <c r="U103" s="80">
        <f t="shared" ref="U103:AA103" si="31">IFERROR((U104/U105),"-")</f>
        <v>0.78318787322002759</v>
      </c>
      <c r="V103" s="80" t="str">
        <f t="shared" si="31"/>
        <v>-</v>
      </c>
      <c r="W103" s="80" t="str">
        <f t="shared" si="31"/>
        <v>-</v>
      </c>
      <c r="X103" s="80" t="str">
        <f t="shared" si="31"/>
        <v>-</v>
      </c>
      <c r="Y103" s="80" t="str">
        <f t="shared" si="31"/>
        <v>-</v>
      </c>
      <c r="Z103" s="80" t="str">
        <f t="shared" si="31"/>
        <v>-</v>
      </c>
      <c r="AA103" s="80" t="str">
        <f t="shared" si="31"/>
        <v>-</v>
      </c>
    </row>
    <row r="104" spans="1:28" s="15" customFormat="1" x14ac:dyDescent="0.25">
      <c r="A104" s="83" t="s">
        <v>74</v>
      </c>
      <c r="B104" s="34"/>
      <c r="C104" s="84">
        <v>3198</v>
      </c>
      <c r="D104" s="85"/>
      <c r="E104" s="86">
        <v>4615</v>
      </c>
      <c r="F104" s="84">
        <v>4942</v>
      </c>
      <c r="G104" s="85"/>
      <c r="H104" s="87">
        <v>1228</v>
      </c>
      <c r="I104" s="85"/>
      <c r="J104" s="87">
        <v>3755</v>
      </c>
      <c r="K104" s="85"/>
      <c r="L104" s="84">
        <f>H104+J104</f>
        <v>4983</v>
      </c>
      <c r="M104" s="84">
        <v>4874</v>
      </c>
      <c r="N104" s="84">
        <v>4903</v>
      </c>
      <c r="O104" s="85"/>
      <c r="P104" s="84">
        <v>1634</v>
      </c>
      <c r="Q104" s="83" t="s">
        <v>74</v>
      </c>
      <c r="R104" s="89"/>
      <c r="S104" s="93">
        <v>3481</v>
      </c>
      <c r="T104" s="85"/>
      <c r="U104" s="18">
        <f>P104+S104</f>
        <v>5115</v>
      </c>
      <c r="V104" s="84"/>
      <c r="W104" s="84"/>
      <c r="X104" s="84"/>
      <c r="Y104" s="84"/>
      <c r="Z104" s="84"/>
      <c r="AA104" s="84"/>
    </row>
    <row r="105" spans="1:28" s="15" customFormat="1" x14ac:dyDescent="0.25">
      <c r="A105" s="83" t="s">
        <v>75</v>
      </c>
      <c r="B105" s="34"/>
      <c r="C105" s="84">
        <v>5606</v>
      </c>
      <c r="D105" s="91"/>
      <c r="E105" s="86">
        <v>5740</v>
      </c>
      <c r="F105" s="84">
        <v>5927</v>
      </c>
      <c r="G105" s="91"/>
      <c r="H105" s="87">
        <v>6012</v>
      </c>
      <c r="I105" s="91"/>
      <c r="J105" s="98">
        <v>6124</v>
      </c>
      <c r="K105" s="91"/>
      <c r="L105" s="84">
        <f>H105+J105</f>
        <v>12136</v>
      </c>
      <c r="M105" s="84">
        <v>6298</v>
      </c>
      <c r="N105" s="84">
        <v>6371</v>
      </c>
      <c r="O105" s="91"/>
      <c r="P105" s="84">
        <f>ROUND((U105/31)*9,0)</f>
        <v>1896</v>
      </c>
      <c r="Q105" s="83" t="s">
        <v>75</v>
      </c>
      <c r="R105" s="92"/>
      <c r="S105" s="93">
        <f>ROUND((U105/31)*22,0)</f>
        <v>4635</v>
      </c>
      <c r="T105" s="91"/>
      <c r="U105" s="18">
        <v>6531</v>
      </c>
      <c r="V105" s="84"/>
      <c r="W105" s="84"/>
      <c r="X105" s="84"/>
      <c r="Y105" s="84"/>
      <c r="Z105" s="84"/>
      <c r="AA105" s="84"/>
    </row>
    <row r="106" spans="1:28" x14ac:dyDescent="0.25">
      <c r="A106" s="94"/>
      <c r="B106" s="95"/>
      <c r="C106" s="95"/>
      <c r="D106" s="95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4"/>
      <c r="R106" s="97"/>
      <c r="S106" s="97"/>
      <c r="T106" s="96"/>
      <c r="U106" s="96"/>
      <c r="V106" s="96"/>
      <c r="W106" s="96"/>
      <c r="X106" s="96"/>
      <c r="Y106" s="96"/>
      <c r="Z106" s="96"/>
      <c r="AA106" s="96"/>
    </row>
    <row r="107" spans="1:28" s="11" customFormat="1" ht="25.5" x14ac:dyDescent="0.25">
      <c r="A107" s="79" t="s">
        <v>76</v>
      </c>
      <c r="B107" s="27" t="str">
        <f>B$4</f>
        <v>Meta Parcial</v>
      </c>
      <c r="C107" s="27" t="str">
        <f t="shared" ref="C107:AA107" si="32">C$4</f>
        <v>10-31-jul-24</v>
      </c>
      <c r="D107" s="27" t="str">
        <f t="shared" si="32"/>
        <v>Meta Mensal</v>
      </c>
      <c r="E107" s="27">
        <f t="shared" si="32"/>
        <v>45505</v>
      </c>
      <c r="F107" s="27" t="e">
        <f t="shared" ca="1" si="32"/>
        <v>#NAME?</v>
      </c>
      <c r="G107" s="27" t="str">
        <f t="shared" si="32"/>
        <v>Meta Parcial</v>
      </c>
      <c r="H107" s="27" t="str">
        <f t="shared" si="32"/>
        <v>01-09-Out-24</v>
      </c>
      <c r="I107" s="27" t="str">
        <f t="shared" si="32"/>
        <v>Meta Parcial</v>
      </c>
      <c r="J107" s="27" t="str">
        <f t="shared" si="32"/>
        <v>10-31-Out-24</v>
      </c>
      <c r="K107" s="27" t="str">
        <f t="shared" si="32"/>
        <v>Meta Mensal</v>
      </c>
      <c r="L107" s="27">
        <f t="shared" si="32"/>
        <v>45566</v>
      </c>
      <c r="M107" s="27" t="e">
        <f t="shared" ca="1" si="32"/>
        <v>#NAME?</v>
      </c>
      <c r="N107" s="27" t="e">
        <f t="shared" ca="1" si="32"/>
        <v>#NAME?</v>
      </c>
      <c r="O107" s="27" t="str">
        <f t="shared" si="32"/>
        <v>Meta Parcial</v>
      </c>
      <c r="P107" s="27" t="str">
        <f t="shared" si="32"/>
        <v>01-09/jan de 2025</v>
      </c>
      <c r="Q107" s="42" t="s">
        <v>77</v>
      </c>
      <c r="R107" s="43"/>
      <c r="S107" s="9" t="str">
        <f>S$4</f>
        <v>10-31/jan de 2025</v>
      </c>
      <c r="T107" s="10"/>
      <c r="U107" s="10" t="e">
        <f t="shared" ca="1" si="32"/>
        <v>#NAME?</v>
      </c>
      <c r="V107" s="10" t="e">
        <f t="shared" ca="1" si="32"/>
        <v>#NAME?</v>
      </c>
      <c r="W107" s="10" t="e">
        <f t="shared" ca="1" si="32"/>
        <v>#NAME?</v>
      </c>
      <c r="X107" s="10" t="e">
        <f t="shared" ca="1" si="32"/>
        <v>#NAME?</v>
      </c>
      <c r="Y107" s="10" t="e">
        <f t="shared" ca="1" si="32"/>
        <v>#NAME?</v>
      </c>
      <c r="Z107" s="10" t="e">
        <f t="shared" ca="1" si="32"/>
        <v>#NAME?</v>
      </c>
      <c r="AA107" s="10" t="e">
        <f t="shared" ca="1" si="32"/>
        <v>#NAME?</v>
      </c>
    </row>
    <row r="108" spans="1:28" s="15" customFormat="1" x14ac:dyDescent="0.25">
      <c r="A108" s="99" t="s">
        <v>78</v>
      </c>
      <c r="B108" s="34">
        <f>(D108/31)*6</f>
        <v>6.5806451612903221</v>
      </c>
      <c r="C108" s="84">
        <v>16</v>
      </c>
      <c r="D108" s="34">
        <v>34</v>
      </c>
      <c r="E108" s="86">
        <v>83</v>
      </c>
      <c r="F108" s="84">
        <v>86</v>
      </c>
      <c r="G108" s="84">
        <f>(K108/31)*9</f>
        <v>9.870967741935484</v>
      </c>
      <c r="H108" s="87">
        <v>0</v>
      </c>
      <c r="I108" s="84">
        <f>(K108/31)*22</f>
        <v>24.129032258064512</v>
      </c>
      <c r="J108" s="87">
        <v>107</v>
      </c>
      <c r="K108" s="84">
        <f>D108</f>
        <v>34</v>
      </c>
      <c r="L108" s="84">
        <f>H108+J108</f>
        <v>107</v>
      </c>
      <c r="M108" s="84">
        <v>93</v>
      </c>
      <c r="N108" s="84">
        <v>82</v>
      </c>
      <c r="O108" s="84">
        <f>ROUND((K108/31)*9,0)</f>
        <v>10</v>
      </c>
      <c r="P108" s="84">
        <v>26</v>
      </c>
      <c r="Q108" s="100" t="s">
        <v>78</v>
      </c>
      <c r="R108" s="101"/>
      <c r="S108" s="93">
        <v>14</v>
      </c>
      <c r="T108" s="84"/>
      <c r="U108" s="18">
        <v>40</v>
      </c>
      <c r="V108" s="84"/>
      <c r="W108" s="84"/>
      <c r="X108" s="84"/>
      <c r="Y108" s="84"/>
      <c r="Z108" s="84"/>
      <c r="AA108" s="84"/>
    </row>
    <row r="110" spans="1:28" s="102" customFormat="1" ht="25.5" x14ac:dyDescent="0.25">
      <c r="A110" s="79" t="s">
        <v>79</v>
      </c>
      <c r="B110" s="6" t="str">
        <f>B$4</f>
        <v>Meta Parcial</v>
      </c>
      <c r="C110" s="6" t="str">
        <f t="shared" ref="C110:AA110" si="33">C$4</f>
        <v>10-31-jul-24</v>
      </c>
      <c r="D110" s="6" t="str">
        <f t="shared" si="33"/>
        <v>Meta Mensal</v>
      </c>
      <c r="E110" s="6">
        <f t="shared" si="33"/>
        <v>45505</v>
      </c>
      <c r="F110" s="6" t="e">
        <f t="shared" ca="1" si="33"/>
        <v>#NAME?</v>
      </c>
      <c r="G110" s="6" t="str">
        <f t="shared" si="33"/>
        <v>Meta Parcial</v>
      </c>
      <c r="H110" s="6" t="str">
        <f t="shared" si="33"/>
        <v>01-09-Out-24</v>
      </c>
      <c r="I110" s="6" t="str">
        <f t="shared" si="33"/>
        <v>Meta Parcial</v>
      </c>
      <c r="J110" s="6" t="str">
        <f t="shared" si="33"/>
        <v>10-31-Out-24</v>
      </c>
      <c r="K110" s="6" t="str">
        <f t="shared" si="33"/>
        <v>Meta Mensal</v>
      </c>
      <c r="L110" s="6">
        <f t="shared" si="33"/>
        <v>45566</v>
      </c>
      <c r="M110" s="6" t="e">
        <f t="shared" ca="1" si="33"/>
        <v>#NAME?</v>
      </c>
      <c r="N110" s="6" t="e">
        <f t="shared" ca="1" si="33"/>
        <v>#NAME?</v>
      </c>
      <c r="O110" s="6" t="str">
        <f t="shared" si="33"/>
        <v>Meta Parcial</v>
      </c>
      <c r="P110" s="6" t="str">
        <f t="shared" si="33"/>
        <v>01-09/jan de 2025</v>
      </c>
      <c r="Q110" s="8" t="s">
        <v>80</v>
      </c>
      <c r="R110" s="9" t="str">
        <f>R$4</f>
        <v>Meta Parcial</v>
      </c>
      <c r="S110" s="9" t="str">
        <f>S$4</f>
        <v>10-31/jan de 2025</v>
      </c>
      <c r="T110" s="10" t="str">
        <f t="shared" si="33"/>
        <v>Meta Mensal</v>
      </c>
      <c r="U110" s="10" t="e">
        <f t="shared" ca="1" si="33"/>
        <v>#NAME?</v>
      </c>
      <c r="V110" s="10" t="e">
        <f t="shared" ca="1" si="33"/>
        <v>#NAME?</v>
      </c>
      <c r="W110" s="10" t="e">
        <f t="shared" ca="1" si="33"/>
        <v>#NAME?</v>
      </c>
      <c r="X110" s="10" t="e">
        <f t="shared" ca="1" si="33"/>
        <v>#NAME?</v>
      </c>
      <c r="Y110" s="10" t="e">
        <f t="shared" ca="1" si="33"/>
        <v>#NAME?</v>
      </c>
      <c r="Z110" s="10" t="e">
        <f t="shared" ca="1" si="33"/>
        <v>#NAME?</v>
      </c>
      <c r="AA110" s="10" t="e">
        <f t="shared" ca="1" si="33"/>
        <v>#NAME?</v>
      </c>
      <c r="AB110" s="11"/>
    </row>
    <row r="111" spans="1:28" s="15" customFormat="1" x14ac:dyDescent="0.25">
      <c r="A111" s="99" t="s">
        <v>81</v>
      </c>
      <c r="B111" s="103">
        <f>(D111/31)*22</f>
        <v>7.096774193548387</v>
      </c>
      <c r="C111" s="103">
        <v>0</v>
      </c>
      <c r="D111" s="103">
        <v>10</v>
      </c>
      <c r="E111" s="104">
        <v>0</v>
      </c>
      <c r="F111" s="103">
        <v>0</v>
      </c>
      <c r="G111" s="84">
        <f t="shared" ref="G111:G136" si="34">(K111/31)*9</f>
        <v>2.903225806451613</v>
      </c>
      <c r="H111" s="87">
        <v>0</v>
      </c>
      <c r="I111" s="84">
        <f t="shared" ref="I111:I136" si="35">(K111/31)*22</f>
        <v>7.096774193548387</v>
      </c>
      <c r="J111" s="87">
        <v>0</v>
      </c>
      <c r="K111" s="84">
        <f t="shared" ref="K111:K136" si="36">D111</f>
        <v>10</v>
      </c>
      <c r="L111" s="84">
        <f t="shared" ref="L111:L136" si="37">H111+J111</f>
        <v>0</v>
      </c>
      <c r="M111" s="103">
        <v>0</v>
      </c>
      <c r="N111" s="103">
        <v>0</v>
      </c>
      <c r="O111" s="84">
        <f>ROUND((K111/31)*9,0)</f>
        <v>3</v>
      </c>
      <c r="P111" s="103">
        <v>0</v>
      </c>
      <c r="Q111" s="99" t="s">
        <v>81</v>
      </c>
      <c r="R111" s="93">
        <f>ROUND((T111/31)*22,0)</f>
        <v>4</v>
      </c>
      <c r="S111" s="105">
        <v>0</v>
      </c>
      <c r="T111" s="84">
        <v>5</v>
      </c>
      <c r="U111" s="18">
        <v>0</v>
      </c>
      <c r="V111" s="103"/>
      <c r="W111" s="103"/>
      <c r="X111" s="103"/>
      <c r="Y111" s="103"/>
      <c r="Z111" s="103"/>
      <c r="AA111" s="103"/>
    </row>
    <row r="112" spans="1:28" s="15" customFormat="1" x14ac:dyDescent="0.25">
      <c r="A112" s="99" t="s">
        <v>82</v>
      </c>
      <c r="B112" s="103">
        <f t="shared" ref="B112:B136" si="38">(D112/31)*22</f>
        <v>7.096774193548387</v>
      </c>
      <c r="C112" s="103">
        <v>0</v>
      </c>
      <c r="D112" s="103">
        <v>10</v>
      </c>
      <c r="E112" s="104">
        <v>0</v>
      </c>
      <c r="F112" s="103">
        <v>0</v>
      </c>
      <c r="G112" s="84">
        <f t="shared" si="34"/>
        <v>2.903225806451613</v>
      </c>
      <c r="H112" s="87">
        <v>0</v>
      </c>
      <c r="I112" s="84">
        <f t="shared" si="35"/>
        <v>7.096774193548387</v>
      </c>
      <c r="J112" s="87">
        <v>0</v>
      </c>
      <c r="K112" s="84">
        <f t="shared" si="36"/>
        <v>10</v>
      </c>
      <c r="L112" s="84">
        <f t="shared" si="37"/>
        <v>0</v>
      </c>
      <c r="M112" s="103">
        <v>0</v>
      </c>
      <c r="N112" s="103">
        <v>0</v>
      </c>
      <c r="O112" s="84">
        <f t="shared" ref="O112:O136" si="39">ROUND((K112/31)*9,0)</f>
        <v>3</v>
      </c>
      <c r="P112" s="103">
        <v>0</v>
      </c>
      <c r="Q112" s="99" t="s">
        <v>82</v>
      </c>
      <c r="R112" s="93">
        <f t="shared" ref="R112:R136" si="40">ROUND((T112/31)*22,0)</f>
        <v>4</v>
      </c>
      <c r="S112" s="105">
        <v>0</v>
      </c>
      <c r="T112" s="84">
        <v>5</v>
      </c>
      <c r="U112" s="18">
        <v>0</v>
      </c>
      <c r="V112" s="103"/>
      <c r="W112" s="103"/>
      <c r="X112" s="103"/>
      <c r="Y112" s="103"/>
      <c r="Z112" s="103"/>
      <c r="AA112" s="103"/>
    </row>
    <row r="113" spans="1:28" s="15" customFormat="1" x14ac:dyDescent="0.25">
      <c r="A113" s="99" t="s">
        <v>83</v>
      </c>
      <c r="B113" s="103">
        <f t="shared" si="38"/>
        <v>27.677419354838708</v>
      </c>
      <c r="C113" s="103">
        <v>0</v>
      </c>
      <c r="D113" s="103">
        <v>39</v>
      </c>
      <c r="E113" s="104">
        <v>24</v>
      </c>
      <c r="F113" s="103">
        <v>0</v>
      </c>
      <c r="G113" s="84">
        <f t="shared" si="34"/>
        <v>11.32258064516129</v>
      </c>
      <c r="H113" s="87">
        <v>0</v>
      </c>
      <c r="I113" s="84">
        <f t="shared" si="35"/>
        <v>27.677419354838708</v>
      </c>
      <c r="J113" s="87">
        <v>27</v>
      </c>
      <c r="K113" s="84">
        <f t="shared" si="36"/>
        <v>39</v>
      </c>
      <c r="L113" s="84">
        <f t="shared" si="37"/>
        <v>27</v>
      </c>
      <c r="M113" s="103">
        <v>0</v>
      </c>
      <c r="N113" s="103">
        <v>20</v>
      </c>
      <c r="O113" s="84">
        <f t="shared" si="39"/>
        <v>11</v>
      </c>
      <c r="P113" s="103">
        <v>0</v>
      </c>
      <c r="Q113" s="99" t="s">
        <v>83</v>
      </c>
      <c r="R113" s="93">
        <f t="shared" si="40"/>
        <v>71</v>
      </c>
      <c r="S113" s="105">
        <v>2</v>
      </c>
      <c r="T113" s="84">
        <v>100</v>
      </c>
      <c r="U113" s="18">
        <v>2</v>
      </c>
      <c r="V113" s="103"/>
      <c r="W113" s="103"/>
      <c r="X113" s="103"/>
      <c r="Y113" s="103"/>
      <c r="Z113" s="103"/>
      <c r="AA113" s="103"/>
    </row>
    <row r="114" spans="1:28" s="15" customFormat="1" x14ac:dyDescent="0.25">
      <c r="A114" s="99" t="s">
        <v>84</v>
      </c>
      <c r="B114" s="103">
        <f t="shared" si="38"/>
        <v>7.096774193548387</v>
      </c>
      <c r="C114" s="103">
        <v>0</v>
      </c>
      <c r="D114" s="103">
        <v>10</v>
      </c>
      <c r="E114" s="104">
        <v>2</v>
      </c>
      <c r="F114" s="103">
        <v>2</v>
      </c>
      <c r="G114" s="84">
        <f t="shared" si="34"/>
        <v>2.903225806451613</v>
      </c>
      <c r="H114" s="87">
        <v>2</v>
      </c>
      <c r="I114" s="84">
        <f t="shared" si="35"/>
        <v>7.096774193548387</v>
      </c>
      <c r="J114" s="87">
        <v>0</v>
      </c>
      <c r="K114" s="84">
        <f t="shared" si="36"/>
        <v>10</v>
      </c>
      <c r="L114" s="84">
        <f t="shared" si="37"/>
        <v>2</v>
      </c>
      <c r="M114" s="103">
        <v>7</v>
      </c>
      <c r="N114" s="103">
        <v>7</v>
      </c>
      <c r="O114" s="84">
        <f t="shared" si="39"/>
        <v>3</v>
      </c>
      <c r="P114" s="103">
        <v>0</v>
      </c>
      <c r="Q114" s="99" t="s">
        <v>84</v>
      </c>
      <c r="R114" s="93">
        <f t="shared" si="40"/>
        <v>7</v>
      </c>
      <c r="S114" s="105">
        <v>2</v>
      </c>
      <c r="T114" s="84">
        <v>10</v>
      </c>
      <c r="U114" s="18">
        <v>2</v>
      </c>
      <c r="V114" s="103"/>
      <c r="W114" s="103"/>
      <c r="X114" s="103"/>
      <c r="Y114" s="103"/>
      <c r="Z114" s="103"/>
      <c r="AA114" s="103"/>
    </row>
    <row r="115" spans="1:28" s="15" customFormat="1" x14ac:dyDescent="0.25">
      <c r="A115" s="99" t="s">
        <v>85</v>
      </c>
      <c r="B115" s="103">
        <f t="shared" si="38"/>
        <v>41.870967741935488</v>
      </c>
      <c r="C115" s="103">
        <v>28</v>
      </c>
      <c r="D115" s="103">
        <v>59</v>
      </c>
      <c r="E115" s="104">
        <v>114</v>
      </c>
      <c r="F115" s="103">
        <v>41</v>
      </c>
      <c r="G115" s="84">
        <f t="shared" si="34"/>
        <v>17.129032258064516</v>
      </c>
      <c r="H115" s="87">
        <v>7</v>
      </c>
      <c r="I115" s="84">
        <f t="shared" si="35"/>
        <v>41.870967741935488</v>
      </c>
      <c r="J115" s="87">
        <v>26</v>
      </c>
      <c r="K115" s="84">
        <f t="shared" si="36"/>
        <v>59</v>
      </c>
      <c r="L115" s="84">
        <f t="shared" si="37"/>
        <v>33</v>
      </c>
      <c r="M115" s="103">
        <v>41</v>
      </c>
      <c r="N115" s="103">
        <v>23</v>
      </c>
      <c r="O115" s="84">
        <f t="shared" si="39"/>
        <v>17</v>
      </c>
      <c r="P115" s="103">
        <v>11</v>
      </c>
      <c r="Q115" s="99" t="s">
        <v>85</v>
      </c>
      <c r="R115" s="93">
        <f t="shared" si="40"/>
        <v>64</v>
      </c>
      <c r="S115" s="105">
        <v>25</v>
      </c>
      <c r="T115" s="84">
        <v>90</v>
      </c>
      <c r="U115" s="18">
        <v>36</v>
      </c>
      <c r="V115" s="103"/>
      <c r="W115" s="103"/>
      <c r="X115" s="103"/>
      <c r="Y115" s="103"/>
      <c r="Z115" s="103"/>
      <c r="AA115" s="103"/>
    </row>
    <row r="116" spans="1:28" s="15" customFormat="1" x14ac:dyDescent="0.25">
      <c r="A116" s="99" t="s">
        <v>86</v>
      </c>
      <c r="B116" s="103">
        <f t="shared" si="38"/>
        <v>60.322580645161288</v>
      </c>
      <c r="C116" s="103">
        <v>56</v>
      </c>
      <c r="D116" s="103">
        <v>85</v>
      </c>
      <c r="E116" s="104">
        <v>63</v>
      </c>
      <c r="F116" s="103">
        <v>83</v>
      </c>
      <c r="G116" s="84">
        <f t="shared" si="34"/>
        <v>24.677419354838708</v>
      </c>
      <c r="H116" s="87">
        <v>82</v>
      </c>
      <c r="I116" s="84">
        <f t="shared" si="35"/>
        <v>60.322580645161288</v>
      </c>
      <c r="J116" s="87">
        <v>69</v>
      </c>
      <c r="K116" s="84">
        <f t="shared" si="36"/>
        <v>85</v>
      </c>
      <c r="L116" s="84">
        <f t="shared" si="37"/>
        <v>151</v>
      </c>
      <c r="M116" s="103">
        <v>77</v>
      </c>
      <c r="N116" s="103">
        <v>256</v>
      </c>
      <c r="O116" s="84">
        <f t="shared" si="39"/>
        <v>25</v>
      </c>
      <c r="P116" s="103">
        <v>0</v>
      </c>
      <c r="Q116" s="99" t="s">
        <v>86</v>
      </c>
      <c r="R116" s="93">
        <f t="shared" si="40"/>
        <v>57</v>
      </c>
      <c r="S116" s="105">
        <v>97</v>
      </c>
      <c r="T116" s="84">
        <v>80</v>
      </c>
      <c r="U116" s="18">
        <v>97</v>
      </c>
      <c r="V116" s="103"/>
      <c r="W116" s="103"/>
      <c r="X116" s="103"/>
      <c r="Y116" s="103"/>
      <c r="Z116" s="103"/>
      <c r="AA116" s="103"/>
    </row>
    <row r="117" spans="1:28" s="15" customFormat="1" x14ac:dyDescent="0.25">
      <c r="A117" s="99" t="s">
        <v>87</v>
      </c>
      <c r="B117" s="103">
        <f t="shared" si="38"/>
        <v>53.225806451612904</v>
      </c>
      <c r="C117" s="103">
        <v>198</v>
      </c>
      <c r="D117" s="103">
        <v>75</v>
      </c>
      <c r="E117" s="104">
        <v>91</v>
      </c>
      <c r="F117" s="103">
        <v>80</v>
      </c>
      <c r="G117" s="84">
        <f t="shared" si="34"/>
        <v>21.774193548387096</v>
      </c>
      <c r="H117" s="87">
        <v>31</v>
      </c>
      <c r="I117" s="84">
        <f t="shared" si="35"/>
        <v>53.225806451612904</v>
      </c>
      <c r="J117" s="87">
        <v>54</v>
      </c>
      <c r="K117" s="84">
        <f t="shared" si="36"/>
        <v>75</v>
      </c>
      <c r="L117" s="84">
        <f t="shared" si="37"/>
        <v>85</v>
      </c>
      <c r="M117" s="103">
        <v>85</v>
      </c>
      <c r="N117" s="103">
        <v>188</v>
      </c>
      <c r="O117" s="84">
        <f t="shared" si="39"/>
        <v>22</v>
      </c>
      <c r="P117" s="103">
        <v>24</v>
      </c>
      <c r="Q117" s="99" t="s">
        <v>87</v>
      </c>
      <c r="R117" s="93">
        <f t="shared" si="40"/>
        <v>35</v>
      </c>
      <c r="S117" s="105">
        <v>28</v>
      </c>
      <c r="T117" s="84">
        <v>50</v>
      </c>
      <c r="U117" s="18">
        <v>33</v>
      </c>
      <c r="V117" s="103"/>
      <c r="W117" s="103"/>
      <c r="X117" s="103"/>
      <c r="Y117" s="103"/>
      <c r="Z117" s="103"/>
      <c r="AA117" s="103"/>
    </row>
    <row r="118" spans="1:28" s="15" customFormat="1" x14ac:dyDescent="0.25">
      <c r="A118" s="99" t="s">
        <v>88</v>
      </c>
      <c r="B118" s="103">
        <f t="shared" si="38"/>
        <v>80.903225806451616</v>
      </c>
      <c r="C118" s="103">
        <v>104</v>
      </c>
      <c r="D118" s="103">
        <v>114</v>
      </c>
      <c r="E118" s="104">
        <v>134</v>
      </c>
      <c r="F118" s="103">
        <v>65</v>
      </c>
      <c r="G118" s="84">
        <f t="shared" si="34"/>
        <v>33.096774193548384</v>
      </c>
      <c r="H118" s="87">
        <v>15</v>
      </c>
      <c r="I118" s="84">
        <f t="shared" si="35"/>
        <v>80.903225806451616</v>
      </c>
      <c r="J118" s="87">
        <v>48</v>
      </c>
      <c r="K118" s="84">
        <f t="shared" si="36"/>
        <v>114</v>
      </c>
      <c r="L118" s="84">
        <f t="shared" si="37"/>
        <v>63</v>
      </c>
      <c r="M118" s="103">
        <v>48</v>
      </c>
      <c r="N118" s="103">
        <v>38</v>
      </c>
      <c r="O118" s="84">
        <f t="shared" si="39"/>
        <v>33</v>
      </c>
      <c r="P118" s="103">
        <v>5</v>
      </c>
      <c r="Q118" s="99" t="s">
        <v>88</v>
      </c>
      <c r="R118" s="93">
        <f t="shared" si="40"/>
        <v>7</v>
      </c>
      <c r="S118" s="105">
        <v>3</v>
      </c>
      <c r="T118" s="84">
        <v>10</v>
      </c>
      <c r="U118" s="18">
        <v>4</v>
      </c>
      <c r="V118" s="103"/>
      <c r="W118" s="103"/>
      <c r="X118" s="103"/>
      <c r="Y118" s="103"/>
      <c r="Z118" s="103"/>
      <c r="AA118" s="103"/>
    </row>
    <row r="119" spans="1:28" s="15" customFormat="1" x14ac:dyDescent="0.25">
      <c r="A119" s="99" t="s">
        <v>89</v>
      </c>
      <c r="B119" s="103">
        <f t="shared" si="38"/>
        <v>8.5161290322580641</v>
      </c>
      <c r="C119" s="103">
        <v>40</v>
      </c>
      <c r="D119" s="103">
        <v>12</v>
      </c>
      <c r="E119" s="104">
        <v>0</v>
      </c>
      <c r="F119" s="103">
        <v>0</v>
      </c>
      <c r="G119" s="84">
        <f t="shared" si="34"/>
        <v>3.4838709677419355</v>
      </c>
      <c r="H119" s="87">
        <v>0</v>
      </c>
      <c r="I119" s="84">
        <f t="shared" si="35"/>
        <v>8.5161290322580641</v>
      </c>
      <c r="J119" s="87">
        <v>0</v>
      </c>
      <c r="K119" s="84">
        <f t="shared" si="36"/>
        <v>12</v>
      </c>
      <c r="L119" s="84">
        <f t="shared" si="37"/>
        <v>0</v>
      </c>
      <c r="M119" s="103">
        <v>0</v>
      </c>
      <c r="N119" s="103">
        <v>39</v>
      </c>
      <c r="O119" s="84">
        <f t="shared" si="39"/>
        <v>3</v>
      </c>
      <c r="P119" s="103">
        <v>13</v>
      </c>
      <c r="Q119" s="99" t="s">
        <v>89</v>
      </c>
      <c r="R119" s="93">
        <f t="shared" si="40"/>
        <v>11</v>
      </c>
      <c r="S119" s="105">
        <v>1</v>
      </c>
      <c r="T119" s="84">
        <v>15</v>
      </c>
      <c r="U119" s="18">
        <v>3</v>
      </c>
      <c r="V119" s="103"/>
      <c r="W119" s="103"/>
      <c r="X119" s="103"/>
      <c r="Y119" s="103"/>
      <c r="Z119" s="103"/>
      <c r="AA119" s="103"/>
    </row>
    <row r="120" spans="1:28" s="15" customFormat="1" x14ac:dyDescent="0.25">
      <c r="A120" s="99" t="s">
        <v>90</v>
      </c>
      <c r="B120" s="103">
        <f t="shared" si="38"/>
        <v>6.3870967741935489</v>
      </c>
      <c r="C120" s="103">
        <v>2</v>
      </c>
      <c r="D120" s="103">
        <v>9</v>
      </c>
      <c r="E120" s="104">
        <v>2</v>
      </c>
      <c r="F120" s="103">
        <v>2</v>
      </c>
      <c r="G120" s="84">
        <f t="shared" si="34"/>
        <v>2.612903225806452</v>
      </c>
      <c r="H120" s="87">
        <v>0</v>
      </c>
      <c r="I120" s="84">
        <f t="shared" si="35"/>
        <v>6.3870967741935489</v>
      </c>
      <c r="J120" s="87">
        <v>2</v>
      </c>
      <c r="K120" s="84">
        <f t="shared" si="36"/>
        <v>9</v>
      </c>
      <c r="L120" s="84">
        <f t="shared" si="37"/>
        <v>2</v>
      </c>
      <c r="M120" s="103">
        <v>2</v>
      </c>
      <c r="N120" s="103">
        <v>2</v>
      </c>
      <c r="O120" s="84">
        <f t="shared" si="39"/>
        <v>3</v>
      </c>
      <c r="P120" s="103">
        <v>2</v>
      </c>
      <c r="Q120" s="99" t="s">
        <v>90</v>
      </c>
      <c r="R120" s="93">
        <f t="shared" si="40"/>
        <v>28</v>
      </c>
      <c r="S120" s="105">
        <v>0</v>
      </c>
      <c r="T120" s="84">
        <v>40</v>
      </c>
      <c r="U120" s="18">
        <v>1</v>
      </c>
      <c r="V120" s="103"/>
      <c r="W120" s="103"/>
      <c r="X120" s="103"/>
      <c r="Y120" s="103"/>
      <c r="Z120" s="103"/>
      <c r="AA120" s="103"/>
    </row>
    <row r="121" spans="1:28" s="15" customFormat="1" x14ac:dyDescent="0.25">
      <c r="A121" s="99" t="s">
        <v>91</v>
      </c>
      <c r="B121" s="103">
        <f t="shared" si="38"/>
        <v>32.645161290322584</v>
      </c>
      <c r="C121" s="103">
        <v>16</v>
      </c>
      <c r="D121" s="103">
        <v>46</v>
      </c>
      <c r="E121" s="104">
        <v>30</v>
      </c>
      <c r="F121" s="103">
        <v>41</v>
      </c>
      <c r="G121" s="84">
        <f t="shared" si="34"/>
        <v>13.35483870967742</v>
      </c>
      <c r="H121" s="87">
        <v>0</v>
      </c>
      <c r="I121" s="84">
        <f t="shared" si="35"/>
        <v>32.645161290322584</v>
      </c>
      <c r="J121" s="87">
        <v>43</v>
      </c>
      <c r="K121" s="84">
        <f t="shared" si="36"/>
        <v>46</v>
      </c>
      <c r="L121" s="84">
        <f t="shared" si="37"/>
        <v>43</v>
      </c>
      <c r="M121" s="103">
        <v>48</v>
      </c>
      <c r="N121" s="103">
        <v>29</v>
      </c>
      <c r="O121" s="84">
        <f t="shared" si="39"/>
        <v>13</v>
      </c>
      <c r="P121" s="103">
        <v>14</v>
      </c>
      <c r="Q121" s="99" t="s">
        <v>91</v>
      </c>
      <c r="R121" s="93">
        <f t="shared" si="40"/>
        <v>85</v>
      </c>
      <c r="S121" s="105">
        <v>6</v>
      </c>
      <c r="T121" s="84">
        <v>120</v>
      </c>
      <c r="U121" s="18">
        <v>17</v>
      </c>
      <c r="V121" s="103"/>
      <c r="W121" s="103"/>
      <c r="X121" s="103"/>
      <c r="Y121" s="103"/>
      <c r="Z121" s="103"/>
      <c r="AA121" s="103"/>
    </row>
    <row r="122" spans="1:28" s="15" customFormat="1" hidden="1" x14ac:dyDescent="0.25">
      <c r="A122" s="99" t="s">
        <v>92</v>
      </c>
      <c r="B122" s="103">
        <f t="shared" si="38"/>
        <v>7.096774193548387</v>
      </c>
      <c r="C122" s="103">
        <v>0</v>
      </c>
      <c r="D122" s="103">
        <v>10</v>
      </c>
      <c r="E122" s="104">
        <v>0</v>
      </c>
      <c r="F122" s="103">
        <v>0</v>
      </c>
      <c r="G122" s="84">
        <f t="shared" si="34"/>
        <v>2.903225806451613</v>
      </c>
      <c r="H122" s="87">
        <v>0</v>
      </c>
      <c r="I122" s="84">
        <f t="shared" si="35"/>
        <v>7.096774193548387</v>
      </c>
      <c r="J122" s="87">
        <v>0</v>
      </c>
      <c r="K122" s="84">
        <f t="shared" si="36"/>
        <v>10</v>
      </c>
      <c r="L122" s="84">
        <f t="shared" si="37"/>
        <v>0</v>
      </c>
      <c r="M122" s="103">
        <v>0</v>
      </c>
      <c r="N122" s="103">
        <v>0</v>
      </c>
      <c r="O122" s="84">
        <f t="shared" si="39"/>
        <v>3</v>
      </c>
      <c r="P122" s="103">
        <v>0</v>
      </c>
      <c r="Q122" s="106"/>
      <c r="R122" s="106"/>
      <c r="S122" s="107"/>
      <c r="T122" s="87"/>
      <c r="U122" s="37">
        <v>0</v>
      </c>
      <c r="V122" s="108"/>
      <c r="W122" s="108"/>
      <c r="X122" s="108"/>
      <c r="Y122" s="108"/>
      <c r="Z122" s="108"/>
      <c r="AA122" s="108"/>
      <c r="AB122" s="38"/>
    </row>
    <row r="123" spans="1:28" s="15" customFormat="1" x14ac:dyDescent="0.25">
      <c r="A123" s="99" t="s">
        <v>93</v>
      </c>
      <c r="B123" s="103">
        <f t="shared" si="38"/>
        <v>7.096774193548387</v>
      </c>
      <c r="C123" s="103">
        <v>0</v>
      </c>
      <c r="D123" s="103">
        <v>10</v>
      </c>
      <c r="E123" s="104">
        <v>0</v>
      </c>
      <c r="F123" s="103">
        <v>0</v>
      </c>
      <c r="G123" s="84">
        <f t="shared" si="34"/>
        <v>2.903225806451613</v>
      </c>
      <c r="H123" s="87">
        <v>0</v>
      </c>
      <c r="I123" s="84">
        <f t="shared" si="35"/>
        <v>7.096774193548387</v>
      </c>
      <c r="J123" s="87">
        <v>0</v>
      </c>
      <c r="K123" s="84">
        <f t="shared" si="36"/>
        <v>10</v>
      </c>
      <c r="L123" s="84">
        <f t="shared" si="37"/>
        <v>0</v>
      </c>
      <c r="M123" s="103">
        <v>0</v>
      </c>
      <c r="N123" s="103">
        <v>0</v>
      </c>
      <c r="O123" s="84">
        <f t="shared" si="39"/>
        <v>3</v>
      </c>
      <c r="P123" s="103">
        <v>0</v>
      </c>
      <c r="Q123" s="99" t="s">
        <v>93</v>
      </c>
      <c r="R123" s="93">
        <f t="shared" si="40"/>
        <v>35</v>
      </c>
      <c r="S123" s="105">
        <v>0</v>
      </c>
      <c r="T123" s="84">
        <v>50</v>
      </c>
      <c r="U123" s="18">
        <v>0</v>
      </c>
      <c r="V123" s="103"/>
      <c r="W123" s="103"/>
      <c r="X123" s="103"/>
      <c r="Y123" s="103"/>
      <c r="Z123" s="103"/>
      <c r="AA123" s="103"/>
    </row>
    <row r="124" spans="1:28" s="15" customFormat="1" x14ac:dyDescent="0.25">
      <c r="A124" s="99" t="s">
        <v>94</v>
      </c>
      <c r="B124" s="103">
        <f t="shared" si="38"/>
        <v>33.354838709677416</v>
      </c>
      <c r="C124" s="103">
        <v>65</v>
      </c>
      <c r="D124" s="103">
        <v>47</v>
      </c>
      <c r="E124" s="104">
        <v>83</v>
      </c>
      <c r="F124" s="103">
        <v>69</v>
      </c>
      <c r="G124" s="84">
        <f t="shared" si="34"/>
        <v>13.64516129032258</v>
      </c>
      <c r="H124" s="87">
        <v>16</v>
      </c>
      <c r="I124" s="84">
        <f t="shared" si="35"/>
        <v>33.354838709677416</v>
      </c>
      <c r="J124" s="87">
        <v>38</v>
      </c>
      <c r="K124" s="84">
        <f t="shared" si="36"/>
        <v>47</v>
      </c>
      <c r="L124" s="84">
        <f t="shared" si="37"/>
        <v>54</v>
      </c>
      <c r="M124" s="103">
        <v>71</v>
      </c>
      <c r="N124" s="103">
        <v>59</v>
      </c>
      <c r="O124" s="84">
        <f t="shared" si="39"/>
        <v>14</v>
      </c>
      <c r="P124" s="103">
        <v>16</v>
      </c>
      <c r="Q124" s="99" t="s">
        <v>94</v>
      </c>
      <c r="R124" s="93">
        <f t="shared" si="40"/>
        <v>35</v>
      </c>
      <c r="S124" s="105">
        <v>8</v>
      </c>
      <c r="T124" s="84">
        <v>50</v>
      </c>
      <c r="U124" s="18">
        <v>12</v>
      </c>
      <c r="V124" s="103"/>
      <c r="W124" s="103"/>
      <c r="X124" s="103"/>
      <c r="Y124" s="103"/>
      <c r="Z124" s="103"/>
      <c r="AA124" s="103"/>
    </row>
    <row r="125" spans="1:28" s="15" customFormat="1" x14ac:dyDescent="0.25">
      <c r="A125" s="99" t="s">
        <v>95</v>
      </c>
      <c r="B125" s="103">
        <f t="shared" si="38"/>
        <v>53.225806451612904</v>
      </c>
      <c r="C125" s="103">
        <v>0</v>
      </c>
      <c r="D125" s="103">
        <v>75</v>
      </c>
      <c r="E125" s="104">
        <v>0</v>
      </c>
      <c r="F125" s="103">
        <v>0</v>
      </c>
      <c r="G125" s="84">
        <f t="shared" si="34"/>
        <v>21.774193548387096</v>
      </c>
      <c r="H125" s="87">
        <v>0</v>
      </c>
      <c r="I125" s="84">
        <f t="shared" si="35"/>
        <v>53.225806451612904</v>
      </c>
      <c r="J125" s="87">
        <v>183</v>
      </c>
      <c r="K125" s="84">
        <f t="shared" si="36"/>
        <v>75</v>
      </c>
      <c r="L125" s="84">
        <f t="shared" si="37"/>
        <v>183</v>
      </c>
      <c r="M125" s="103">
        <v>117</v>
      </c>
      <c r="N125" s="103">
        <v>150</v>
      </c>
      <c r="O125" s="84">
        <f t="shared" si="39"/>
        <v>22</v>
      </c>
      <c r="P125" s="103">
        <v>7</v>
      </c>
      <c r="Q125" s="99" t="s">
        <v>95</v>
      </c>
      <c r="R125" s="93">
        <f t="shared" si="40"/>
        <v>71</v>
      </c>
      <c r="S125" s="105">
        <v>42</v>
      </c>
      <c r="T125" s="84">
        <v>100</v>
      </c>
      <c r="U125" s="18">
        <v>47</v>
      </c>
      <c r="V125" s="103"/>
      <c r="W125" s="103"/>
      <c r="X125" s="103"/>
      <c r="Y125" s="103"/>
      <c r="Z125" s="103"/>
      <c r="AA125" s="103"/>
    </row>
    <row r="126" spans="1:28" s="15" customFormat="1" x14ac:dyDescent="0.25">
      <c r="A126" s="99" t="s">
        <v>96</v>
      </c>
      <c r="B126" s="103">
        <f t="shared" si="38"/>
        <v>29.806451612903224</v>
      </c>
      <c r="C126" s="103">
        <v>55</v>
      </c>
      <c r="D126" s="103">
        <v>42</v>
      </c>
      <c r="E126" s="104">
        <v>54</v>
      </c>
      <c r="F126" s="103">
        <v>47</v>
      </c>
      <c r="G126" s="84">
        <f t="shared" si="34"/>
        <v>12.193548387096774</v>
      </c>
      <c r="H126" s="87">
        <v>13</v>
      </c>
      <c r="I126" s="84">
        <f t="shared" si="35"/>
        <v>29.806451612903224</v>
      </c>
      <c r="J126" s="87">
        <v>37</v>
      </c>
      <c r="K126" s="84">
        <f t="shared" si="36"/>
        <v>42</v>
      </c>
      <c r="L126" s="84">
        <f t="shared" si="37"/>
        <v>50</v>
      </c>
      <c r="M126" s="103">
        <v>49</v>
      </c>
      <c r="N126" s="103">
        <v>40</v>
      </c>
      <c r="O126" s="84">
        <f t="shared" si="39"/>
        <v>12</v>
      </c>
      <c r="P126" s="103">
        <v>12</v>
      </c>
      <c r="Q126" s="99" t="s">
        <v>96</v>
      </c>
      <c r="R126" s="93">
        <f t="shared" si="40"/>
        <v>35</v>
      </c>
      <c r="S126" s="105">
        <v>6</v>
      </c>
      <c r="T126" s="84">
        <v>50</v>
      </c>
      <c r="U126" s="18">
        <v>6</v>
      </c>
      <c r="V126" s="103"/>
      <c r="W126" s="103"/>
      <c r="X126" s="103"/>
      <c r="Y126" s="103"/>
      <c r="Z126" s="103"/>
      <c r="AA126" s="103"/>
    </row>
    <row r="127" spans="1:28" s="15" customFormat="1" x14ac:dyDescent="0.25">
      <c r="A127" s="99" t="s">
        <v>97</v>
      </c>
      <c r="B127" s="103">
        <f t="shared" si="38"/>
        <v>7.096774193548387</v>
      </c>
      <c r="C127" s="103">
        <v>0</v>
      </c>
      <c r="D127" s="103">
        <v>10</v>
      </c>
      <c r="E127" s="104">
        <v>0</v>
      </c>
      <c r="F127" s="103">
        <v>0</v>
      </c>
      <c r="G127" s="84">
        <f t="shared" si="34"/>
        <v>2.903225806451613</v>
      </c>
      <c r="H127" s="87">
        <v>0</v>
      </c>
      <c r="I127" s="84">
        <f t="shared" si="35"/>
        <v>7.096774193548387</v>
      </c>
      <c r="J127" s="87">
        <v>0</v>
      </c>
      <c r="K127" s="84">
        <f t="shared" si="36"/>
        <v>10</v>
      </c>
      <c r="L127" s="84">
        <f t="shared" si="37"/>
        <v>0</v>
      </c>
      <c r="M127" s="103">
        <v>0</v>
      </c>
      <c r="N127" s="103">
        <v>0</v>
      </c>
      <c r="O127" s="84">
        <f t="shared" si="39"/>
        <v>3</v>
      </c>
      <c r="P127" s="103">
        <v>0</v>
      </c>
      <c r="Q127" s="99" t="s">
        <v>97</v>
      </c>
      <c r="R127" s="93">
        <f t="shared" si="40"/>
        <v>0</v>
      </c>
      <c r="S127" s="105">
        <v>0</v>
      </c>
      <c r="T127" s="84"/>
      <c r="U127" s="18">
        <v>0</v>
      </c>
      <c r="V127" s="103"/>
      <c r="W127" s="103"/>
      <c r="X127" s="103"/>
      <c r="Y127" s="103"/>
      <c r="Z127" s="103"/>
      <c r="AA127" s="103"/>
    </row>
    <row r="128" spans="1:28" s="15" customFormat="1" x14ac:dyDescent="0.25">
      <c r="A128" s="99" t="s">
        <v>98</v>
      </c>
      <c r="B128" s="103">
        <f t="shared" si="38"/>
        <v>7.096774193548387</v>
      </c>
      <c r="C128" s="103">
        <v>0</v>
      </c>
      <c r="D128" s="103">
        <v>10</v>
      </c>
      <c r="E128" s="104">
        <v>0</v>
      </c>
      <c r="F128" s="103">
        <v>0</v>
      </c>
      <c r="G128" s="84">
        <f t="shared" si="34"/>
        <v>2.903225806451613</v>
      </c>
      <c r="H128" s="87">
        <v>0</v>
      </c>
      <c r="I128" s="84">
        <f t="shared" si="35"/>
        <v>7.096774193548387</v>
      </c>
      <c r="J128" s="87">
        <v>0</v>
      </c>
      <c r="K128" s="84">
        <f t="shared" si="36"/>
        <v>10</v>
      </c>
      <c r="L128" s="84">
        <f t="shared" si="37"/>
        <v>0</v>
      </c>
      <c r="M128" s="103">
        <v>0</v>
      </c>
      <c r="N128" s="103">
        <v>0</v>
      </c>
      <c r="O128" s="84">
        <f t="shared" si="39"/>
        <v>3</v>
      </c>
      <c r="P128" s="103">
        <v>0</v>
      </c>
      <c r="Q128" s="99" t="s">
        <v>99</v>
      </c>
      <c r="R128" s="93">
        <f t="shared" si="40"/>
        <v>4</v>
      </c>
      <c r="S128" s="105">
        <v>0</v>
      </c>
      <c r="T128" s="84">
        <v>5</v>
      </c>
      <c r="U128" s="18">
        <v>0</v>
      </c>
      <c r="V128" s="103"/>
      <c r="W128" s="103"/>
      <c r="X128" s="103"/>
      <c r="Y128" s="103"/>
      <c r="Z128" s="103"/>
      <c r="AA128" s="103"/>
    </row>
    <row r="129" spans="1:28" s="15" customFormat="1" x14ac:dyDescent="0.25">
      <c r="A129" s="99"/>
      <c r="B129" s="103"/>
      <c r="C129" s="103"/>
      <c r="D129" s="103"/>
      <c r="E129" s="104"/>
      <c r="F129" s="103"/>
      <c r="G129" s="84"/>
      <c r="H129" s="87"/>
      <c r="I129" s="84"/>
      <c r="J129" s="87"/>
      <c r="K129" s="84"/>
      <c r="L129" s="84"/>
      <c r="M129" s="103"/>
      <c r="N129" s="103"/>
      <c r="O129" s="84">
        <f t="shared" si="39"/>
        <v>0</v>
      </c>
      <c r="P129" s="103"/>
      <c r="Q129" s="99" t="s">
        <v>100</v>
      </c>
      <c r="R129" s="93">
        <f t="shared" si="40"/>
        <v>7</v>
      </c>
      <c r="S129" s="105">
        <v>0</v>
      </c>
      <c r="T129" s="84">
        <v>10</v>
      </c>
      <c r="U129" s="18"/>
      <c r="V129" s="103"/>
      <c r="W129" s="103"/>
      <c r="X129" s="103"/>
      <c r="Y129" s="103"/>
      <c r="Z129" s="103"/>
      <c r="AA129" s="103"/>
    </row>
    <row r="130" spans="1:28" s="15" customFormat="1" x14ac:dyDescent="0.25">
      <c r="A130" s="99" t="s">
        <v>101</v>
      </c>
      <c r="B130" s="103">
        <f t="shared" si="38"/>
        <v>7.096774193548387</v>
      </c>
      <c r="C130" s="103">
        <v>0</v>
      </c>
      <c r="D130" s="103">
        <v>10</v>
      </c>
      <c r="E130" s="104">
        <v>0</v>
      </c>
      <c r="F130" s="103">
        <v>0</v>
      </c>
      <c r="G130" s="84">
        <f t="shared" si="34"/>
        <v>2.903225806451613</v>
      </c>
      <c r="H130" s="87">
        <v>0</v>
      </c>
      <c r="I130" s="84">
        <f t="shared" si="35"/>
        <v>7.096774193548387</v>
      </c>
      <c r="J130" s="87">
        <v>0</v>
      </c>
      <c r="K130" s="84">
        <f t="shared" si="36"/>
        <v>10</v>
      </c>
      <c r="L130" s="84">
        <f t="shared" si="37"/>
        <v>0</v>
      </c>
      <c r="M130" s="103">
        <v>0</v>
      </c>
      <c r="N130" s="103">
        <v>0</v>
      </c>
      <c r="O130" s="84">
        <f t="shared" si="39"/>
        <v>3</v>
      </c>
      <c r="P130" s="103">
        <v>0</v>
      </c>
      <c r="Q130" s="99" t="s">
        <v>101</v>
      </c>
      <c r="R130" s="93">
        <f t="shared" si="40"/>
        <v>4</v>
      </c>
      <c r="S130" s="105">
        <v>0</v>
      </c>
      <c r="T130" s="84">
        <v>5</v>
      </c>
      <c r="U130" s="18">
        <v>0</v>
      </c>
      <c r="V130" s="103"/>
      <c r="W130" s="103"/>
      <c r="X130" s="103"/>
      <c r="Y130" s="103"/>
      <c r="Z130" s="103"/>
      <c r="AA130" s="103"/>
    </row>
    <row r="131" spans="1:28" s="15" customFormat="1" x14ac:dyDescent="0.25">
      <c r="A131" s="99" t="s">
        <v>102</v>
      </c>
      <c r="B131" s="103">
        <f t="shared" si="38"/>
        <v>238.45161290322579</v>
      </c>
      <c r="C131" s="103">
        <v>136</v>
      </c>
      <c r="D131" s="103">
        <v>336</v>
      </c>
      <c r="E131" s="104">
        <v>479</v>
      </c>
      <c r="F131" s="103">
        <v>545</v>
      </c>
      <c r="G131" s="84">
        <f t="shared" si="34"/>
        <v>97.548387096774192</v>
      </c>
      <c r="H131" s="87">
        <v>69</v>
      </c>
      <c r="I131" s="84">
        <f t="shared" si="35"/>
        <v>238.45161290322579</v>
      </c>
      <c r="J131" s="87">
        <v>379</v>
      </c>
      <c r="K131" s="84">
        <f t="shared" si="36"/>
        <v>336</v>
      </c>
      <c r="L131" s="84">
        <f t="shared" si="37"/>
        <v>448</v>
      </c>
      <c r="M131" s="103">
        <v>302</v>
      </c>
      <c r="N131" s="103">
        <v>193</v>
      </c>
      <c r="O131" s="84">
        <f t="shared" si="39"/>
        <v>98</v>
      </c>
      <c r="P131" s="103">
        <v>5</v>
      </c>
      <c r="Q131" s="99" t="s">
        <v>102</v>
      </c>
      <c r="R131" s="93">
        <f t="shared" si="40"/>
        <v>64</v>
      </c>
      <c r="S131" s="105">
        <v>4</v>
      </c>
      <c r="T131" s="84">
        <v>90</v>
      </c>
      <c r="U131" s="18">
        <v>4</v>
      </c>
      <c r="V131" s="103"/>
      <c r="W131" s="103"/>
      <c r="X131" s="103"/>
      <c r="Y131" s="103"/>
      <c r="Z131" s="103"/>
      <c r="AA131" s="103"/>
    </row>
    <row r="132" spans="1:28" s="15" customFormat="1" x14ac:dyDescent="0.25">
      <c r="A132" s="99" t="s">
        <v>103</v>
      </c>
      <c r="B132" s="103">
        <f t="shared" si="38"/>
        <v>34.064516129032256</v>
      </c>
      <c r="C132" s="103">
        <v>56</v>
      </c>
      <c r="D132" s="103">
        <v>48</v>
      </c>
      <c r="E132" s="104">
        <v>41</v>
      </c>
      <c r="F132" s="103">
        <v>35</v>
      </c>
      <c r="G132" s="84">
        <f t="shared" si="34"/>
        <v>13.935483870967742</v>
      </c>
      <c r="H132" s="87">
        <v>33</v>
      </c>
      <c r="I132" s="84">
        <f t="shared" si="35"/>
        <v>34.064516129032256</v>
      </c>
      <c r="J132" s="87">
        <v>22</v>
      </c>
      <c r="K132" s="84">
        <f t="shared" si="36"/>
        <v>48</v>
      </c>
      <c r="L132" s="84">
        <f t="shared" si="37"/>
        <v>55</v>
      </c>
      <c r="M132" s="103">
        <v>43</v>
      </c>
      <c r="N132" s="103">
        <v>24</v>
      </c>
      <c r="O132" s="84">
        <f t="shared" si="39"/>
        <v>14</v>
      </c>
      <c r="P132" s="103">
        <v>11</v>
      </c>
      <c r="Q132" s="99" t="s">
        <v>103</v>
      </c>
      <c r="R132" s="93">
        <f t="shared" si="40"/>
        <v>43</v>
      </c>
      <c r="S132" s="105">
        <v>20</v>
      </c>
      <c r="T132" s="84">
        <v>60</v>
      </c>
      <c r="U132" s="18">
        <v>22</v>
      </c>
      <c r="V132" s="103"/>
      <c r="W132" s="103"/>
      <c r="X132" s="103"/>
      <c r="Y132" s="103"/>
      <c r="Z132" s="103"/>
      <c r="AA132" s="103"/>
    </row>
    <row r="133" spans="1:28" s="15" customFormat="1" x14ac:dyDescent="0.25">
      <c r="A133" s="99" t="s">
        <v>104</v>
      </c>
      <c r="B133" s="103">
        <f t="shared" si="38"/>
        <v>217.87096774193546</v>
      </c>
      <c r="C133" s="103">
        <v>180</v>
      </c>
      <c r="D133" s="103">
        <v>307</v>
      </c>
      <c r="E133" s="104">
        <v>477</v>
      </c>
      <c r="F133" s="103">
        <v>657</v>
      </c>
      <c r="G133" s="84">
        <f t="shared" si="34"/>
        <v>89.129032258064512</v>
      </c>
      <c r="H133" s="87">
        <v>195</v>
      </c>
      <c r="I133" s="84">
        <f t="shared" si="35"/>
        <v>217.87096774193546</v>
      </c>
      <c r="J133" s="87">
        <v>329</v>
      </c>
      <c r="K133" s="84">
        <f t="shared" si="36"/>
        <v>307</v>
      </c>
      <c r="L133" s="84">
        <f t="shared" si="37"/>
        <v>524</v>
      </c>
      <c r="M133" s="103">
        <v>472</v>
      </c>
      <c r="N133" s="103">
        <v>476</v>
      </c>
      <c r="O133" s="84">
        <f t="shared" si="39"/>
        <v>89</v>
      </c>
      <c r="P133" s="103">
        <v>44</v>
      </c>
      <c r="Q133" s="99" t="s">
        <v>105</v>
      </c>
      <c r="R133" s="93">
        <f t="shared" si="40"/>
        <v>106</v>
      </c>
      <c r="S133" s="105">
        <v>29</v>
      </c>
      <c r="T133" s="84">
        <v>150</v>
      </c>
      <c r="U133" s="18">
        <v>50</v>
      </c>
      <c r="V133" s="103"/>
      <c r="W133" s="103"/>
      <c r="X133" s="103"/>
      <c r="Y133" s="103"/>
      <c r="Z133" s="103"/>
      <c r="AA133" s="103"/>
    </row>
    <row r="134" spans="1:28" s="15" customFormat="1" x14ac:dyDescent="0.25">
      <c r="A134" s="99" t="s">
        <v>106</v>
      </c>
      <c r="B134" s="103">
        <f t="shared" si="38"/>
        <v>344.90322580645164</v>
      </c>
      <c r="C134" s="103">
        <v>408</v>
      </c>
      <c r="D134" s="103">
        <v>486</v>
      </c>
      <c r="E134" s="104">
        <v>507</v>
      </c>
      <c r="F134" s="103">
        <v>517</v>
      </c>
      <c r="G134" s="84">
        <f t="shared" si="34"/>
        <v>141.09677419354838</v>
      </c>
      <c r="H134" s="87">
        <v>158</v>
      </c>
      <c r="I134" s="84">
        <f t="shared" si="35"/>
        <v>344.90322580645164</v>
      </c>
      <c r="J134" s="87">
        <v>348</v>
      </c>
      <c r="K134" s="84">
        <f t="shared" si="36"/>
        <v>486</v>
      </c>
      <c r="L134" s="84">
        <f t="shared" si="37"/>
        <v>506</v>
      </c>
      <c r="M134" s="103">
        <v>522</v>
      </c>
      <c r="N134" s="103">
        <v>590</v>
      </c>
      <c r="O134" s="84">
        <f t="shared" si="39"/>
        <v>141</v>
      </c>
      <c r="P134" s="103">
        <v>87</v>
      </c>
      <c r="Q134" s="99" t="s">
        <v>106</v>
      </c>
      <c r="R134" s="93">
        <f t="shared" si="40"/>
        <v>106</v>
      </c>
      <c r="S134" s="105">
        <v>23</v>
      </c>
      <c r="T134" s="84">
        <v>150</v>
      </c>
      <c r="U134" s="18">
        <v>29</v>
      </c>
      <c r="V134" s="103"/>
      <c r="W134" s="103"/>
      <c r="X134" s="103"/>
      <c r="Y134" s="103"/>
      <c r="Z134" s="103"/>
      <c r="AA134" s="103"/>
    </row>
    <row r="135" spans="1:28" s="15" customFormat="1" x14ac:dyDescent="0.25">
      <c r="A135" s="99" t="s">
        <v>107</v>
      </c>
      <c r="B135" s="103">
        <f t="shared" si="38"/>
        <v>7.096774193548387</v>
      </c>
      <c r="C135" s="103">
        <v>0</v>
      </c>
      <c r="D135" s="103">
        <v>10</v>
      </c>
      <c r="E135" s="104">
        <v>0</v>
      </c>
      <c r="F135" s="103">
        <v>0</v>
      </c>
      <c r="G135" s="84">
        <f t="shared" si="34"/>
        <v>2.903225806451613</v>
      </c>
      <c r="H135" s="87">
        <v>0</v>
      </c>
      <c r="I135" s="84">
        <f t="shared" si="35"/>
        <v>7.096774193548387</v>
      </c>
      <c r="J135" s="87">
        <v>0</v>
      </c>
      <c r="K135" s="84">
        <f t="shared" si="36"/>
        <v>10</v>
      </c>
      <c r="L135" s="84">
        <f t="shared" si="37"/>
        <v>0</v>
      </c>
      <c r="M135" s="103">
        <v>0</v>
      </c>
      <c r="N135" s="103">
        <v>0</v>
      </c>
      <c r="O135" s="84">
        <f t="shared" si="39"/>
        <v>3</v>
      </c>
      <c r="P135" s="103">
        <v>0</v>
      </c>
      <c r="Q135" s="99" t="s">
        <v>107</v>
      </c>
      <c r="R135" s="93">
        <f t="shared" si="40"/>
        <v>4</v>
      </c>
      <c r="S135" s="105">
        <v>0</v>
      </c>
      <c r="T135" s="84">
        <v>5</v>
      </c>
      <c r="U135" s="18">
        <f>P135+S135</f>
        <v>0</v>
      </c>
      <c r="V135" s="103"/>
      <c r="W135" s="103"/>
      <c r="X135" s="103"/>
      <c r="Y135" s="103"/>
      <c r="Z135" s="103"/>
      <c r="AA135" s="103"/>
    </row>
    <row r="136" spans="1:28" s="15" customFormat="1" x14ac:dyDescent="0.25">
      <c r="A136" s="99" t="s">
        <v>108</v>
      </c>
      <c r="B136" s="103">
        <f t="shared" si="38"/>
        <v>7.096774193548387</v>
      </c>
      <c r="C136" s="103">
        <v>0</v>
      </c>
      <c r="D136" s="103">
        <v>10</v>
      </c>
      <c r="E136" s="104">
        <v>0</v>
      </c>
      <c r="F136" s="103">
        <v>0</v>
      </c>
      <c r="G136" s="84">
        <f t="shared" si="34"/>
        <v>2.903225806451613</v>
      </c>
      <c r="H136" s="87">
        <v>0</v>
      </c>
      <c r="I136" s="84">
        <f t="shared" si="35"/>
        <v>7.096774193548387</v>
      </c>
      <c r="J136" s="87">
        <v>0</v>
      </c>
      <c r="K136" s="84">
        <f t="shared" si="36"/>
        <v>10</v>
      </c>
      <c r="L136" s="84">
        <f t="shared" si="37"/>
        <v>0</v>
      </c>
      <c r="M136" s="103">
        <v>0</v>
      </c>
      <c r="N136" s="103">
        <v>0</v>
      </c>
      <c r="O136" s="84">
        <f t="shared" si="39"/>
        <v>3</v>
      </c>
      <c r="P136" s="103">
        <v>0</v>
      </c>
      <c r="Q136" s="99" t="s">
        <v>108</v>
      </c>
      <c r="R136" s="93">
        <f t="shared" si="40"/>
        <v>7</v>
      </c>
      <c r="S136" s="105">
        <v>0</v>
      </c>
      <c r="T136" s="84">
        <v>10</v>
      </c>
      <c r="U136" s="18">
        <f>P136+S136</f>
        <v>0</v>
      </c>
      <c r="V136" s="103"/>
      <c r="W136" s="103"/>
      <c r="X136" s="103"/>
      <c r="Y136" s="103"/>
      <c r="Z136" s="103"/>
      <c r="AA136" s="103"/>
    </row>
    <row r="137" spans="1:28" s="22" customFormat="1" x14ac:dyDescent="0.25">
      <c r="A137" s="109" t="s">
        <v>13</v>
      </c>
      <c r="B137" s="110">
        <f t="shared" ref="B137:AA137" si="41">SUM(B111:B136)</f>
        <v>1334.1935483870966</v>
      </c>
      <c r="C137" s="110">
        <f t="shared" si="41"/>
        <v>1344</v>
      </c>
      <c r="D137" s="110">
        <f t="shared" si="41"/>
        <v>1880</v>
      </c>
      <c r="E137" s="110">
        <f t="shared" si="41"/>
        <v>2101</v>
      </c>
      <c r="F137" s="110">
        <f t="shared" si="41"/>
        <v>2184</v>
      </c>
      <c r="G137" s="110">
        <f t="shared" si="41"/>
        <v>545.80645161290317</v>
      </c>
      <c r="H137" s="110">
        <f t="shared" si="41"/>
        <v>621</v>
      </c>
      <c r="I137" s="110">
        <f t="shared" si="41"/>
        <v>1334.1935483870966</v>
      </c>
      <c r="J137" s="110">
        <f t="shared" si="41"/>
        <v>1605</v>
      </c>
      <c r="K137" s="110">
        <f t="shared" si="41"/>
        <v>1880</v>
      </c>
      <c r="L137" s="110">
        <f t="shared" si="41"/>
        <v>2226</v>
      </c>
      <c r="M137" s="110">
        <f t="shared" si="41"/>
        <v>1884</v>
      </c>
      <c r="N137" s="110">
        <f t="shared" si="41"/>
        <v>2134</v>
      </c>
      <c r="O137" s="110">
        <f t="shared" si="41"/>
        <v>547</v>
      </c>
      <c r="P137" s="110">
        <f>SUM(P111:P136)</f>
        <v>251</v>
      </c>
      <c r="Q137" s="109" t="s">
        <v>13</v>
      </c>
      <c r="R137" s="111">
        <f>SUM(R111:R136)</f>
        <v>894</v>
      </c>
      <c r="S137" s="111">
        <f>SUM(S111:S136)</f>
        <v>296</v>
      </c>
      <c r="T137" s="110">
        <f>SUM(T111:T136)</f>
        <v>1260</v>
      </c>
      <c r="U137" s="110">
        <f t="shared" si="41"/>
        <v>365</v>
      </c>
      <c r="V137" s="110">
        <f t="shared" si="41"/>
        <v>0</v>
      </c>
      <c r="W137" s="110">
        <f t="shared" si="41"/>
        <v>0</v>
      </c>
      <c r="X137" s="110">
        <f t="shared" si="41"/>
        <v>0</v>
      </c>
      <c r="Y137" s="110">
        <f t="shared" si="41"/>
        <v>0</v>
      </c>
      <c r="Z137" s="110">
        <f t="shared" si="41"/>
        <v>0</v>
      </c>
      <c r="AA137" s="110">
        <f t="shared" si="41"/>
        <v>0</v>
      </c>
    </row>
    <row r="138" spans="1:28" s="22" customFormat="1" x14ac:dyDescent="0.25">
      <c r="A138" s="112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2"/>
      <c r="R138" s="114"/>
      <c r="S138" s="114"/>
      <c r="T138" s="113"/>
      <c r="U138" s="113"/>
      <c r="V138" s="113"/>
      <c r="W138" s="113"/>
      <c r="X138" s="113"/>
      <c r="Y138" s="113"/>
      <c r="Z138" s="113"/>
      <c r="AA138" s="113"/>
    </row>
    <row r="139" spans="1:28" hidden="1" x14ac:dyDescent="0.25"/>
    <row r="140" spans="1:28" s="102" customFormat="1" ht="25.5" x14ac:dyDescent="0.25">
      <c r="A140" s="115" t="s">
        <v>109</v>
      </c>
      <c r="B140" s="6" t="str">
        <f>B$4</f>
        <v>Meta Parcial</v>
      </c>
      <c r="C140" s="6" t="str">
        <f t="shared" ref="C140:AA140" si="42">C$4</f>
        <v>10-31-jul-24</v>
      </c>
      <c r="D140" s="6" t="str">
        <f t="shared" si="42"/>
        <v>Meta Mensal</v>
      </c>
      <c r="E140" s="27">
        <f t="shared" si="42"/>
        <v>45505</v>
      </c>
      <c r="F140" s="27" t="e">
        <f t="shared" ca="1" si="42"/>
        <v>#NAME?</v>
      </c>
      <c r="G140" s="27" t="str">
        <f t="shared" si="42"/>
        <v>Meta Parcial</v>
      </c>
      <c r="H140" s="27" t="str">
        <f t="shared" si="42"/>
        <v>01-09-Out-24</v>
      </c>
      <c r="I140" s="27" t="str">
        <f t="shared" si="42"/>
        <v>Meta Parcial</v>
      </c>
      <c r="J140" s="27" t="str">
        <f t="shared" si="42"/>
        <v>10-31-Out-24</v>
      </c>
      <c r="K140" s="27" t="str">
        <f t="shared" si="42"/>
        <v>Meta Mensal</v>
      </c>
      <c r="L140" s="27">
        <f t="shared" si="42"/>
        <v>45566</v>
      </c>
      <c r="M140" s="27" t="e">
        <f t="shared" ca="1" si="42"/>
        <v>#NAME?</v>
      </c>
      <c r="N140" s="27" t="e">
        <f t="shared" ca="1" si="42"/>
        <v>#NAME?</v>
      </c>
      <c r="O140" s="27" t="str">
        <f t="shared" si="42"/>
        <v>Meta Parcial</v>
      </c>
      <c r="P140" s="27" t="str">
        <f t="shared" si="42"/>
        <v>01-09/jan de 2025</v>
      </c>
      <c r="Q140" s="42" t="s">
        <v>110</v>
      </c>
      <c r="R140" s="43"/>
      <c r="S140" s="9" t="str">
        <f>S$4</f>
        <v>10-31/jan de 2025</v>
      </c>
      <c r="T140" s="10"/>
      <c r="U140" s="10" t="e">
        <f t="shared" ca="1" si="42"/>
        <v>#NAME?</v>
      </c>
      <c r="V140" s="10" t="e">
        <f t="shared" ca="1" si="42"/>
        <v>#NAME?</v>
      </c>
      <c r="W140" s="10" t="e">
        <f t="shared" ca="1" si="42"/>
        <v>#NAME?</v>
      </c>
      <c r="X140" s="10" t="e">
        <f t="shared" ca="1" si="42"/>
        <v>#NAME?</v>
      </c>
      <c r="Y140" s="10" t="e">
        <f t="shared" ca="1" si="42"/>
        <v>#NAME?</v>
      </c>
      <c r="Z140" s="10" t="e">
        <f t="shared" ca="1" si="42"/>
        <v>#NAME?</v>
      </c>
      <c r="AA140" s="10" t="e">
        <f t="shared" ca="1" si="42"/>
        <v>#NAME?</v>
      </c>
      <c r="AB140" s="11"/>
    </row>
    <row r="141" spans="1:28" s="15" customFormat="1" x14ac:dyDescent="0.25">
      <c r="A141" s="100" t="s">
        <v>111</v>
      </c>
      <c r="B141" s="103">
        <f>(D141/31)*22</f>
        <v>85.161290322580641</v>
      </c>
      <c r="C141" s="103">
        <v>4222</v>
      </c>
      <c r="D141" s="103">
        <v>120</v>
      </c>
      <c r="E141" s="104">
        <v>5191</v>
      </c>
      <c r="F141" s="103">
        <v>6813</v>
      </c>
      <c r="G141" s="84">
        <f>(K141/31)*9</f>
        <v>34.838709677419359</v>
      </c>
      <c r="H141" s="87">
        <v>1849</v>
      </c>
      <c r="I141" s="84">
        <f>(K141/31)*22</f>
        <v>85.161290322580641</v>
      </c>
      <c r="J141" s="87">
        <v>4518</v>
      </c>
      <c r="K141" s="84">
        <f>D141</f>
        <v>120</v>
      </c>
      <c r="L141" s="84">
        <f>H141+J141</f>
        <v>6367</v>
      </c>
      <c r="M141" s="103">
        <v>5371</v>
      </c>
      <c r="N141" s="103">
        <v>4975</v>
      </c>
      <c r="O141" s="84">
        <f>ROUND((K141/31)*9,0)</f>
        <v>35</v>
      </c>
      <c r="P141" s="103">
        <v>2235</v>
      </c>
      <c r="Q141" s="100" t="s">
        <v>111</v>
      </c>
      <c r="R141" s="101"/>
      <c r="S141" s="84">
        <v>2335</v>
      </c>
      <c r="T141" s="84"/>
      <c r="U141" s="18">
        <v>4553</v>
      </c>
      <c r="V141" s="103"/>
      <c r="W141" s="103"/>
      <c r="X141" s="103"/>
      <c r="Y141" s="103"/>
      <c r="Z141" s="103"/>
      <c r="AA141" s="103"/>
    </row>
    <row r="142" spans="1:28" s="15" customFormat="1" x14ac:dyDescent="0.25">
      <c r="A142" s="100" t="s">
        <v>112</v>
      </c>
      <c r="B142" s="116"/>
      <c r="C142" s="103">
        <v>0</v>
      </c>
      <c r="D142" s="116"/>
      <c r="E142" s="104">
        <v>0</v>
      </c>
      <c r="F142" s="103">
        <v>92</v>
      </c>
      <c r="G142" s="84"/>
      <c r="H142" s="87">
        <v>41</v>
      </c>
      <c r="I142" s="84"/>
      <c r="J142" s="87">
        <v>41</v>
      </c>
      <c r="K142" s="84"/>
      <c r="L142" s="84">
        <f>H142+J142</f>
        <v>82</v>
      </c>
      <c r="M142" s="103">
        <v>70</v>
      </c>
      <c r="N142" s="103">
        <v>63</v>
      </c>
      <c r="O142" s="84"/>
      <c r="P142" s="103">
        <v>0</v>
      </c>
      <c r="Q142" s="100" t="s">
        <v>112</v>
      </c>
      <c r="R142" s="101"/>
      <c r="S142" s="84">
        <v>23</v>
      </c>
      <c r="T142" s="84"/>
      <c r="U142" s="18">
        <v>40</v>
      </c>
      <c r="V142" s="103"/>
      <c r="W142" s="103"/>
      <c r="X142" s="103"/>
      <c r="Y142" s="103"/>
      <c r="Z142" s="103"/>
      <c r="AA142" s="103"/>
    </row>
    <row r="143" spans="1:28" s="22" customFormat="1" x14ac:dyDescent="0.25">
      <c r="A143" s="117" t="s">
        <v>13</v>
      </c>
      <c r="B143" s="110">
        <f>SUM(B141:B142)</f>
        <v>85.161290322580641</v>
      </c>
      <c r="C143" s="110">
        <f t="shared" ref="C143:AA143" si="43">SUM(C141:C142)</f>
        <v>4222</v>
      </c>
      <c r="D143" s="110">
        <f t="shared" si="43"/>
        <v>120</v>
      </c>
      <c r="E143" s="110">
        <f t="shared" si="43"/>
        <v>5191</v>
      </c>
      <c r="F143" s="110">
        <f t="shared" si="43"/>
        <v>6905</v>
      </c>
      <c r="G143" s="110">
        <f t="shared" si="43"/>
        <v>34.838709677419359</v>
      </c>
      <c r="H143" s="110">
        <f t="shared" si="43"/>
        <v>1890</v>
      </c>
      <c r="I143" s="110">
        <f t="shared" si="43"/>
        <v>85.161290322580641</v>
      </c>
      <c r="J143" s="110">
        <f t="shared" si="43"/>
        <v>4559</v>
      </c>
      <c r="K143" s="110">
        <f t="shared" si="43"/>
        <v>120</v>
      </c>
      <c r="L143" s="110">
        <f t="shared" si="43"/>
        <v>6449</v>
      </c>
      <c r="M143" s="110">
        <f t="shared" si="43"/>
        <v>5441</v>
      </c>
      <c r="N143" s="110">
        <f t="shared" si="43"/>
        <v>5038</v>
      </c>
      <c r="O143" s="110">
        <f t="shared" si="43"/>
        <v>35</v>
      </c>
      <c r="P143" s="110">
        <f t="shared" si="43"/>
        <v>2235</v>
      </c>
      <c r="Q143" s="117" t="s">
        <v>13</v>
      </c>
      <c r="R143" s="118"/>
      <c r="S143" s="111">
        <f>SUM(S141:S142)</f>
        <v>2358</v>
      </c>
      <c r="T143" s="110"/>
      <c r="U143" s="110">
        <f t="shared" si="43"/>
        <v>4593</v>
      </c>
      <c r="V143" s="110">
        <f t="shared" si="43"/>
        <v>0</v>
      </c>
      <c r="W143" s="110">
        <f t="shared" si="43"/>
        <v>0</v>
      </c>
      <c r="X143" s="110">
        <f t="shared" si="43"/>
        <v>0</v>
      </c>
      <c r="Y143" s="110">
        <f t="shared" si="43"/>
        <v>0</v>
      </c>
      <c r="Z143" s="110">
        <f t="shared" si="43"/>
        <v>0</v>
      </c>
      <c r="AA143" s="110">
        <f t="shared" si="43"/>
        <v>0</v>
      </c>
    </row>
    <row r="145" spans="1:28" s="102" customFormat="1" ht="25.5" x14ac:dyDescent="0.25">
      <c r="A145" s="115" t="s">
        <v>113</v>
      </c>
      <c r="B145" s="6"/>
      <c r="C145" s="6" t="str">
        <f t="shared" ref="C145:AA145" si="44">C$4</f>
        <v>10-31-jul-24</v>
      </c>
      <c r="D145" s="6"/>
      <c r="E145" s="6">
        <f t="shared" si="44"/>
        <v>45505</v>
      </c>
      <c r="F145" s="6" t="e">
        <f t="shared" ca="1" si="44"/>
        <v>#NAME?</v>
      </c>
      <c r="G145" s="6"/>
      <c r="H145" s="6" t="str">
        <f t="shared" si="44"/>
        <v>01-09-Out-24</v>
      </c>
      <c r="I145" s="6"/>
      <c r="J145" s="6" t="str">
        <f t="shared" si="44"/>
        <v>10-31-Out-24</v>
      </c>
      <c r="K145" s="6"/>
      <c r="L145" s="6">
        <f t="shared" si="44"/>
        <v>45566</v>
      </c>
      <c r="M145" s="6" t="e">
        <f t="shared" ca="1" si="44"/>
        <v>#NAME?</v>
      </c>
      <c r="N145" s="6" t="e">
        <f t="shared" ca="1" si="44"/>
        <v>#NAME?</v>
      </c>
      <c r="O145" s="6"/>
      <c r="P145" s="6" t="str">
        <f t="shared" si="44"/>
        <v>01-09/jan de 2025</v>
      </c>
      <c r="Q145" s="42" t="s">
        <v>114</v>
      </c>
      <c r="R145" s="43"/>
      <c r="S145" s="9" t="str">
        <f>S$4</f>
        <v>10-31/jan de 2025</v>
      </c>
      <c r="T145" s="10"/>
      <c r="U145" s="10" t="e">
        <f t="shared" ca="1" si="44"/>
        <v>#NAME?</v>
      </c>
      <c r="V145" s="10" t="e">
        <f t="shared" ca="1" si="44"/>
        <v>#NAME?</v>
      </c>
      <c r="W145" s="10" t="e">
        <f t="shared" ca="1" si="44"/>
        <v>#NAME?</v>
      </c>
      <c r="X145" s="10" t="e">
        <f t="shared" ca="1" si="44"/>
        <v>#NAME?</v>
      </c>
      <c r="Y145" s="10" t="e">
        <f t="shared" ca="1" si="44"/>
        <v>#NAME?</v>
      </c>
      <c r="Z145" s="10" t="e">
        <f t="shared" ca="1" si="44"/>
        <v>#NAME?</v>
      </c>
      <c r="AA145" s="10" t="e">
        <f t="shared" ca="1" si="44"/>
        <v>#NAME?</v>
      </c>
      <c r="AB145" s="11"/>
    </row>
    <row r="146" spans="1:28" s="15" customFormat="1" x14ac:dyDescent="0.25">
      <c r="A146" s="100" t="s">
        <v>115</v>
      </c>
      <c r="B146" s="116"/>
      <c r="C146" s="103">
        <v>72</v>
      </c>
      <c r="D146" s="116"/>
      <c r="E146" s="104">
        <v>342</v>
      </c>
      <c r="F146" s="103">
        <v>239</v>
      </c>
      <c r="G146" s="116"/>
      <c r="H146" s="87">
        <v>174</v>
      </c>
      <c r="I146" s="116"/>
      <c r="J146" s="87">
        <v>82</v>
      </c>
      <c r="K146" s="116"/>
      <c r="L146" s="84">
        <f>H146+J146</f>
        <v>256</v>
      </c>
      <c r="M146" s="103">
        <v>215</v>
      </c>
      <c r="N146" s="103">
        <v>286</v>
      </c>
      <c r="O146" s="116"/>
      <c r="P146" s="103">
        <v>0</v>
      </c>
      <c r="Q146" s="100" t="s">
        <v>115</v>
      </c>
      <c r="R146" s="119"/>
      <c r="S146" s="116">
        <v>0</v>
      </c>
      <c r="T146" s="116"/>
      <c r="U146" s="18">
        <f>P146+S146</f>
        <v>0</v>
      </c>
      <c r="V146" s="103"/>
      <c r="W146" s="103"/>
      <c r="X146" s="103"/>
      <c r="Y146" s="103"/>
      <c r="Z146" s="103"/>
      <c r="AA146" s="103"/>
    </row>
    <row r="147" spans="1:28" s="15" customFormat="1" x14ac:dyDescent="0.25">
      <c r="A147" s="100" t="s">
        <v>116</v>
      </c>
      <c r="B147" s="116"/>
      <c r="C147" s="103">
        <v>73</v>
      </c>
      <c r="D147" s="116"/>
      <c r="E147" s="104">
        <v>179</v>
      </c>
      <c r="F147" s="103">
        <v>171</v>
      </c>
      <c r="G147" s="116"/>
      <c r="H147" s="87">
        <v>0</v>
      </c>
      <c r="I147" s="116"/>
      <c r="J147" s="87">
        <v>0</v>
      </c>
      <c r="K147" s="116"/>
      <c r="L147" s="84">
        <f>H147+J147</f>
        <v>0</v>
      </c>
      <c r="M147" s="103">
        <v>0</v>
      </c>
      <c r="N147" s="103">
        <v>0</v>
      </c>
      <c r="O147" s="116"/>
      <c r="P147" s="103">
        <v>0</v>
      </c>
      <c r="Q147" s="100" t="s">
        <v>116</v>
      </c>
      <c r="R147" s="119"/>
      <c r="S147" s="116">
        <v>0</v>
      </c>
      <c r="T147" s="116"/>
      <c r="U147" s="18">
        <f>P147+S147</f>
        <v>0</v>
      </c>
      <c r="V147" s="103"/>
      <c r="W147" s="103"/>
      <c r="X147" s="103"/>
      <c r="Y147" s="103"/>
      <c r="Z147" s="103"/>
      <c r="AA147" s="103"/>
    </row>
    <row r="148" spans="1:28" s="15" customFormat="1" x14ac:dyDescent="0.25">
      <c r="A148" s="100" t="s">
        <v>117</v>
      </c>
      <c r="B148" s="116"/>
      <c r="C148" s="103">
        <v>0</v>
      </c>
      <c r="D148" s="116"/>
      <c r="E148" s="104">
        <v>0</v>
      </c>
      <c r="F148" s="103">
        <v>0</v>
      </c>
      <c r="G148" s="116"/>
      <c r="H148" s="87">
        <v>0</v>
      </c>
      <c r="I148" s="116"/>
      <c r="J148" s="87">
        <v>0</v>
      </c>
      <c r="K148" s="116"/>
      <c r="L148" s="84">
        <f>H148+J148</f>
        <v>0</v>
      </c>
      <c r="M148" s="103">
        <v>0</v>
      </c>
      <c r="N148" s="103">
        <v>0</v>
      </c>
      <c r="O148" s="116"/>
      <c r="P148" s="103">
        <v>0</v>
      </c>
      <c r="Q148" s="100" t="s">
        <v>117</v>
      </c>
      <c r="R148" s="119"/>
      <c r="S148" s="116">
        <v>0</v>
      </c>
      <c r="T148" s="116"/>
      <c r="U148" s="18">
        <f>P148+S148</f>
        <v>0</v>
      </c>
      <c r="V148" s="103"/>
      <c r="W148" s="103"/>
      <c r="X148" s="103"/>
      <c r="Y148" s="103"/>
      <c r="Z148" s="103"/>
      <c r="AA148" s="103"/>
    </row>
    <row r="149" spans="1:28" s="15" customFormat="1" x14ac:dyDescent="0.25">
      <c r="A149" s="100" t="s">
        <v>118</v>
      </c>
      <c r="B149" s="116"/>
      <c r="C149" s="103">
        <v>74</v>
      </c>
      <c r="D149" s="116"/>
      <c r="E149" s="104">
        <v>273</v>
      </c>
      <c r="F149" s="103">
        <v>239</v>
      </c>
      <c r="G149" s="116"/>
      <c r="H149" s="87">
        <v>174</v>
      </c>
      <c r="I149" s="116"/>
      <c r="J149" s="87">
        <v>82</v>
      </c>
      <c r="K149" s="116"/>
      <c r="L149" s="84">
        <f>H149+J149</f>
        <v>256</v>
      </c>
      <c r="M149" s="103">
        <v>215</v>
      </c>
      <c r="N149" s="103">
        <v>286</v>
      </c>
      <c r="O149" s="116"/>
      <c r="P149" s="103">
        <v>0</v>
      </c>
      <c r="Q149" s="100" t="s">
        <v>118</v>
      </c>
      <c r="R149" s="119"/>
      <c r="S149" s="116">
        <v>0</v>
      </c>
      <c r="T149" s="116"/>
      <c r="U149" s="18">
        <f>P149+S149</f>
        <v>0</v>
      </c>
      <c r="V149" s="103"/>
      <c r="W149" s="103"/>
      <c r="X149" s="103"/>
      <c r="Y149" s="103"/>
      <c r="Z149" s="103"/>
      <c r="AA149" s="103"/>
    </row>
    <row r="150" spans="1:28" s="15" customFormat="1" x14ac:dyDescent="0.25">
      <c r="A150" s="100" t="s">
        <v>119</v>
      </c>
      <c r="B150" s="116"/>
      <c r="C150" s="103">
        <v>61</v>
      </c>
      <c r="D150" s="116"/>
      <c r="E150" s="104">
        <v>154</v>
      </c>
      <c r="F150" s="103">
        <v>237</v>
      </c>
      <c r="G150" s="116"/>
      <c r="H150" s="87">
        <v>174</v>
      </c>
      <c r="I150" s="116"/>
      <c r="J150" s="87">
        <v>83</v>
      </c>
      <c r="K150" s="116"/>
      <c r="L150" s="84">
        <f>H150+J150</f>
        <v>257</v>
      </c>
      <c r="M150" s="103">
        <v>215</v>
      </c>
      <c r="N150" s="103">
        <v>286</v>
      </c>
      <c r="O150" s="116"/>
      <c r="P150" s="103">
        <v>0</v>
      </c>
      <c r="Q150" s="100" t="s">
        <v>119</v>
      </c>
      <c r="R150" s="119"/>
      <c r="S150" s="116">
        <v>0</v>
      </c>
      <c r="T150" s="116"/>
      <c r="U150" s="18">
        <f>P150+S150</f>
        <v>0</v>
      </c>
      <c r="V150" s="103"/>
      <c r="W150" s="103"/>
      <c r="X150" s="103"/>
      <c r="Y150" s="103"/>
      <c r="Z150" s="103"/>
      <c r="AA150" s="103"/>
    </row>
    <row r="151" spans="1:28" s="22" customFormat="1" x14ac:dyDescent="0.25">
      <c r="A151" s="117" t="s">
        <v>13</v>
      </c>
      <c r="B151" s="120"/>
      <c r="C151" s="110">
        <f>SUM(C146:C150)</f>
        <v>280</v>
      </c>
      <c r="D151" s="120"/>
      <c r="E151" s="110">
        <f t="shared" ref="E151:AA151" si="45">SUM(E146:E150)</f>
        <v>948</v>
      </c>
      <c r="F151" s="110">
        <f t="shared" si="45"/>
        <v>886</v>
      </c>
      <c r="G151" s="120"/>
      <c r="H151" s="110">
        <f t="shared" si="45"/>
        <v>522</v>
      </c>
      <c r="I151" s="120"/>
      <c r="J151" s="110">
        <f t="shared" si="45"/>
        <v>247</v>
      </c>
      <c r="K151" s="120"/>
      <c r="L151" s="110">
        <f t="shared" si="45"/>
        <v>769</v>
      </c>
      <c r="M151" s="110">
        <f t="shared" si="45"/>
        <v>645</v>
      </c>
      <c r="N151" s="110">
        <f t="shared" si="45"/>
        <v>858</v>
      </c>
      <c r="O151" s="120"/>
      <c r="P151" s="110">
        <f>SUM(P146:P150)</f>
        <v>0</v>
      </c>
      <c r="Q151" s="117" t="s">
        <v>13</v>
      </c>
      <c r="R151" s="118"/>
      <c r="S151" s="111">
        <f>SUM(S146:S150)</f>
        <v>0</v>
      </c>
      <c r="T151" s="120">
        <v>0</v>
      </c>
      <c r="U151" s="110">
        <f t="shared" si="45"/>
        <v>0</v>
      </c>
      <c r="V151" s="110">
        <f t="shared" si="45"/>
        <v>0</v>
      </c>
      <c r="W151" s="110">
        <f t="shared" si="45"/>
        <v>0</v>
      </c>
      <c r="X151" s="110">
        <f t="shared" si="45"/>
        <v>0</v>
      </c>
      <c r="Y151" s="110">
        <f t="shared" si="45"/>
        <v>0</v>
      </c>
      <c r="Z151" s="110">
        <f t="shared" si="45"/>
        <v>0</v>
      </c>
      <c r="AA151" s="110">
        <f t="shared" si="45"/>
        <v>0</v>
      </c>
    </row>
    <row r="153" spans="1:28" s="11" customFormat="1" ht="25.5" x14ac:dyDescent="0.25">
      <c r="A153" s="5" t="s">
        <v>120</v>
      </c>
      <c r="B153" s="6" t="str">
        <f>B$4</f>
        <v>Meta Parcial</v>
      </c>
      <c r="C153" s="6" t="str">
        <f t="shared" ref="C153:AA153" si="46">C$4</f>
        <v>10-31-jul-24</v>
      </c>
      <c r="D153" s="6" t="str">
        <f t="shared" si="46"/>
        <v>Meta Mensal</v>
      </c>
      <c r="E153" s="6">
        <f t="shared" si="46"/>
        <v>45505</v>
      </c>
      <c r="F153" s="6" t="e">
        <f t="shared" ca="1" si="46"/>
        <v>#NAME?</v>
      </c>
      <c r="G153" s="6" t="str">
        <f t="shared" si="46"/>
        <v>Meta Parcial</v>
      </c>
      <c r="H153" s="6" t="str">
        <f t="shared" si="46"/>
        <v>01-09-Out-24</v>
      </c>
      <c r="I153" s="6" t="str">
        <f t="shared" si="46"/>
        <v>Meta Parcial</v>
      </c>
      <c r="J153" s="6" t="str">
        <f t="shared" si="46"/>
        <v>10-31-Out-24</v>
      </c>
      <c r="K153" s="6" t="str">
        <f t="shared" si="46"/>
        <v>Meta Mensal</v>
      </c>
      <c r="L153" s="6">
        <f t="shared" si="46"/>
        <v>45566</v>
      </c>
      <c r="M153" s="6" t="e">
        <f t="shared" ca="1" si="46"/>
        <v>#NAME?</v>
      </c>
      <c r="N153" s="6" t="e">
        <f t="shared" ca="1" si="46"/>
        <v>#NAME?</v>
      </c>
      <c r="O153" s="6" t="str">
        <f t="shared" si="46"/>
        <v>Meta Parcial</v>
      </c>
      <c r="P153" s="6" t="str">
        <f t="shared" si="46"/>
        <v>01-09/jan de 2025</v>
      </c>
      <c r="Q153" s="8" t="s">
        <v>121</v>
      </c>
      <c r="R153" s="9" t="str">
        <f>R$4</f>
        <v>Meta Parcial</v>
      </c>
      <c r="S153" s="9" t="str">
        <f>S$4</f>
        <v>10-31/jan de 2025</v>
      </c>
      <c r="T153" s="10" t="str">
        <f t="shared" si="46"/>
        <v>Meta Mensal</v>
      </c>
      <c r="U153" s="10" t="e">
        <f t="shared" ca="1" si="46"/>
        <v>#NAME?</v>
      </c>
      <c r="V153" s="10" t="e">
        <f t="shared" ca="1" si="46"/>
        <v>#NAME?</v>
      </c>
      <c r="W153" s="10" t="e">
        <f t="shared" ca="1" si="46"/>
        <v>#NAME?</v>
      </c>
      <c r="X153" s="10" t="e">
        <f t="shared" ca="1" si="46"/>
        <v>#NAME?</v>
      </c>
      <c r="Y153" s="10" t="e">
        <f t="shared" ca="1" si="46"/>
        <v>#NAME?</v>
      </c>
      <c r="Z153" s="10" t="e">
        <f t="shared" ca="1" si="46"/>
        <v>#NAME?</v>
      </c>
      <c r="AA153" s="10" t="e">
        <f t="shared" ca="1" si="46"/>
        <v>#NAME?</v>
      </c>
    </row>
    <row r="154" spans="1:28" s="15" customFormat="1" x14ac:dyDescent="0.25">
      <c r="A154" s="16" t="s">
        <v>122</v>
      </c>
      <c r="B154" s="34">
        <f>(D154/31)*22</f>
        <v>170.32258064516128</v>
      </c>
      <c r="C154" s="103">
        <v>0</v>
      </c>
      <c r="D154" s="34">
        <v>240</v>
      </c>
      <c r="E154" s="104">
        <v>0</v>
      </c>
      <c r="F154" s="103">
        <v>0</v>
      </c>
      <c r="G154" s="84">
        <f>(K154/31)*9</f>
        <v>69.677419354838719</v>
      </c>
      <c r="H154" s="87">
        <v>0</v>
      </c>
      <c r="I154" s="84">
        <f>(K154/31)*22</f>
        <v>170.32258064516128</v>
      </c>
      <c r="J154" s="87">
        <v>0</v>
      </c>
      <c r="K154" s="84">
        <f>D154</f>
        <v>240</v>
      </c>
      <c r="L154" s="84">
        <f>H154+J154</f>
        <v>0</v>
      </c>
      <c r="M154" s="103">
        <v>0</v>
      </c>
      <c r="N154" s="103">
        <v>0</v>
      </c>
      <c r="O154" s="84">
        <f>ROUND((K154/31)*9,0)</f>
        <v>70</v>
      </c>
      <c r="P154" s="103">
        <v>0</v>
      </c>
      <c r="Q154" s="16" t="s">
        <v>122</v>
      </c>
      <c r="R154" s="93">
        <f>ROUND((T154/31)*22,0)</f>
        <v>128</v>
      </c>
      <c r="S154" s="105">
        <v>0</v>
      </c>
      <c r="T154" s="84">
        <v>180</v>
      </c>
      <c r="U154" s="18">
        <f>P154+S154</f>
        <v>0</v>
      </c>
      <c r="V154" s="103"/>
      <c r="W154" s="103"/>
      <c r="X154" s="103"/>
      <c r="Y154" s="103"/>
      <c r="Z154" s="103"/>
      <c r="AA154" s="103"/>
    </row>
    <row r="155" spans="1:28" s="15" customFormat="1" x14ac:dyDescent="0.25">
      <c r="A155" s="16" t="s">
        <v>123</v>
      </c>
      <c r="B155" s="34">
        <f>(D155/31)*22</f>
        <v>255.48387096774195</v>
      </c>
      <c r="C155" s="103">
        <v>0</v>
      </c>
      <c r="D155" s="34">
        <v>360</v>
      </c>
      <c r="E155" s="104">
        <v>0</v>
      </c>
      <c r="F155" s="103">
        <v>0</v>
      </c>
      <c r="G155" s="84">
        <f>(K155/31)*9</f>
        <v>104.51612903225806</v>
      </c>
      <c r="H155" s="87">
        <v>0</v>
      </c>
      <c r="I155" s="84">
        <f>(K155/31)*22</f>
        <v>255.48387096774195</v>
      </c>
      <c r="J155" s="87">
        <v>0</v>
      </c>
      <c r="K155" s="84">
        <f>D155</f>
        <v>360</v>
      </c>
      <c r="L155" s="84">
        <f>H155+J155</f>
        <v>0</v>
      </c>
      <c r="M155" s="103">
        <v>0</v>
      </c>
      <c r="N155" s="103">
        <v>0</v>
      </c>
      <c r="O155" s="84">
        <f>ROUND((K155/31)*9,0)</f>
        <v>105</v>
      </c>
      <c r="P155" s="103">
        <v>0</v>
      </c>
      <c r="Q155" s="16" t="s">
        <v>123</v>
      </c>
      <c r="R155" s="93">
        <f>ROUND((T155/31)*22,0)</f>
        <v>192</v>
      </c>
      <c r="S155" s="105">
        <v>0</v>
      </c>
      <c r="T155" s="84">
        <v>270</v>
      </c>
      <c r="U155" s="18">
        <f>P155+S155</f>
        <v>0</v>
      </c>
      <c r="V155" s="103"/>
      <c r="W155" s="103"/>
      <c r="X155" s="103"/>
      <c r="Y155" s="103"/>
      <c r="Z155" s="103"/>
      <c r="AA155" s="103"/>
    </row>
    <row r="156" spans="1:28" s="22" customFormat="1" x14ac:dyDescent="0.25">
      <c r="A156" s="19" t="s">
        <v>13</v>
      </c>
      <c r="B156" s="121">
        <f>SUM(B154:B155)</f>
        <v>425.80645161290323</v>
      </c>
      <c r="C156" s="121">
        <f>SUM(C154:C155)</f>
        <v>0</v>
      </c>
      <c r="D156" s="121">
        <f>SUM(D154:D155)</f>
        <v>600</v>
      </c>
      <c r="E156" s="121">
        <f t="shared" ref="E156:AA156" si="47">SUM(E154:E155)</f>
        <v>0</v>
      </c>
      <c r="F156" s="121">
        <f t="shared" si="47"/>
        <v>0</v>
      </c>
      <c r="G156" s="121">
        <f t="shared" si="47"/>
        <v>174.19354838709677</v>
      </c>
      <c r="H156" s="121">
        <f t="shared" si="47"/>
        <v>0</v>
      </c>
      <c r="I156" s="121">
        <f t="shared" si="47"/>
        <v>425.80645161290323</v>
      </c>
      <c r="J156" s="121">
        <f t="shared" si="47"/>
        <v>0</v>
      </c>
      <c r="K156" s="121">
        <f t="shared" si="47"/>
        <v>600</v>
      </c>
      <c r="L156" s="121">
        <f t="shared" si="47"/>
        <v>0</v>
      </c>
      <c r="M156" s="121">
        <f t="shared" si="47"/>
        <v>0</v>
      </c>
      <c r="N156" s="121">
        <f t="shared" si="47"/>
        <v>0</v>
      </c>
      <c r="O156" s="121">
        <f t="shared" si="47"/>
        <v>175</v>
      </c>
      <c r="P156" s="121">
        <f t="shared" si="47"/>
        <v>0</v>
      </c>
      <c r="Q156" s="19" t="s">
        <v>13</v>
      </c>
      <c r="R156" s="122">
        <f>SUM(R154:R155)</f>
        <v>320</v>
      </c>
      <c r="S156" s="122">
        <f>SUM(S154:S155)</f>
        <v>0</v>
      </c>
      <c r="T156" s="121">
        <f>SUM(T154:T155)</f>
        <v>450</v>
      </c>
      <c r="U156" s="121">
        <f t="shared" si="47"/>
        <v>0</v>
      </c>
      <c r="V156" s="121">
        <f t="shared" si="47"/>
        <v>0</v>
      </c>
      <c r="W156" s="121">
        <f t="shared" si="47"/>
        <v>0</v>
      </c>
      <c r="X156" s="121">
        <f t="shared" si="47"/>
        <v>0</v>
      </c>
      <c r="Y156" s="121">
        <f t="shared" si="47"/>
        <v>0</v>
      </c>
      <c r="Z156" s="121">
        <f t="shared" si="47"/>
        <v>0</v>
      </c>
      <c r="AA156" s="121">
        <f t="shared" si="47"/>
        <v>0</v>
      </c>
    </row>
    <row r="158" spans="1:28" s="11" customFormat="1" ht="25.5" x14ac:dyDescent="0.25">
      <c r="A158" s="5" t="s">
        <v>124</v>
      </c>
      <c r="B158" s="6" t="str">
        <f>B$4</f>
        <v>Meta Parcial</v>
      </c>
      <c r="C158" s="6" t="str">
        <f t="shared" ref="C158:AA158" si="48">C$4</f>
        <v>10-31-jul-24</v>
      </c>
      <c r="D158" s="6" t="str">
        <f t="shared" si="48"/>
        <v>Meta Mensal</v>
      </c>
      <c r="E158" s="6">
        <f t="shared" si="48"/>
        <v>45505</v>
      </c>
      <c r="F158" s="6" t="e">
        <f t="shared" ca="1" si="48"/>
        <v>#NAME?</v>
      </c>
      <c r="G158" s="6" t="str">
        <f t="shared" si="48"/>
        <v>Meta Parcial</v>
      </c>
      <c r="H158" s="6" t="str">
        <f t="shared" si="48"/>
        <v>01-09-Out-24</v>
      </c>
      <c r="I158" s="6" t="str">
        <f t="shared" si="48"/>
        <v>Meta Parcial</v>
      </c>
      <c r="J158" s="6" t="str">
        <f t="shared" si="48"/>
        <v>10-31-Out-24</v>
      </c>
      <c r="K158" s="6" t="str">
        <f t="shared" si="48"/>
        <v>Meta Mensal</v>
      </c>
      <c r="L158" s="6">
        <f t="shared" si="48"/>
        <v>45566</v>
      </c>
      <c r="M158" s="6" t="e">
        <f t="shared" ca="1" si="48"/>
        <v>#NAME?</v>
      </c>
      <c r="N158" s="6" t="e">
        <f t="shared" ca="1" si="48"/>
        <v>#NAME?</v>
      </c>
      <c r="O158" s="6" t="str">
        <f t="shared" si="48"/>
        <v>Meta Parcial</v>
      </c>
      <c r="P158" s="6" t="str">
        <f t="shared" si="48"/>
        <v>01-09/jan de 2025</v>
      </c>
      <c r="Q158" s="8" t="s">
        <v>125</v>
      </c>
      <c r="R158" s="9" t="str">
        <f>R$4</f>
        <v>Meta Parcial</v>
      </c>
      <c r="S158" s="9" t="str">
        <f>S$4</f>
        <v>10-31/jan de 2025</v>
      </c>
      <c r="T158" s="10" t="str">
        <f t="shared" si="48"/>
        <v>Meta Mensal</v>
      </c>
      <c r="U158" s="10" t="e">
        <f t="shared" ca="1" si="48"/>
        <v>#NAME?</v>
      </c>
      <c r="V158" s="10" t="e">
        <f t="shared" ca="1" si="48"/>
        <v>#NAME?</v>
      </c>
      <c r="W158" s="10" t="e">
        <f t="shared" ca="1" si="48"/>
        <v>#NAME?</v>
      </c>
      <c r="X158" s="10" t="e">
        <f t="shared" ca="1" si="48"/>
        <v>#NAME?</v>
      </c>
      <c r="Y158" s="10" t="e">
        <f t="shared" ca="1" si="48"/>
        <v>#NAME?</v>
      </c>
      <c r="Z158" s="10" t="e">
        <f t="shared" ca="1" si="48"/>
        <v>#NAME?</v>
      </c>
      <c r="AA158" s="10" t="e">
        <f t="shared" ca="1" si="48"/>
        <v>#NAME?</v>
      </c>
    </row>
    <row r="159" spans="1:28" s="15" customFormat="1" x14ac:dyDescent="0.25">
      <c r="A159" s="16" t="s">
        <v>126</v>
      </c>
      <c r="B159" s="34">
        <f>(D159/31)*22</f>
        <v>78.064516129032256</v>
      </c>
      <c r="C159" s="84">
        <v>0</v>
      </c>
      <c r="D159" s="34">
        <v>110</v>
      </c>
      <c r="E159" s="86">
        <v>0</v>
      </c>
      <c r="F159" s="84">
        <v>0</v>
      </c>
      <c r="G159" s="84">
        <f>(K159/31)*9</f>
        <v>31.93548387096774</v>
      </c>
      <c r="H159" s="87">
        <v>0</v>
      </c>
      <c r="I159" s="84">
        <f>(K159/31)*22</f>
        <v>78.064516129032256</v>
      </c>
      <c r="J159" s="87">
        <v>0</v>
      </c>
      <c r="K159" s="84">
        <f>D159</f>
        <v>110</v>
      </c>
      <c r="L159" s="84">
        <f>H159+J159</f>
        <v>0</v>
      </c>
      <c r="M159" s="84">
        <v>0</v>
      </c>
      <c r="N159" s="84">
        <v>0</v>
      </c>
      <c r="O159" s="84">
        <f>ROUND((K159/31)*9,0)</f>
        <v>32</v>
      </c>
      <c r="P159" s="84">
        <v>0</v>
      </c>
      <c r="Q159" s="16" t="s">
        <v>126</v>
      </c>
      <c r="R159" s="93">
        <f>ROUND((T159/31)*22,0)</f>
        <v>57</v>
      </c>
      <c r="S159" s="93">
        <v>0</v>
      </c>
      <c r="T159" s="84">
        <v>80</v>
      </c>
      <c r="U159" s="18">
        <f>P159+S159</f>
        <v>0</v>
      </c>
      <c r="V159" s="84"/>
      <c r="W159" s="84"/>
      <c r="X159" s="84"/>
      <c r="Y159" s="84"/>
      <c r="Z159" s="84"/>
      <c r="AA159" s="84"/>
    </row>
    <row r="160" spans="1:28" s="15" customFormat="1" x14ac:dyDescent="0.25">
      <c r="A160" s="16" t="s">
        <v>127</v>
      </c>
      <c r="B160" s="34">
        <f>(D160/31)*22</f>
        <v>63.870967741935488</v>
      </c>
      <c r="C160" s="84">
        <v>0</v>
      </c>
      <c r="D160" s="34">
        <v>90</v>
      </c>
      <c r="E160" s="86">
        <v>0</v>
      </c>
      <c r="F160" s="84">
        <v>0</v>
      </c>
      <c r="G160" s="84">
        <f>(K160/31)*9</f>
        <v>26.129032258064516</v>
      </c>
      <c r="H160" s="87">
        <v>0</v>
      </c>
      <c r="I160" s="84">
        <f>(K160/31)*22</f>
        <v>63.870967741935488</v>
      </c>
      <c r="J160" s="87">
        <v>0</v>
      </c>
      <c r="K160" s="84">
        <f>D160</f>
        <v>90</v>
      </c>
      <c r="L160" s="84">
        <f>H160+J160</f>
        <v>0</v>
      </c>
      <c r="M160" s="84">
        <v>0</v>
      </c>
      <c r="N160" s="84">
        <v>0</v>
      </c>
      <c r="O160" s="84">
        <f>ROUND((K160/31)*9,0)</f>
        <v>26</v>
      </c>
      <c r="P160" s="84">
        <v>0</v>
      </c>
      <c r="Q160" s="16" t="s">
        <v>127</v>
      </c>
      <c r="R160" s="93">
        <f>ROUND((T160/31)*22,0)</f>
        <v>43</v>
      </c>
      <c r="S160" s="93">
        <v>0</v>
      </c>
      <c r="T160" s="84">
        <v>60</v>
      </c>
      <c r="U160" s="18">
        <f>P160+S160</f>
        <v>0</v>
      </c>
      <c r="V160" s="84"/>
      <c r="W160" s="84"/>
      <c r="X160" s="84"/>
      <c r="Y160" s="84"/>
      <c r="Z160" s="84"/>
      <c r="AA160" s="84"/>
    </row>
    <row r="161" spans="1:35" s="15" customFormat="1" x14ac:dyDescent="0.25">
      <c r="A161" s="16" t="s">
        <v>128</v>
      </c>
      <c r="B161" s="34">
        <f>(D161/31)*22</f>
        <v>42.58064516129032</v>
      </c>
      <c r="C161" s="84">
        <v>0</v>
      </c>
      <c r="D161" s="34">
        <v>60</v>
      </c>
      <c r="E161" s="86">
        <v>0</v>
      </c>
      <c r="F161" s="84">
        <v>0</v>
      </c>
      <c r="G161" s="84">
        <f>(K161/31)*9</f>
        <v>17.41935483870968</v>
      </c>
      <c r="H161" s="87">
        <v>0</v>
      </c>
      <c r="I161" s="84">
        <f>(K161/31)*22</f>
        <v>42.58064516129032</v>
      </c>
      <c r="J161" s="87">
        <v>0</v>
      </c>
      <c r="K161" s="84">
        <f>D161</f>
        <v>60</v>
      </c>
      <c r="L161" s="84">
        <f>H161+J161</f>
        <v>0</v>
      </c>
      <c r="M161" s="84">
        <v>0</v>
      </c>
      <c r="N161" s="84">
        <v>0</v>
      </c>
      <c r="O161" s="84">
        <f>ROUND((K161/31)*9,0)</f>
        <v>17</v>
      </c>
      <c r="P161" s="84">
        <v>0</v>
      </c>
      <c r="Q161" s="16" t="s">
        <v>128</v>
      </c>
      <c r="R161" s="93">
        <f>ROUND((T161/31)*22,0)</f>
        <v>25</v>
      </c>
      <c r="S161" s="93">
        <v>0</v>
      </c>
      <c r="T161" s="84">
        <v>35</v>
      </c>
      <c r="U161" s="18">
        <f>P161+S161</f>
        <v>0</v>
      </c>
      <c r="V161" s="84"/>
      <c r="W161" s="84"/>
      <c r="X161" s="84"/>
      <c r="Y161" s="84"/>
      <c r="Z161" s="84"/>
      <c r="AA161" s="84"/>
    </row>
    <row r="162" spans="1:35" s="15" customFormat="1" x14ac:dyDescent="0.25">
      <c r="A162" s="16" t="s">
        <v>129</v>
      </c>
      <c r="B162" s="34">
        <f>(D162/31)*22</f>
        <v>63.870967741935488</v>
      </c>
      <c r="C162" s="84">
        <v>0</v>
      </c>
      <c r="D162" s="34">
        <v>90</v>
      </c>
      <c r="E162" s="86">
        <v>0</v>
      </c>
      <c r="F162" s="84">
        <v>0</v>
      </c>
      <c r="G162" s="84">
        <f>(K162/31)*9</f>
        <v>26.129032258064516</v>
      </c>
      <c r="H162" s="87">
        <v>0</v>
      </c>
      <c r="I162" s="84">
        <f>(K162/31)*22</f>
        <v>63.870967741935488</v>
      </c>
      <c r="J162" s="87">
        <v>0</v>
      </c>
      <c r="K162" s="84">
        <f>D162</f>
        <v>90</v>
      </c>
      <c r="L162" s="84">
        <f>H162+J162</f>
        <v>0</v>
      </c>
      <c r="M162" s="84">
        <v>0</v>
      </c>
      <c r="N162" s="84">
        <v>0</v>
      </c>
      <c r="O162" s="84">
        <f>ROUND((K162/31)*9,0)</f>
        <v>26</v>
      </c>
      <c r="P162" s="84">
        <v>0</v>
      </c>
      <c r="Q162" s="16" t="s">
        <v>129</v>
      </c>
      <c r="R162" s="93">
        <f>ROUND((T162/31)*22,0)</f>
        <v>57</v>
      </c>
      <c r="S162" s="93">
        <v>0</v>
      </c>
      <c r="T162" s="84">
        <v>80</v>
      </c>
      <c r="U162" s="18">
        <f>P162+S162</f>
        <v>0</v>
      </c>
      <c r="V162" s="84"/>
      <c r="W162" s="84"/>
      <c r="X162" s="84"/>
      <c r="Y162" s="84"/>
      <c r="Z162" s="84"/>
      <c r="AA162" s="84"/>
    </row>
    <row r="163" spans="1:35" s="22" customFormat="1" x14ac:dyDescent="0.25">
      <c r="A163" s="19" t="s">
        <v>13</v>
      </c>
      <c r="B163" s="121">
        <f>SUM(B159:B162)</f>
        <v>248.38709677419354</v>
      </c>
      <c r="C163" s="121">
        <f>SUM(C159:C162)</f>
        <v>0</v>
      </c>
      <c r="D163" s="121">
        <f>SUM(D159:D162)</f>
        <v>350</v>
      </c>
      <c r="E163" s="121">
        <f t="shared" ref="E163:AA163" si="49">SUM(E159:E162)</f>
        <v>0</v>
      </c>
      <c r="F163" s="121">
        <f t="shared" si="49"/>
        <v>0</v>
      </c>
      <c r="G163" s="121">
        <f t="shared" si="49"/>
        <v>101.61290322580645</v>
      </c>
      <c r="H163" s="121">
        <f t="shared" si="49"/>
        <v>0</v>
      </c>
      <c r="I163" s="121">
        <f t="shared" si="49"/>
        <v>248.38709677419354</v>
      </c>
      <c r="J163" s="121">
        <f t="shared" si="49"/>
        <v>0</v>
      </c>
      <c r="K163" s="121">
        <f t="shared" si="49"/>
        <v>350</v>
      </c>
      <c r="L163" s="121">
        <f t="shared" si="49"/>
        <v>0</v>
      </c>
      <c r="M163" s="121">
        <f t="shared" si="49"/>
        <v>0</v>
      </c>
      <c r="N163" s="121">
        <f t="shared" si="49"/>
        <v>0</v>
      </c>
      <c r="O163" s="121">
        <f t="shared" si="49"/>
        <v>101</v>
      </c>
      <c r="P163" s="121">
        <f t="shared" si="49"/>
        <v>0</v>
      </c>
      <c r="Q163" s="19" t="s">
        <v>13</v>
      </c>
      <c r="R163" s="122">
        <f>SUM(R159:R162)</f>
        <v>182</v>
      </c>
      <c r="S163" s="122">
        <f>SUM(S159:S162)</f>
        <v>0</v>
      </c>
      <c r="T163" s="121">
        <f>SUM(T159:T162)</f>
        <v>255</v>
      </c>
      <c r="U163" s="121">
        <f t="shared" si="49"/>
        <v>0</v>
      </c>
      <c r="V163" s="121">
        <f t="shared" si="49"/>
        <v>0</v>
      </c>
      <c r="W163" s="121">
        <f t="shared" si="49"/>
        <v>0</v>
      </c>
      <c r="X163" s="121">
        <f t="shared" si="49"/>
        <v>0</v>
      </c>
      <c r="Y163" s="121">
        <f t="shared" si="49"/>
        <v>0</v>
      </c>
      <c r="Z163" s="121">
        <f t="shared" si="49"/>
        <v>0</v>
      </c>
      <c r="AA163" s="121">
        <f t="shared" si="49"/>
        <v>0</v>
      </c>
    </row>
    <row r="165" spans="1:35" ht="25.5" x14ac:dyDescent="0.25">
      <c r="A165" s="79" t="s">
        <v>130</v>
      </c>
      <c r="B165" s="6" t="str">
        <f>B$4</f>
        <v>Meta Parcial</v>
      </c>
      <c r="C165" s="6" t="str">
        <f t="shared" ref="C165:AA165" si="50">C$4</f>
        <v>10-31-jul-24</v>
      </c>
      <c r="D165" s="6" t="str">
        <f t="shared" si="50"/>
        <v>Meta Mensal</v>
      </c>
      <c r="E165" s="6">
        <f t="shared" si="50"/>
        <v>45505</v>
      </c>
      <c r="F165" s="6" t="e">
        <f t="shared" ca="1" si="50"/>
        <v>#NAME?</v>
      </c>
      <c r="G165" s="6" t="str">
        <f t="shared" si="50"/>
        <v>Meta Parcial</v>
      </c>
      <c r="H165" s="6" t="str">
        <f t="shared" si="50"/>
        <v>01-09-Out-24</v>
      </c>
      <c r="I165" s="6" t="str">
        <f t="shared" si="50"/>
        <v>Meta Parcial</v>
      </c>
      <c r="J165" s="6" t="str">
        <f t="shared" si="50"/>
        <v>10-31-Out-24</v>
      </c>
      <c r="K165" s="6" t="str">
        <f t="shared" si="50"/>
        <v>Meta Mensal</v>
      </c>
      <c r="L165" s="6">
        <f t="shared" si="50"/>
        <v>45566</v>
      </c>
      <c r="M165" s="6" t="e">
        <f t="shared" ca="1" si="50"/>
        <v>#NAME?</v>
      </c>
      <c r="N165" s="6" t="e">
        <f t="shared" ca="1" si="50"/>
        <v>#NAME?</v>
      </c>
      <c r="O165" s="6" t="str">
        <f t="shared" si="50"/>
        <v>Meta Parcial</v>
      </c>
      <c r="P165" s="6" t="str">
        <f t="shared" si="50"/>
        <v>01-09/jan de 2025</v>
      </c>
      <c r="Q165" s="8" t="s">
        <v>131</v>
      </c>
      <c r="R165" s="9" t="str">
        <f>R$4</f>
        <v>Meta Parcial</v>
      </c>
      <c r="S165" s="9" t="str">
        <f>S$4</f>
        <v>10-31/jan de 2025</v>
      </c>
      <c r="T165" s="10" t="str">
        <f t="shared" si="50"/>
        <v>Meta Mensal</v>
      </c>
      <c r="U165" s="10" t="e">
        <f t="shared" ca="1" si="50"/>
        <v>#NAME?</v>
      </c>
      <c r="V165" s="10" t="e">
        <f t="shared" ca="1" si="50"/>
        <v>#NAME?</v>
      </c>
      <c r="W165" s="10" t="e">
        <f t="shared" ca="1" si="50"/>
        <v>#NAME?</v>
      </c>
      <c r="X165" s="10" t="e">
        <f t="shared" ca="1" si="50"/>
        <v>#NAME?</v>
      </c>
      <c r="Y165" s="10" t="e">
        <f t="shared" ca="1" si="50"/>
        <v>#NAME?</v>
      </c>
      <c r="Z165" s="10" t="e">
        <f t="shared" ca="1" si="50"/>
        <v>#NAME?</v>
      </c>
      <c r="AA165" s="10" t="e">
        <f t="shared" ca="1" si="50"/>
        <v>#NAME?</v>
      </c>
      <c r="AB165" s="11"/>
    </row>
    <row r="166" spans="1:35" s="15" customFormat="1" x14ac:dyDescent="0.25">
      <c r="A166" s="123" t="s">
        <v>132</v>
      </c>
      <c r="B166" s="34">
        <f>(D166/31)*22</f>
        <v>411.61290322580646</v>
      </c>
      <c r="C166" s="84">
        <v>452</v>
      </c>
      <c r="D166" s="34">
        <v>580</v>
      </c>
      <c r="E166" s="86">
        <v>634</v>
      </c>
      <c r="F166" s="84">
        <v>584</v>
      </c>
      <c r="G166" s="84">
        <f>(K166/31)*9</f>
        <v>168.38709677419357</v>
      </c>
      <c r="H166" s="87">
        <v>184</v>
      </c>
      <c r="I166" s="84">
        <f>(K166/31)*22</f>
        <v>411.61290322580646</v>
      </c>
      <c r="J166" s="87">
        <v>440</v>
      </c>
      <c r="K166" s="84">
        <f>D166</f>
        <v>580</v>
      </c>
      <c r="L166" s="84">
        <f>H166+J166</f>
        <v>624</v>
      </c>
      <c r="M166" s="84">
        <v>595</v>
      </c>
      <c r="N166" s="84">
        <v>591</v>
      </c>
      <c r="O166" s="84">
        <f>ROUND((K166/31)*9,0)</f>
        <v>168</v>
      </c>
      <c r="P166" s="84">
        <v>190</v>
      </c>
      <c r="Q166" s="123" t="s">
        <v>132</v>
      </c>
      <c r="R166" s="93">
        <f>ROUND((T166/31)*22,0)</f>
        <v>443</v>
      </c>
      <c r="S166" s="93">
        <v>443</v>
      </c>
      <c r="T166" s="84">
        <v>624</v>
      </c>
      <c r="U166" s="18">
        <v>633</v>
      </c>
      <c r="V166" s="84"/>
      <c r="W166" s="84"/>
      <c r="X166" s="84"/>
      <c r="Y166" s="84"/>
      <c r="Z166" s="84"/>
      <c r="AA166" s="84"/>
    </row>
    <row r="167" spans="1:35" s="15" customFormat="1" x14ac:dyDescent="0.25">
      <c r="A167" s="123" t="s">
        <v>133</v>
      </c>
      <c r="B167" s="124">
        <f>(D167/31)*22</f>
        <v>4.258064516129032</v>
      </c>
      <c r="C167" s="84">
        <v>0</v>
      </c>
      <c r="D167" s="124">
        <v>6</v>
      </c>
      <c r="E167" s="86">
        <v>0</v>
      </c>
      <c r="F167" s="84">
        <v>0</v>
      </c>
      <c r="G167" s="84">
        <f>(K167/31)*9</f>
        <v>1.7419354838709677</v>
      </c>
      <c r="H167" s="87">
        <v>0</v>
      </c>
      <c r="I167" s="84">
        <f>(K167/31)*22</f>
        <v>4.258064516129032</v>
      </c>
      <c r="J167" s="87">
        <v>0</v>
      </c>
      <c r="K167" s="84">
        <f>D167</f>
        <v>6</v>
      </c>
      <c r="L167" s="84">
        <f>H167+J167</f>
        <v>0</v>
      </c>
      <c r="M167" s="84" t="s">
        <v>61</v>
      </c>
      <c r="N167" s="84" t="s">
        <v>61</v>
      </c>
      <c r="O167" s="84">
        <f>ROUND((K167/31)*9,0)</f>
        <v>2</v>
      </c>
      <c r="P167" s="84"/>
      <c r="Q167" s="123" t="s">
        <v>133</v>
      </c>
      <c r="R167" s="93">
        <f>ROUND((T167/31)*22,0)</f>
        <v>3</v>
      </c>
      <c r="S167" s="93">
        <v>0</v>
      </c>
      <c r="T167" s="84">
        <f>I167</f>
        <v>4.258064516129032</v>
      </c>
      <c r="U167" s="18">
        <v>0</v>
      </c>
      <c r="V167" s="84"/>
      <c r="W167" s="84"/>
      <c r="X167" s="84"/>
      <c r="Y167" s="84"/>
      <c r="Z167" s="84"/>
      <c r="AA167" s="84"/>
    </row>
    <row r="168" spans="1:35" s="22" customFormat="1" x14ac:dyDescent="0.25">
      <c r="A168" s="125" t="s">
        <v>13</v>
      </c>
      <c r="B168" s="126">
        <f>SUM(B166:B167)</f>
        <v>415.87096774193549</v>
      </c>
      <c r="C168" s="126">
        <f t="shared" ref="C168:AA168" si="51">SUM(C166:C167)</f>
        <v>452</v>
      </c>
      <c r="D168" s="126">
        <f t="shared" si="51"/>
        <v>586</v>
      </c>
      <c r="E168" s="126">
        <f t="shared" si="51"/>
        <v>634</v>
      </c>
      <c r="F168" s="126">
        <f t="shared" si="51"/>
        <v>584</v>
      </c>
      <c r="G168" s="126">
        <f t="shared" si="51"/>
        <v>170.12903225806454</v>
      </c>
      <c r="H168" s="126">
        <f t="shared" si="51"/>
        <v>184</v>
      </c>
      <c r="I168" s="126">
        <f t="shared" si="51"/>
        <v>415.87096774193549</v>
      </c>
      <c r="J168" s="126">
        <f t="shared" si="51"/>
        <v>440</v>
      </c>
      <c r="K168" s="126">
        <f t="shared" si="51"/>
        <v>586</v>
      </c>
      <c r="L168" s="126">
        <f t="shared" si="51"/>
        <v>624</v>
      </c>
      <c r="M168" s="126">
        <f t="shared" si="51"/>
        <v>595</v>
      </c>
      <c r="N168" s="126">
        <f t="shared" si="51"/>
        <v>591</v>
      </c>
      <c r="O168" s="126">
        <f t="shared" si="51"/>
        <v>170</v>
      </c>
      <c r="P168" s="126">
        <f t="shared" si="51"/>
        <v>190</v>
      </c>
      <c r="Q168" s="125" t="s">
        <v>13</v>
      </c>
      <c r="R168" s="127">
        <f>SUM(R166:R167)</f>
        <v>446</v>
      </c>
      <c r="S168" s="127">
        <f>SUM(S166:S167)</f>
        <v>443</v>
      </c>
      <c r="T168" s="126">
        <f>SUM(T166:T167)</f>
        <v>628.25806451612902</v>
      </c>
      <c r="U168" s="126">
        <f t="shared" si="51"/>
        <v>633</v>
      </c>
      <c r="V168" s="126">
        <f t="shared" si="51"/>
        <v>0</v>
      </c>
      <c r="W168" s="126">
        <f t="shared" si="51"/>
        <v>0</v>
      </c>
      <c r="X168" s="126">
        <f t="shared" si="51"/>
        <v>0</v>
      </c>
      <c r="Y168" s="126">
        <f t="shared" si="51"/>
        <v>0</v>
      </c>
      <c r="Z168" s="126">
        <f t="shared" si="51"/>
        <v>0</v>
      </c>
      <c r="AA168" s="126">
        <f t="shared" si="51"/>
        <v>0</v>
      </c>
    </row>
    <row r="170" spans="1:35" ht="25.5" x14ac:dyDescent="0.25">
      <c r="A170" s="79" t="s">
        <v>134</v>
      </c>
      <c r="B170" s="6" t="str">
        <f>B$4</f>
        <v>Meta Parcial</v>
      </c>
      <c r="C170" s="6" t="str">
        <f t="shared" ref="C170:AA170" si="52">C$4</f>
        <v>10-31-jul-24</v>
      </c>
      <c r="D170" s="6" t="str">
        <f t="shared" si="52"/>
        <v>Meta Mensal</v>
      </c>
      <c r="E170" s="6">
        <f t="shared" si="52"/>
        <v>45505</v>
      </c>
      <c r="F170" s="6" t="e">
        <f t="shared" ca="1" si="52"/>
        <v>#NAME?</v>
      </c>
      <c r="G170" s="6" t="str">
        <f t="shared" si="52"/>
        <v>Meta Parcial</v>
      </c>
      <c r="H170" s="6" t="str">
        <f t="shared" si="52"/>
        <v>01-09-Out-24</v>
      </c>
      <c r="I170" s="6" t="str">
        <f t="shared" si="52"/>
        <v>Meta Parcial</v>
      </c>
      <c r="J170" s="6" t="str">
        <f t="shared" si="52"/>
        <v>10-31-Out-24</v>
      </c>
      <c r="K170" s="6" t="str">
        <f t="shared" si="52"/>
        <v>Meta Mensal</v>
      </c>
      <c r="L170" s="6">
        <f t="shared" si="52"/>
        <v>45566</v>
      </c>
      <c r="M170" s="6" t="e">
        <f t="shared" ca="1" si="52"/>
        <v>#NAME?</v>
      </c>
      <c r="N170" s="6" t="e">
        <f t="shared" ca="1" si="52"/>
        <v>#NAME?</v>
      </c>
      <c r="O170" s="6" t="str">
        <f t="shared" si="52"/>
        <v>Meta Parcial</v>
      </c>
      <c r="P170" s="6" t="str">
        <f t="shared" si="52"/>
        <v>01-09/jan de 2025</v>
      </c>
      <c r="Q170" s="8" t="s">
        <v>135</v>
      </c>
      <c r="R170" s="9" t="str">
        <f>R$4</f>
        <v>Meta Parcial</v>
      </c>
      <c r="S170" s="9" t="str">
        <f>S$4</f>
        <v>10-31/jan de 2025</v>
      </c>
      <c r="T170" s="10" t="str">
        <f t="shared" si="52"/>
        <v>Meta Mensal</v>
      </c>
      <c r="U170" s="10" t="e">
        <f t="shared" ca="1" si="52"/>
        <v>#NAME?</v>
      </c>
      <c r="V170" s="10" t="e">
        <f t="shared" ca="1" si="52"/>
        <v>#NAME?</v>
      </c>
      <c r="W170" s="10" t="e">
        <f t="shared" ca="1" si="52"/>
        <v>#NAME?</v>
      </c>
      <c r="X170" s="10" t="e">
        <f t="shared" ca="1" si="52"/>
        <v>#NAME?</v>
      </c>
      <c r="Y170" s="10" t="e">
        <f t="shared" ca="1" si="52"/>
        <v>#NAME?</v>
      </c>
      <c r="Z170" s="10" t="e">
        <f t="shared" ca="1" si="52"/>
        <v>#NAME?</v>
      </c>
      <c r="AA170" s="10" t="e">
        <f t="shared" ca="1" si="52"/>
        <v>#NAME?</v>
      </c>
      <c r="AB170" s="11"/>
    </row>
    <row r="171" spans="1:35" s="15" customFormat="1" x14ac:dyDescent="0.25">
      <c r="A171" s="123" t="s">
        <v>136</v>
      </c>
      <c r="B171" s="34">
        <f>(D171/31)*22</f>
        <v>10.64516129032258</v>
      </c>
      <c r="C171" s="84">
        <v>0</v>
      </c>
      <c r="D171" s="34">
        <v>15</v>
      </c>
      <c r="E171" s="86">
        <v>0</v>
      </c>
      <c r="F171" s="84">
        <v>0</v>
      </c>
      <c r="G171" s="84">
        <f>(K171/31)*9</f>
        <v>4.3548387096774199</v>
      </c>
      <c r="H171" s="87">
        <v>0</v>
      </c>
      <c r="I171" s="84">
        <f>(K171/31)*22</f>
        <v>10.64516129032258</v>
      </c>
      <c r="J171" s="87">
        <v>0</v>
      </c>
      <c r="K171" s="84">
        <f>D171</f>
        <v>15</v>
      </c>
      <c r="L171" s="84">
        <f>H171+J171</f>
        <v>0</v>
      </c>
      <c r="M171" s="84">
        <v>0</v>
      </c>
      <c r="N171" s="84">
        <v>0</v>
      </c>
      <c r="O171" s="84">
        <f>ROUND((K171/31)*9,0)</f>
        <v>4</v>
      </c>
      <c r="P171" s="84">
        <v>0</v>
      </c>
      <c r="Q171" s="123" t="s">
        <v>136</v>
      </c>
      <c r="R171" s="93">
        <f>ROUND((T171/31)*22,0)</f>
        <v>11</v>
      </c>
      <c r="S171" s="93">
        <v>0</v>
      </c>
      <c r="T171" s="84">
        <v>15</v>
      </c>
      <c r="U171" s="84">
        <f>P171+S171</f>
        <v>0</v>
      </c>
      <c r="V171" s="84"/>
      <c r="W171" s="84"/>
      <c r="X171" s="84"/>
      <c r="Y171" s="84"/>
      <c r="Z171" s="84"/>
      <c r="AA171" s="84"/>
    </row>
    <row r="172" spans="1:35" s="15" customFormat="1" x14ac:dyDescent="0.25">
      <c r="A172" s="123" t="s">
        <v>137</v>
      </c>
      <c r="B172" s="124">
        <f>(D172/31)*22</f>
        <v>24.838709677419356</v>
      </c>
      <c r="C172" s="84">
        <v>0</v>
      </c>
      <c r="D172" s="124">
        <v>35</v>
      </c>
      <c r="E172" s="86">
        <v>0</v>
      </c>
      <c r="F172" s="84">
        <v>0</v>
      </c>
      <c r="G172" s="84">
        <f>(K172/31)*9</f>
        <v>10.161290322580646</v>
      </c>
      <c r="H172" s="87">
        <v>0</v>
      </c>
      <c r="I172" s="84">
        <f>(K172/31)*22</f>
        <v>24.838709677419356</v>
      </c>
      <c r="J172" s="87">
        <v>0</v>
      </c>
      <c r="K172" s="84">
        <f>D172</f>
        <v>35</v>
      </c>
      <c r="L172" s="84">
        <f>H172+J172</f>
        <v>0</v>
      </c>
      <c r="M172" s="84">
        <v>0</v>
      </c>
      <c r="N172" s="84">
        <v>0</v>
      </c>
      <c r="O172" s="84">
        <f>ROUND((K172/31)*9,0)</f>
        <v>10</v>
      </c>
      <c r="P172" s="84">
        <v>0</v>
      </c>
      <c r="Q172" s="123" t="s">
        <v>137</v>
      </c>
      <c r="R172" s="93">
        <f>ROUND((T172/31)*22,0)</f>
        <v>25</v>
      </c>
      <c r="S172" s="93">
        <v>0</v>
      </c>
      <c r="T172" s="84">
        <v>35</v>
      </c>
      <c r="U172" s="84">
        <f>P172+S172</f>
        <v>0</v>
      </c>
      <c r="V172" s="84"/>
      <c r="W172" s="84"/>
      <c r="X172" s="84"/>
      <c r="Y172" s="84"/>
      <c r="Z172" s="84"/>
      <c r="AA172" s="84"/>
    </row>
    <row r="173" spans="1:35" s="22" customFormat="1" x14ac:dyDescent="0.25">
      <c r="A173" s="125" t="s">
        <v>13</v>
      </c>
      <c r="B173" s="126">
        <f>SUM(B171:B172)</f>
        <v>35.483870967741936</v>
      </c>
      <c r="C173" s="126">
        <f t="shared" ref="C173:AA173" si="53">SUM(C171:C172)</f>
        <v>0</v>
      </c>
      <c r="D173" s="126">
        <f t="shared" si="53"/>
        <v>50</v>
      </c>
      <c r="E173" s="126">
        <f t="shared" si="53"/>
        <v>0</v>
      </c>
      <c r="F173" s="126">
        <f t="shared" si="53"/>
        <v>0</v>
      </c>
      <c r="G173" s="126">
        <f t="shared" si="53"/>
        <v>14.516129032258066</v>
      </c>
      <c r="H173" s="126">
        <f t="shared" si="53"/>
        <v>0</v>
      </c>
      <c r="I173" s="126">
        <f t="shared" si="53"/>
        <v>35.483870967741936</v>
      </c>
      <c r="J173" s="126">
        <f t="shared" si="53"/>
        <v>0</v>
      </c>
      <c r="K173" s="126">
        <f t="shared" si="53"/>
        <v>50</v>
      </c>
      <c r="L173" s="126">
        <f t="shared" si="53"/>
        <v>0</v>
      </c>
      <c r="M173" s="126">
        <f t="shared" si="53"/>
        <v>0</v>
      </c>
      <c r="N173" s="126">
        <f t="shared" si="53"/>
        <v>0</v>
      </c>
      <c r="O173" s="126">
        <f t="shared" si="53"/>
        <v>14</v>
      </c>
      <c r="P173" s="126">
        <f t="shared" si="53"/>
        <v>0</v>
      </c>
      <c r="Q173" s="125" t="s">
        <v>13</v>
      </c>
      <c r="R173" s="127">
        <f>SUM(R171:R172)</f>
        <v>36</v>
      </c>
      <c r="S173" s="127">
        <f>SUM(S171:S172)</f>
        <v>0</v>
      </c>
      <c r="T173" s="126">
        <f>SUM(T171:T172)</f>
        <v>50</v>
      </c>
      <c r="U173" s="126">
        <f t="shared" si="53"/>
        <v>0</v>
      </c>
      <c r="V173" s="126">
        <f t="shared" si="53"/>
        <v>0</v>
      </c>
      <c r="W173" s="126">
        <f t="shared" si="53"/>
        <v>0</v>
      </c>
      <c r="X173" s="126">
        <f t="shared" si="53"/>
        <v>0</v>
      </c>
      <c r="Y173" s="126">
        <f t="shared" si="53"/>
        <v>0</v>
      </c>
      <c r="Z173" s="126">
        <f t="shared" si="53"/>
        <v>0</v>
      </c>
      <c r="AA173" s="126">
        <f t="shared" si="53"/>
        <v>0</v>
      </c>
    </row>
    <row r="175" spans="1:35" ht="25.5" x14ac:dyDescent="0.25">
      <c r="A175" s="79" t="s">
        <v>138</v>
      </c>
      <c r="B175" s="6" t="str">
        <f>B$4</f>
        <v>Meta Parcial</v>
      </c>
      <c r="C175" s="6" t="str">
        <f t="shared" ref="C175:AA175" si="54">C$4</f>
        <v>10-31-jul-24</v>
      </c>
      <c r="D175" s="6" t="str">
        <f t="shared" si="54"/>
        <v>Meta Mensal</v>
      </c>
      <c r="E175" s="6">
        <f t="shared" si="54"/>
        <v>45505</v>
      </c>
      <c r="F175" s="6" t="e">
        <f t="shared" ca="1" si="54"/>
        <v>#NAME?</v>
      </c>
      <c r="G175" s="6" t="str">
        <f t="shared" si="54"/>
        <v>Meta Parcial</v>
      </c>
      <c r="H175" s="6" t="str">
        <f t="shared" si="54"/>
        <v>01-09-Out-24</v>
      </c>
      <c r="I175" s="6" t="str">
        <f t="shared" si="54"/>
        <v>Meta Parcial</v>
      </c>
      <c r="J175" s="6" t="str">
        <f t="shared" si="54"/>
        <v>10-31-Out-24</v>
      </c>
      <c r="K175" s="6" t="str">
        <f t="shared" si="54"/>
        <v>Meta Mensal</v>
      </c>
      <c r="L175" s="6">
        <f t="shared" si="54"/>
        <v>45566</v>
      </c>
      <c r="M175" s="6" t="e">
        <f t="shared" ca="1" si="54"/>
        <v>#NAME?</v>
      </c>
      <c r="N175" s="6" t="e">
        <f t="shared" ca="1" si="54"/>
        <v>#NAME?</v>
      </c>
      <c r="O175" s="6" t="str">
        <f t="shared" si="54"/>
        <v>Meta Parcial</v>
      </c>
      <c r="P175" s="6" t="str">
        <f t="shared" si="54"/>
        <v>01-09/jan de 2025</v>
      </c>
      <c r="Q175" s="8" t="s">
        <v>139</v>
      </c>
      <c r="R175" s="9" t="str">
        <f>R$4</f>
        <v>Meta Parcial</v>
      </c>
      <c r="S175" s="9" t="str">
        <f>S$4</f>
        <v>10-31/jan de 2025</v>
      </c>
      <c r="T175" s="10" t="str">
        <f t="shared" si="54"/>
        <v>Meta Mensal</v>
      </c>
      <c r="U175" s="10" t="e">
        <f t="shared" ca="1" si="54"/>
        <v>#NAME?</v>
      </c>
      <c r="V175" s="10" t="e">
        <f t="shared" ca="1" si="54"/>
        <v>#NAME?</v>
      </c>
      <c r="W175" s="10" t="e">
        <f t="shared" ca="1" si="54"/>
        <v>#NAME?</v>
      </c>
      <c r="X175" s="10" t="e">
        <f t="shared" ca="1" si="54"/>
        <v>#NAME?</v>
      </c>
      <c r="Y175" s="10" t="e">
        <f t="shared" ca="1" si="54"/>
        <v>#NAME?</v>
      </c>
      <c r="Z175" s="10" t="e">
        <f t="shared" ca="1" si="54"/>
        <v>#NAME?</v>
      </c>
      <c r="AA175" s="10" t="e">
        <f t="shared" ca="1" si="54"/>
        <v>#NAME?</v>
      </c>
      <c r="AB175" s="11"/>
    </row>
    <row r="176" spans="1:35" s="15" customFormat="1" hidden="1" x14ac:dyDescent="0.25">
      <c r="A176" s="123" t="s">
        <v>140</v>
      </c>
      <c r="B176" s="34">
        <f>(D176/31)*22</f>
        <v>8516.1290322580644</v>
      </c>
      <c r="C176" s="84">
        <v>0</v>
      </c>
      <c r="D176" s="34">
        <v>12000</v>
      </c>
      <c r="E176" s="86">
        <v>7136</v>
      </c>
      <c r="F176" s="84">
        <v>6246</v>
      </c>
      <c r="G176" s="84">
        <f>(K176/31)*9</f>
        <v>3483.8709677419356</v>
      </c>
      <c r="H176" s="87">
        <v>2042</v>
      </c>
      <c r="I176" s="84">
        <f>(K176/31)*22</f>
        <v>8516.1290322580644</v>
      </c>
      <c r="J176" s="87">
        <v>4580</v>
      </c>
      <c r="K176" s="84">
        <f>D176</f>
        <v>12000</v>
      </c>
      <c r="L176" s="84">
        <v>7152</v>
      </c>
      <c r="M176" s="84">
        <v>6801</v>
      </c>
      <c r="N176" s="84">
        <v>6910</v>
      </c>
      <c r="O176" s="84">
        <f>ROUND((K176/31)*9,0)</f>
        <v>3484</v>
      </c>
      <c r="P176" s="84">
        <v>0</v>
      </c>
      <c r="Q176" s="128"/>
      <c r="R176" s="129"/>
      <c r="S176" s="129"/>
      <c r="T176" s="87"/>
      <c r="U176" s="37"/>
      <c r="V176" s="87"/>
      <c r="W176" s="87"/>
      <c r="X176" s="87"/>
      <c r="Y176" s="87"/>
      <c r="Z176" s="87"/>
      <c r="AA176" s="87"/>
      <c r="AB176" s="38"/>
      <c r="AC176" s="38"/>
      <c r="AD176" s="38"/>
      <c r="AE176" s="38"/>
      <c r="AF176" s="38"/>
      <c r="AG176" s="38"/>
      <c r="AH176" s="38"/>
      <c r="AI176" s="38"/>
    </row>
    <row r="177" spans="1:27" s="15" customFormat="1" x14ac:dyDescent="0.25">
      <c r="A177" s="123" t="s">
        <v>141</v>
      </c>
      <c r="B177" s="34">
        <f>(D177/31)*22</f>
        <v>8516.1290322580644</v>
      </c>
      <c r="C177" s="84">
        <v>0</v>
      </c>
      <c r="D177" s="124">
        <v>12000</v>
      </c>
      <c r="E177" s="86">
        <v>0</v>
      </c>
      <c r="F177" s="84">
        <v>0</v>
      </c>
      <c r="G177" s="84">
        <f>(K177/31)*9</f>
        <v>3483.8709677419356</v>
      </c>
      <c r="H177" s="87">
        <v>0</v>
      </c>
      <c r="I177" s="84">
        <f>(K177/31)*22</f>
        <v>8516.1290322580644</v>
      </c>
      <c r="J177" s="87">
        <v>0</v>
      </c>
      <c r="K177" s="84">
        <f>D177</f>
        <v>12000</v>
      </c>
      <c r="L177" s="84">
        <f>H177+J177</f>
        <v>0</v>
      </c>
      <c r="M177" s="84">
        <v>0</v>
      </c>
      <c r="N177" s="84">
        <v>0</v>
      </c>
      <c r="O177" s="84">
        <f>ROUND((K177/31)*9,0)</f>
        <v>3484</v>
      </c>
      <c r="P177" s="84">
        <v>0</v>
      </c>
      <c r="Q177" s="123" t="s">
        <v>141</v>
      </c>
      <c r="R177" s="93">
        <f>ROUND((T177/31)*22,0)</f>
        <v>10645</v>
      </c>
      <c r="S177" s="93">
        <v>6895</v>
      </c>
      <c r="T177" s="84">
        <v>15000</v>
      </c>
      <c r="U177" s="18">
        <f>P177+S177</f>
        <v>6895</v>
      </c>
      <c r="V177" s="84"/>
      <c r="W177" s="84"/>
      <c r="X177" s="84"/>
      <c r="Y177" s="84"/>
      <c r="Z177" s="84"/>
      <c r="AA177" s="84"/>
    </row>
    <row r="178" spans="1:27" s="15" customFormat="1" x14ac:dyDescent="0.25">
      <c r="A178" s="123"/>
      <c r="B178" s="34"/>
      <c r="C178" s="84"/>
      <c r="D178" s="124"/>
      <c r="E178" s="86"/>
      <c r="F178" s="84"/>
      <c r="G178" s="84"/>
      <c r="H178" s="87"/>
      <c r="I178" s="84"/>
      <c r="J178" s="87"/>
      <c r="K178" s="84"/>
      <c r="L178" s="84"/>
      <c r="M178" s="84"/>
      <c r="N178" s="84"/>
      <c r="O178" s="84"/>
      <c r="P178" s="84"/>
      <c r="Q178" s="123" t="s">
        <v>142</v>
      </c>
      <c r="R178" s="93">
        <v>3</v>
      </c>
      <c r="S178" s="93">
        <v>1</v>
      </c>
      <c r="T178" s="84">
        <v>3</v>
      </c>
      <c r="U178" s="18">
        <v>1</v>
      </c>
      <c r="V178" s="84"/>
      <c r="W178" s="84"/>
      <c r="X178" s="84"/>
      <c r="Y178" s="84"/>
      <c r="Z178" s="84"/>
      <c r="AA178" s="84"/>
    </row>
    <row r="179" spans="1:27" s="22" customFormat="1" x14ac:dyDescent="0.25">
      <c r="A179" s="125" t="s">
        <v>13</v>
      </c>
      <c r="B179" s="126">
        <f>SUM(B176:B177)</f>
        <v>17032.258064516129</v>
      </c>
      <c r="C179" s="126">
        <f t="shared" ref="C179:AA179" si="55">SUM(C176:C177)</f>
        <v>0</v>
      </c>
      <c r="D179" s="126">
        <f t="shared" si="55"/>
        <v>24000</v>
      </c>
      <c r="E179" s="126">
        <f t="shared" si="55"/>
        <v>7136</v>
      </c>
      <c r="F179" s="126">
        <f t="shared" si="55"/>
        <v>6246</v>
      </c>
      <c r="G179" s="126">
        <f t="shared" si="55"/>
        <v>6967.7419354838712</v>
      </c>
      <c r="H179" s="126">
        <f t="shared" si="55"/>
        <v>2042</v>
      </c>
      <c r="I179" s="126">
        <f t="shared" si="55"/>
        <v>17032.258064516129</v>
      </c>
      <c r="J179" s="126">
        <f t="shared" si="55"/>
        <v>4580</v>
      </c>
      <c r="K179" s="126">
        <f t="shared" si="55"/>
        <v>24000</v>
      </c>
      <c r="L179" s="126">
        <f t="shared" si="55"/>
        <v>7152</v>
      </c>
      <c r="M179" s="126">
        <f t="shared" si="55"/>
        <v>6801</v>
      </c>
      <c r="N179" s="126">
        <f t="shared" si="55"/>
        <v>6910</v>
      </c>
      <c r="O179" s="126">
        <f t="shared" si="55"/>
        <v>6968</v>
      </c>
      <c r="P179" s="126">
        <f t="shared" si="55"/>
        <v>0</v>
      </c>
      <c r="Q179" s="125" t="s">
        <v>13</v>
      </c>
      <c r="R179" s="127">
        <f>SUM(R176:R177)</f>
        <v>10645</v>
      </c>
      <c r="S179" s="127">
        <f>SUM(S176:S177)</f>
        <v>6895</v>
      </c>
      <c r="T179" s="126">
        <f>SUM(T176:T177)</f>
        <v>15000</v>
      </c>
      <c r="U179" s="126">
        <f t="shared" si="55"/>
        <v>6895</v>
      </c>
      <c r="V179" s="126">
        <f t="shared" si="55"/>
        <v>0</v>
      </c>
      <c r="W179" s="126">
        <f t="shared" si="55"/>
        <v>0</v>
      </c>
      <c r="X179" s="126">
        <f t="shared" si="55"/>
        <v>0</v>
      </c>
      <c r="Y179" s="126">
        <f t="shared" si="55"/>
        <v>0</v>
      </c>
      <c r="Z179" s="126">
        <f t="shared" si="55"/>
        <v>0</v>
      </c>
      <c r="AA179" s="126">
        <f t="shared" si="55"/>
        <v>0</v>
      </c>
    </row>
  </sheetData>
  <mergeCells count="25">
    <mergeCell ref="O36:O41"/>
    <mergeCell ref="R78:R84"/>
    <mergeCell ref="T78:T84"/>
    <mergeCell ref="R88:R94"/>
    <mergeCell ref="T88:T94"/>
    <mergeCell ref="R36:R41"/>
    <mergeCell ref="T36:T41"/>
    <mergeCell ref="R45:R50"/>
    <mergeCell ref="T45:T50"/>
    <mergeCell ref="R54:R59"/>
    <mergeCell ref="T54:T59"/>
    <mergeCell ref="B36:B41"/>
    <mergeCell ref="D36:D41"/>
    <mergeCell ref="G36:G41"/>
    <mergeCell ref="I36:I41"/>
    <mergeCell ref="K36:K41"/>
    <mergeCell ref="A2:AA2"/>
    <mergeCell ref="A3:P3"/>
    <mergeCell ref="Q3:AA3"/>
    <mergeCell ref="B10:B32"/>
    <mergeCell ref="D10:D32"/>
    <mergeCell ref="G10:G32"/>
    <mergeCell ref="I10:I32"/>
    <mergeCell ref="K10:K32"/>
    <mergeCell ref="O10:O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4" manualBreakCount="4">
    <brk id="43" max="26" man="1"/>
    <brk id="76" max="26" man="1"/>
    <brk id="109" max="26" man="1"/>
    <brk id="144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C5AC9-C167-4C23-B3A8-000CB15861AD}">
  <sheetPr>
    <tabColor theme="7" tint="-0.499984740745262"/>
    <pageSetUpPr fitToPage="1"/>
  </sheetPr>
  <dimension ref="A1:IV22"/>
  <sheetViews>
    <sheetView showGridLines="0" view="pageBreakPreview" zoomScaleNormal="100" zoomScaleSheetLayoutView="100" workbookViewId="0">
      <pane xSplit="1" ySplit="4" topLeftCell="T17" activePane="bottomRight" state="frozen"/>
      <selection pane="topRight" activeCell="P6" sqref="P6:Q6"/>
      <selection pane="bottomLeft" activeCell="P6" sqref="P6:Q6"/>
      <selection pane="bottomRight" activeCell="U20" sqref="U20"/>
    </sheetView>
  </sheetViews>
  <sheetFormatPr defaultColWidth="8.7109375" defaultRowHeight="12.75" x14ac:dyDescent="0.25"/>
  <cols>
    <col min="1" max="1" width="60.7109375" style="133" customWidth="1"/>
    <col min="2" max="3" width="13.7109375" style="133" hidden="1" customWidth="1"/>
    <col min="4" max="4" width="20.7109375" style="133" hidden="1" customWidth="1"/>
    <col min="5" max="6" width="13.7109375" style="133" hidden="1" customWidth="1"/>
    <col min="7" max="11" width="26.140625" style="133" hidden="1" customWidth="1"/>
    <col min="12" max="13" width="13.7109375" style="133" hidden="1" customWidth="1"/>
    <col min="14" max="16" width="20.7109375" style="133" hidden="1" customWidth="1"/>
    <col min="17" max="17" width="60.7109375" style="133" hidden="1" customWidth="1"/>
    <col min="18" max="19" width="20.7109375" style="133" hidden="1" customWidth="1"/>
    <col min="20" max="21" width="20.7109375" style="133" customWidth="1"/>
    <col min="22" max="16384" width="8.7109375" style="133"/>
  </cols>
  <sheetData>
    <row r="1" spans="1:256" s="132" customFormat="1" ht="62.25" x14ac:dyDescent="0.8">
      <c r="A1" s="131" t="s">
        <v>143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  <c r="IV1" s="131"/>
    </row>
    <row r="2" spans="1:256" ht="15" x14ac:dyDescent="0.2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56" x14ac:dyDescent="0.25">
      <c r="A3" s="234" t="s">
        <v>144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5"/>
    </row>
    <row r="4" spans="1:256" s="137" customFormat="1" x14ac:dyDescent="0.2">
      <c r="A4" s="134" t="s">
        <v>145</v>
      </c>
      <c r="B4" s="135" t="str">
        <f>Produção1!D4</f>
        <v>Meta Mensal</v>
      </c>
      <c r="C4" s="135" t="str">
        <f>Produção1!C9</f>
        <v>10-31-jul-24</v>
      </c>
      <c r="D4" s="135" t="s">
        <v>6</v>
      </c>
      <c r="E4" s="135">
        <f>Produção1!E4</f>
        <v>45505</v>
      </c>
      <c r="F4" s="135" t="e">
        <f ca="1">Produção1!F4</f>
        <v>#NAME?</v>
      </c>
      <c r="G4" s="135" t="str">
        <f>Produção1!G4</f>
        <v>Meta Parcial</v>
      </c>
      <c r="H4" s="135" t="str">
        <f>Produção1!H4</f>
        <v>01-09-Out-24</v>
      </c>
      <c r="I4" s="135" t="str">
        <f>Produção1!I4</f>
        <v>Meta Parcial</v>
      </c>
      <c r="J4" s="135" t="str">
        <f>Produção1!J4</f>
        <v>10-31-Out-24</v>
      </c>
      <c r="K4" s="135" t="str">
        <f>Produção1!K4</f>
        <v>Meta Mensal</v>
      </c>
      <c r="L4" s="135">
        <f>Produção1!L4</f>
        <v>45566</v>
      </c>
      <c r="M4" s="135" t="e">
        <f ca="1">Produção1!M4</f>
        <v>#NAME?</v>
      </c>
      <c r="N4" s="135" t="e">
        <f ca="1">Produção1!N4</f>
        <v>#NAME?</v>
      </c>
      <c r="O4" s="135" t="str">
        <f>Produção1!O4</f>
        <v>Meta Parcial</v>
      </c>
      <c r="P4" s="135" t="str">
        <f>Produção1!P4</f>
        <v>01-09/jan de 2025</v>
      </c>
      <c r="Q4" s="134" t="s">
        <v>145</v>
      </c>
      <c r="R4" s="135" t="str">
        <f>Produção1!R4</f>
        <v>Meta Parcial</v>
      </c>
      <c r="S4" s="135" t="str">
        <f>Produção1!S4</f>
        <v>10-31/jan de 2025</v>
      </c>
      <c r="T4" s="135" t="str">
        <f>Produção1!T4</f>
        <v>Meta Mensal</v>
      </c>
      <c r="U4" s="135" t="e">
        <f ca="1">Produção1!U4</f>
        <v>#NAME?</v>
      </c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</row>
    <row r="5" spans="1:256" s="141" customFormat="1" x14ac:dyDescent="0.25">
      <c r="A5" s="138" t="s">
        <v>146</v>
      </c>
      <c r="B5" s="139">
        <v>1</v>
      </c>
      <c r="C5" s="140">
        <f>IFERROR(ROUND((C6/C7),4),0)</f>
        <v>1.6774</v>
      </c>
      <c r="D5" s="139">
        <v>1</v>
      </c>
      <c r="E5" s="140">
        <f>IFERROR(ROUND((E6/E7),4),0)</f>
        <v>2.7582</v>
      </c>
      <c r="F5" s="140">
        <f>IFERROR(ROUND((F6/F7),4),0)</f>
        <v>2.6608999999999998</v>
      </c>
      <c r="G5" s="140">
        <f>D5</f>
        <v>1</v>
      </c>
      <c r="H5" s="140">
        <f t="shared" ref="H5:U5" si="0">IFERROR(ROUND((H6/H7),4),0)</f>
        <v>0</v>
      </c>
      <c r="I5" s="140">
        <f>G5</f>
        <v>1</v>
      </c>
      <c r="J5" s="140">
        <f t="shared" si="0"/>
        <v>3.7698</v>
      </c>
      <c r="K5" s="140">
        <f>I5</f>
        <v>1</v>
      </c>
      <c r="L5" s="140">
        <f t="shared" si="0"/>
        <v>2.4256000000000002</v>
      </c>
      <c r="M5" s="140">
        <f t="shared" si="0"/>
        <v>2.4405000000000001</v>
      </c>
      <c r="N5" s="140">
        <f t="shared" si="0"/>
        <v>2.3912</v>
      </c>
      <c r="O5" s="140">
        <v>1</v>
      </c>
      <c r="P5" s="140">
        <f t="shared" si="0"/>
        <v>0</v>
      </c>
      <c r="Q5" s="138" t="s">
        <v>146</v>
      </c>
      <c r="R5" s="140">
        <v>1</v>
      </c>
      <c r="S5" s="140">
        <f t="shared" si="0"/>
        <v>0</v>
      </c>
      <c r="T5" s="140">
        <v>1</v>
      </c>
      <c r="U5" s="140">
        <f t="shared" si="0"/>
        <v>1.1367</v>
      </c>
    </row>
    <row r="6" spans="1:256" s="148" customFormat="1" x14ac:dyDescent="0.2">
      <c r="A6" s="142" t="s">
        <v>147</v>
      </c>
      <c r="B6" s="121"/>
      <c r="C6" s="143">
        <v>6473</v>
      </c>
      <c r="D6" s="121"/>
      <c r="E6" s="144">
        <v>7621</v>
      </c>
      <c r="F6" s="143">
        <v>7352</v>
      </c>
      <c r="G6" s="143"/>
      <c r="H6" s="145">
        <v>0</v>
      </c>
      <c r="I6" s="143"/>
      <c r="J6" s="145">
        <v>7392</v>
      </c>
      <c r="K6" s="143"/>
      <c r="L6" s="146">
        <v>6702</v>
      </c>
      <c r="M6" s="143">
        <v>6743</v>
      </c>
      <c r="N6" s="143">
        <v>6607</v>
      </c>
      <c r="O6" s="143"/>
      <c r="P6" s="143"/>
      <c r="Q6" s="142" t="s">
        <v>147</v>
      </c>
      <c r="R6" s="143"/>
      <c r="S6" s="143"/>
      <c r="T6" s="143"/>
      <c r="U6" s="143">
        <v>7957</v>
      </c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</row>
    <row r="7" spans="1:256" s="148" customFormat="1" x14ac:dyDescent="0.2">
      <c r="A7" s="142" t="s">
        <v>148</v>
      </c>
      <c r="B7" s="121"/>
      <c r="C7" s="143">
        <f>Produção1!$B$5+Produção1!$B$6</f>
        <v>3859</v>
      </c>
      <c r="D7" s="121"/>
      <c r="E7" s="143">
        <f>Produção1!$D$5+Produção1!$D$6</f>
        <v>2763</v>
      </c>
      <c r="F7" s="143">
        <f>Produção1!$D$5+Produção1!$D$6</f>
        <v>2763</v>
      </c>
      <c r="G7" s="143"/>
      <c r="H7" s="143">
        <f>Produção1!$G$5+Produção1!$G$6</f>
        <v>802.16129032258061</v>
      </c>
      <c r="I7" s="143"/>
      <c r="J7" s="143">
        <f>Produção1!$I$5+Produção1!$I$6</f>
        <v>1960.8387096774193</v>
      </c>
      <c r="K7" s="143"/>
      <c r="L7" s="143">
        <f>Produção1!$D$5+Produção1!$D$6</f>
        <v>2763</v>
      </c>
      <c r="M7" s="143">
        <f>Produção1!$D$5+Produção1!$D$6</f>
        <v>2763</v>
      </c>
      <c r="N7" s="143">
        <f>Produção1!$D$5+Produção1!$D$6</f>
        <v>2763</v>
      </c>
      <c r="O7" s="143">
        <f>Produção1!O5+Produção1!O6</f>
        <v>802</v>
      </c>
      <c r="P7" s="143">
        <f>O7</f>
        <v>802</v>
      </c>
      <c r="Q7" s="142" t="s">
        <v>148</v>
      </c>
      <c r="R7" s="143">
        <f>Produção1!R5+Produção1!R6</f>
        <v>4871</v>
      </c>
      <c r="S7" s="143">
        <f>R7</f>
        <v>4871</v>
      </c>
      <c r="T7" s="143">
        <f>Produção1!T5+Produção1!T6</f>
        <v>7000</v>
      </c>
      <c r="U7" s="143">
        <f>T7</f>
        <v>7000</v>
      </c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</row>
    <row r="8" spans="1:256" s="141" customFormat="1" x14ac:dyDescent="0.25">
      <c r="A8" s="138" t="s">
        <v>149</v>
      </c>
      <c r="B8" s="139">
        <v>1</v>
      </c>
      <c r="C8" s="140">
        <f>IFERROR(ROUND((C9/C10),4),0)</f>
        <v>2.3264999999999998</v>
      </c>
      <c r="D8" s="139">
        <v>1</v>
      </c>
      <c r="E8" s="140">
        <f>IFERROR(ROUND((E9/E10),4),0)</f>
        <v>1.1856</v>
      </c>
      <c r="F8" s="140">
        <f>IFERROR(ROUND((F9/F10),4),0)</f>
        <v>0.8931</v>
      </c>
      <c r="G8" s="140">
        <f>$D$8</f>
        <v>1</v>
      </c>
      <c r="H8" s="140">
        <f t="shared" ref="H8:U8" si="1">IFERROR(ROUND((H9/H10),4),0)</f>
        <v>0.45619999999999999</v>
      </c>
      <c r="I8" s="140">
        <f>$D$8</f>
        <v>1</v>
      </c>
      <c r="J8" s="140">
        <f t="shared" si="1"/>
        <v>1.2584</v>
      </c>
      <c r="K8" s="140">
        <f>$D$8</f>
        <v>1</v>
      </c>
      <c r="L8" s="140">
        <f t="shared" si="1"/>
        <v>1.0255000000000001</v>
      </c>
      <c r="M8" s="140">
        <f t="shared" si="1"/>
        <v>1.0169999999999999</v>
      </c>
      <c r="N8" s="140">
        <f t="shared" si="1"/>
        <v>1.1287</v>
      </c>
      <c r="O8" s="140">
        <v>1</v>
      </c>
      <c r="P8" s="140">
        <f t="shared" si="1"/>
        <v>0</v>
      </c>
      <c r="Q8" s="138" t="s">
        <v>149</v>
      </c>
      <c r="R8" s="140">
        <v>1</v>
      </c>
      <c r="S8" s="140">
        <f t="shared" si="1"/>
        <v>0</v>
      </c>
      <c r="T8" s="140">
        <v>1</v>
      </c>
      <c r="U8" s="140">
        <f t="shared" si="1"/>
        <v>1.8865000000000001</v>
      </c>
    </row>
    <row r="9" spans="1:256" s="148" customFormat="1" x14ac:dyDescent="0.2">
      <c r="A9" s="142" t="s">
        <v>150</v>
      </c>
      <c r="B9" s="121"/>
      <c r="C9" s="143">
        <v>3104</v>
      </c>
      <c r="D9" s="121"/>
      <c r="E9" s="144">
        <v>2229</v>
      </c>
      <c r="F9" s="143">
        <v>1679</v>
      </c>
      <c r="G9" s="143"/>
      <c r="H9" s="145">
        <f>L9-J9</f>
        <v>249</v>
      </c>
      <c r="I9" s="143"/>
      <c r="J9" s="145">
        <v>1679</v>
      </c>
      <c r="K9" s="143"/>
      <c r="L9" s="146">
        <v>1928</v>
      </c>
      <c r="M9" s="143">
        <v>1912</v>
      </c>
      <c r="N9" s="143">
        <v>2122</v>
      </c>
      <c r="O9" s="143"/>
      <c r="P9" s="143"/>
      <c r="Q9" s="142" t="s">
        <v>150</v>
      </c>
      <c r="R9" s="143"/>
      <c r="S9" s="143"/>
      <c r="T9" s="143"/>
      <c r="U9" s="143">
        <v>2377</v>
      </c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</row>
    <row r="10" spans="1:256" s="148" customFormat="1" x14ac:dyDescent="0.2">
      <c r="A10" s="142" t="s">
        <v>151</v>
      </c>
      <c r="B10" s="121"/>
      <c r="C10" s="143">
        <f>Produção1!B137</f>
        <v>1334.1935483870966</v>
      </c>
      <c r="D10" s="121"/>
      <c r="E10" s="143">
        <f>Produção1!$D$137</f>
        <v>1880</v>
      </c>
      <c r="F10" s="143">
        <f>Produção1!$D$137</f>
        <v>1880</v>
      </c>
      <c r="G10" s="143"/>
      <c r="H10" s="143">
        <f>Produção1!$G$137</f>
        <v>545.80645161290317</v>
      </c>
      <c r="I10" s="143"/>
      <c r="J10" s="143">
        <f>Produção1!$I$137</f>
        <v>1334.1935483870966</v>
      </c>
      <c r="K10" s="143"/>
      <c r="L10" s="143">
        <f>Produção1!$D$137</f>
        <v>1880</v>
      </c>
      <c r="M10" s="143">
        <f>Produção1!$D$137</f>
        <v>1880</v>
      </c>
      <c r="N10" s="143">
        <f>Produção1!$D$137</f>
        <v>1880</v>
      </c>
      <c r="O10" s="143">
        <f>Produção1!O137</f>
        <v>547</v>
      </c>
      <c r="P10" s="143">
        <f>O10</f>
        <v>547</v>
      </c>
      <c r="Q10" s="142" t="s">
        <v>151</v>
      </c>
      <c r="R10" s="143">
        <f>Produção1!R137</f>
        <v>894</v>
      </c>
      <c r="S10" s="143">
        <f>R10</f>
        <v>894</v>
      </c>
      <c r="T10" s="143">
        <f>Produção1!T137</f>
        <v>1260</v>
      </c>
      <c r="U10" s="143">
        <f>T10</f>
        <v>1260</v>
      </c>
      <c r="V10" s="149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spans="1:256" s="141" customFormat="1" ht="25.5" x14ac:dyDescent="0.25">
      <c r="A11" s="138" t="s">
        <v>152</v>
      </c>
      <c r="B11" s="150" t="s">
        <v>153</v>
      </c>
      <c r="C11" s="151">
        <f>IFERROR(ROUND((C12/C13),4),0)</f>
        <v>1</v>
      </c>
      <c r="D11" s="150" t="s">
        <v>153</v>
      </c>
      <c r="E11" s="151">
        <f>IFERROR(ROUND((E12/E13),4),0)</f>
        <v>1</v>
      </c>
      <c r="F11" s="151">
        <f>IFERROR(ROUND((F12/F13),4),0)</f>
        <v>1</v>
      </c>
      <c r="G11" s="140" t="str">
        <f>D11</f>
        <v>≥ 70%</v>
      </c>
      <c r="H11" s="151">
        <f t="shared" ref="H11:U11" si="2">IFERROR(ROUND((H12/H13),4),0)</f>
        <v>0</v>
      </c>
      <c r="I11" s="140" t="str">
        <f>G11</f>
        <v>≥ 70%</v>
      </c>
      <c r="J11" s="151">
        <f t="shared" si="2"/>
        <v>1</v>
      </c>
      <c r="K11" s="140" t="str">
        <f>I11</f>
        <v>≥ 70%</v>
      </c>
      <c r="L11" s="151">
        <f t="shared" si="2"/>
        <v>1</v>
      </c>
      <c r="M11" s="151">
        <f t="shared" si="2"/>
        <v>1</v>
      </c>
      <c r="N11" s="151">
        <f t="shared" si="2"/>
        <v>1</v>
      </c>
      <c r="O11" s="151" t="s">
        <v>153</v>
      </c>
      <c r="P11" s="151">
        <f t="shared" si="2"/>
        <v>0</v>
      </c>
      <c r="Q11" s="138" t="s">
        <v>152</v>
      </c>
      <c r="R11" s="151" t="s">
        <v>153</v>
      </c>
      <c r="S11" s="151">
        <f t="shared" si="2"/>
        <v>0</v>
      </c>
      <c r="T11" s="151" t="s">
        <v>153</v>
      </c>
      <c r="U11" s="151">
        <f t="shared" si="2"/>
        <v>1</v>
      </c>
    </row>
    <row r="12" spans="1:256" s="148" customFormat="1" ht="25.5" x14ac:dyDescent="0.2">
      <c r="A12" s="142" t="s">
        <v>154</v>
      </c>
      <c r="B12" s="121"/>
      <c r="C12" s="143">
        <v>752</v>
      </c>
      <c r="D12" s="121"/>
      <c r="E12" s="144">
        <v>1577</v>
      </c>
      <c r="F12" s="143">
        <v>1760</v>
      </c>
      <c r="G12" s="143"/>
      <c r="H12" s="145">
        <v>0</v>
      </c>
      <c r="I12" s="143"/>
      <c r="J12" s="145">
        <v>1760</v>
      </c>
      <c r="K12" s="143"/>
      <c r="L12" s="143">
        <f>H12+J12</f>
        <v>1760</v>
      </c>
      <c r="M12" s="143">
        <v>1454</v>
      </c>
      <c r="N12" s="143">
        <v>1553</v>
      </c>
      <c r="O12" s="143"/>
      <c r="P12" s="143"/>
      <c r="Q12" s="142" t="s">
        <v>154</v>
      </c>
      <c r="R12" s="143"/>
      <c r="S12" s="143"/>
      <c r="T12" s="143"/>
      <c r="U12" s="143">
        <v>166</v>
      </c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47"/>
    </row>
    <row r="13" spans="1:256" s="148" customFormat="1" x14ac:dyDescent="0.2">
      <c r="A13" s="142" t="s">
        <v>155</v>
      </c>
      <c r="B13" s="121"/>
      <c r="C13" s="143">
        <v>752</v>
      </c>
      <c r="D13" s="121"/>
      <c r="E13" s="144">
        <v>1577</v>
      </c>
      <c r="F13" s="143">
        <v>1760</v>
      </c>
      <c r="G13" s="143"/>
      <c r="H13" s="145">
        <v>0</v>
      </c>
      <c r="I13" s="143"/>
      <c r="J13" s="145">
        <v>1760</v>
      </c>
      <c r="K13" s="143"/>
      <c r="L13" s="143">
        <f>H13+J13</f>
        <v>1760</v>
      </c>
      <c r="M13" s="143">
        <v>1454</v>
      </c>
      <c r="N13" s="143">
        <v>1553</v>
      </c>
      <c r="O13" s="143"/>
      <c r="P13" s="143"/>
      <c r="Q13" s="142" t="s">
        <v>155</v>
      </c>
      <c r="R13" s="143"/>
      <c r="S13" s="143"/>
      <c r="T13" s="143"/>
      <c r="U13" s="143">
        <v>166</v>
      </c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7"/>
      <c r="GY13" s="147"/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7"/>
      <c r="HQ13" s="147"/>
      <c r="HR13" s="147"/>
      <c r="HS13" s="147"/>
      <c r="HT13" s="147"/>
      <c r="HU13" s="147"/>
      <c r="HV13" s="147"/>
      <c r="HW13" s="147"/>
      <c r="HX13" s="147"/>
      <c r="HY13" s="147"/>
      <c r="HZ13" s="147"/>
      <c r="IA13" s="147"/>
      <c r="IB13" s="147"/>
      <c r="IC13" s="147"/>
      <c r="ID13" s="147"/>
      <c r="IE13" s="147"/>
      <c r="IF13" s="147"/>
      <c r="IG13" s="147"/>
      <c r="IH13" s="147"/>
      <c r="II13" s="147"/>
      <c r="IJ13" s="147"/>
      <c r="IK13" s="147"/>
      <c r="IL13" s="147"/>
      <c r="IM13" s="147"/>
      <c r="IN13" s="147"/>
      <c r="IO13" s="147"/>
      <c r="IP13" s="147"/>
      <c r="IQ13" s="147"/>
      <c r="IR13" s="147"/>
      <c r="IS13" s="147"/>
      <c r="IT13" s="147"/>
      <c r="IU13" s="147"/>
      <c r="IV13" s="147"/>
    </row>
    <row r="14" spans="1:256" s="141" customFormat="1" ht="25.5" x14ac:dyDescent="0.25">
      <c r="A14" s="138" t="s">
        <v>156</v>
      </c>
      <c r="B14" s="150" t="s">
        <v>157</v>
      </c>
      <c r="C14" s="151">
        <f>IFERROR(ROUND((C15/C16),4),0)</f>
        <v>1</v>
      </c>
      <c r="D14" s="150" t="s">
        <v>157</v>
      </c>
      <c r="E14" s="151">
        <f>IFERROR(ROUND((E15/E16),4),0)</f>
        <v>1</v>
      </c>
      <c r="F14" s="151">
        <f>IFERROR(ROUND((F15/F16),4),0)</f>
        <v>1</v>
      </c>
      <c r="G14" s="140" t="str">
        <f>D14</f>
        <v>≥ 99%</v>
      </c>
      <c r="H14" s="151">
        <f t="shared" ref="H14:U14" si="3">IFERROR(ROUND((H15/H16),4),0)</f>
        <v>0</v>
      </c>
      <c r="I14" s="140" t="str">
        <f>G14</f>
        <v>≥ 99%</v>
      </c>
      <c r="J14" s="151">
        <f t="shared" si="3"/>
        <v>1</v>
      </c>
      <c r="K14" s="140" t="str">
        <f>I14</f>
        <v>≥ 99%</v>
      </c>
      <c r="L14" s="151">
        <f t="shared" si="3"/>
        <v>1</v>
      </c>
      <c r="M14" s="151">
        <f t="shared" si="3"/>
        <v>1</v>
      </c>
      <c r="N14" s="151">
        <f t="shared" si="3"/>
        <v>1</v>
      </c>
      <c r="O14" s="151" t="s">
        <v>157</v>
      </c>
      <c r="P14" s="151">
        <f t="shared" si="3"/>
        <v>0</v>
      </c>
      <c r="Q14" s="138" t="s">
        <v>156</v>
      </c>
      <c r="R14" s="151" t="s">
        <v>157</v>
      </c>
      <c r="S14" s="151">
        <f t="shared" si="3"/>
        <v>0</v>
      </c>
      <c r="T14" s="151" t="s">
        <v>157</v>
      </c>
      <c r="U14" s="151">
        <f t="shared" si="3"/>
        <v>1</v>
      </c>
    </row>
    <row r="15" spans="1:256" s="148" customFormat="1" x14ac:dyDescent="0.2">
      <c r="A15" s="142" t="s">
        <v>158</v>
      </c>
      <c r="B15" s="121">
        <v>1</v>
      </c>
      <c r="C15" s="143">
        <v>172</v>
      </c>
      <c r="D15" s="121"/>
      <c r="E15" s="144">
        <v>172</v>
      </c>
      <c r="F15" s="143">
        <v>168</v>
      </c>
      <c r="G15" s="143"/>
      <c r="H15" s="145">
        <v>0</v>
      </c>
      <c r="I15" s="143"/>
      <c r="J15" s="145">
        <v>175</v>
      </c>
      <c r="K15" s="143"/>
      <c r="L15" s="143">
        <f>J15</f>
        <v>175</v>
      </c>
      <c r="M15" s="143">
        <v>167</v>
      </c>
      <c r="N15" s="143">
        <v>165</v>
      </c>
      <c r="O15" s="143"/>
      <c r="P15" s="143"/>
      <c r="Q15" s="142" t="s">
        <v>158</v>
      </c>
      <c r="R15" s="143"/>
      <c r="S15" s="143"/>
      <c r="T15" s="143"/>
      <c r="U15" s="143">
        <v>167</v>
      </c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  <c r="IL15" s="147"/>
      <c r="IM15" s="147"/>
      <c r="IN15" s="147"/>
      <c r="IO15" s="147"/>
      <c r="IP15" s="147"/>
      <c r="IQ15" s="147"/>
      <c r="IR15" s="147"/>
      <c r="IS15" s="147"/>
      <c r="IT15" s="147"/>
      <c r="IU15" s="147"/>
      <c r="IV15" s="147"/>
    </row>
    <row r="16" spans="1:256" s="148" customFormat="1" x14ac:dyDescent="0.2">
      <c r="A16" s="142" t="s">
        <v>159</v>
      </c>
      <c r="B16" s="121"/>
      <c r="C16" s="143">
        <v>172</v>
      </c>
      <c r="D16" s="121"/>
      <c r="E16" s="144">
        <v>172</v>
      </c>
      <c r="F16" s="143">
        <v>168</v>
      </c>
      <c r="G16" s="143"/>
      <c r="H16" s="145">
        <v>0</v>
      </c>
      <c r="I16" s="143"/>
      <c r="J16" s="145">
        <v>175</v>
      </c>
      <c r="K16" s="143"/>
      <c r="L16" s="143">
        <f>J16</f>
        <v>175</v>
      </c>
      <c r="M16" s="143">
        <v>167</v>
      </c>
      <c r="N16" s="143">
        <v>165</v>
      </c>
      <c r="O16" s="143"/>
      <c r="P16" s="143"/>
      <c r="Q16" s="142" t="s">
        <v>159</v>
      </c>
      <c r="R16" s="143"/>
      <c r="S16" s="143"/>
      <c r="T16" s="143"/>
      <c r="U16" s="143">
        <v>167</v>
      </c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  <c r="IL16" s="147"/>
      <c r="IM16" s="147"/>
      <c r="IN16" s="147"/>
      <c r="IO16" s="147"/>
      <c r="IP16" s="147"/>
      <c r="IQ16" s="147"/>
      <c r="IR16" s="147"/>
      <c r="IS16" s="147"/>
      <c r="IT16" s="147"/>
      <c r="IU16" s="147"/>
      <c r="IV16" s="147"/>
    </row>
    <row r="17" spans="1:256" s="141" customFormat="1" ht="25.5" x14ac:dyDescent="0.25">
      <c r="A17" s="138" t="s">
        <v>160</v>
      </c>
      <c r="B17" s="150" t="s">
        <v>67</v>
      </c>
      <c r="C17" s="151">
        <f>IFERROR(ROUND((C18/C19),4),0)</f>
        <v>4.9399999999999999E-2</v>
      </c>
      <c r="D17" s="150" t="s">
        <v>67</v>
      </c>
      <c r="E17" s="151">
        <f>IFERROR(ROUND((E18/E19),4),0)</f>
        <v>5.8900000000000001E-2</v>
      </c>
      <c r="F17" s="151">
        <f>IFERROR(ROUND((F18/F19),4),0)</f>
        <v>4.65E-2</v>
      </c>
      <c r="G17" s="140" t="str">
        <f>D17</f>
        <v>≥ 5%</v>
      </c>
      <c r="H17" s="151">
        <f t="shared" ref="H17:U17" si="4">IFERROR(ROUND((H18/H19),4),0)</f>
        <v>3.7499999999999999E-2</v>
      </c>
      <c r="I17" s="140" t="str">
        <f>G17</f>
        <v>≥ 5%</v>
      </c>
      <c r="J17" s="151">
        <f t="shared" si="4"/>
        <v>6.7100000000000007E-2</v>
      </c>
      <c r="K17" s="140" t="str">
        <f>I17</f>
        <v>≥ 5%</v>
      </c>
      <c r="L17" s="151">
        <f t="shared" si="4"/>
        <v>5.9799999999999999E-2</v>
      </c>
      <c r="M17" s="151">
        <f t="shared" si="4"/>
        <v>6.7900000000000002E-2</v>
      </c>
      <c r="N17" s="151">
        <f t="shared" si="4"/>
        <v>7.7499999999999999E-2</v>
      </c>
      <c r="O17" s="151" t="s">
        <v>67</v>
      </c>
      <c r="P17" s="151">
        <f t="shared" si="4"/>
        <v>8.1500000000000003E-2</v>
      </c>
      <c r="Q17" s="138" t="s">
        <v>160</v>
      </c>
      <c r="R17" s="151" t="s">
        <v>67</v>
      </c>
      <c r="S17" s="151">
        <f t="shared" si="4"/>
        <v>0</v>
      </c>
      <c r="T17" s="151" t="s">
        <v>67</v>
      </c>
      <c r="U17" s="151">
        <f t="shared" si="4"/>
        <v>8.1500000000000003E-2</v>
      </c>
    </row>
    <row r="18" spans="1:256" s="148" customFormat="1" x14ac:dyDescent="0.2">
      <c r="A18" s="142" t="s">
        <v>66</v>
      </c>
      <c r="B18" s="121"/>
      <c r="C18" s="143">
        <f>Produção1!C99</f>
        <v>158</v>
      </c>
      <c r="D18" s="121"/>
      <c r="E18" s="143">
        <f>Produção1!E99</f>
        <v>272</v>
      </c>
      <c r="F18" s="143">
        <v>230</v>
      </c>
      <c r="G18" s="143"/>
      <c r="H18" s="143">
        <v>46</v>
      </c>
      <c r="I18" s="143"/>
      <c r="J18" s="143">
        <v>252</v>
      </c>
      <c r="K18" s="143"/>
      <c r="L18" s="143">
        <f>H18+J18</f>
        <v>298</v>
      </c>
      <c r="M18" s="143">
        <v>331</v>
      </c>
      <c r="N18" s="143">
        <v>380</v>
      </c>
      <c r="O18" s="143"/>
      <c r="P18" s="143">
        <f>Produção1!U99</f>
        <v>417</v>
      </c>
      <c r="Q18" s="142" t="s">
        <v>66</v>
      </c>
      <c r="R18" s="143"/>
      <c r="S18" s="143">
        <f>Produção1!X99</f>
        <v>0</v>
      </c>
      <c r="T18" s="143"/>
      <c r="U18" s="143">
        <v>417</v>
      </c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  <c r="IL18" s="147"/>
      <c r="IM18" s="147"/>
      <c r="IN18" s="147"/>
      <c r="IO18" s="147"/>
      <c r="IP18" s="147"/>
      <c r="IQ18" s="147"/>
      <c r="IR18" s="147"/>
      <c r="IS18" s="147"/>
      <c r="IT18" s="147"/>
      <c r="IU18" s="147"/>
      <c r="IV18" s="147"/>
    </row>
    <row r="19" spans="1:256" s="148" customFormat="1" x14ac:dyDescent="0.2">
      <c r="A19" s="142" t="s">
        <v>161</v>
      </c>
      <c r="B19" s="121"/>
      <c r="C19" s="143">
        <f>Produção1!C100</f>
        <v>3198</v>
      </c>
      <c r="D19" s="121"/>
      <c r="E19" s="143">
        <f>Produção1!E100</f>
        <v>4615</v>
      </c>
      <c r="F19" s="143">
        <v>4942</v>
      </c>
      <c r="G19" s="143"/>
      <c r="H19" s="143">
        <v>1228</v>
      </c>
      <c r="I19" s="143"/>
      <c r="J19" s="143">
        <v>3755</v>
      </c>
      <c r="K19" s="143"/>
      <c r="L19" s="143">
        <f>H19+J19</f>
        <v>4983</v>
      </c>
      <c r="M19" s="143">
        <v>4874</v>
      </c>
      <c r="N19" s="143">
        <v>4903</v>
      </c>
      <c r="O19" s="143"/>
      <c r="P19" s="143">
        <f>Produção1!U100</f>
        <v>5115</v>
      </c>
      <c r="Q19" s="142" t="s">
        <v>161</v>
      </c>
      <c r="R19" s="143"/>
      <c r="S19" s="143">
        <f>Produção1!X100</f>
        <v>0</v>
      </c>
      <c r="T19" s="143"/>
      <c r="U19" s="143">
        <v>5115</v>
      </c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  <c r="IH19" s="147"/>
      <c r="II19" s="147"/>
      <c r="IJ19" s="147"/>
      <c r="IK19" s="147"/>
      <c r="IL19" s="147"/>
      <c r="IM19" s="147"/>
      <c r="IN19" s="147"/>
      <c r="IO19" s="147"/>
      <c r="IP19" s="147"/>
      <c r="IQ19" s="147"/>
      <c r="IR19" s="147"/>
      <c r="IS19" s="147"/>
      <c r="IT19" s="147"/>
      <c r="IU19" s="147"/>
      <c r="IV19" s="147"/>
    </row>
    <row r="20" spans="1:256" s="155" customFormat="1" ht="25.5" x14ac:dyDescent="0.25">
      <c r="A20" s="152" t="s">
        <v>162</v>
      </c>
      <c r="B20" s="153" t="s">
        <v>163</v>
      </c>
      <c r="C20" s="154">
        <f>IFERROR(ROUND((C21/C22),4),0)</f>
        <v>1.4E-3</v>
      </c>
      <c r="D20" s="153" t="s">
        <v>163</v>
      </c>
      <c r="E20" s="154">
        <f>IFERROR(ROUND((E21/E22),4),0)</f>
        <v>5.0000000000000001E-4</v>
      </c>
      <c r="F20" s="154">
        <f>IFERROR(ROUND((F21/F22),4),0)</f>
        <v>1.17E-2</v>
      </c>
      <c r="G20" s="140" t="str">
        <f>D20</f>
        <v>≤ 0,5%</v>
      </c>
      <c r="H20" s="154">
        <f t="shared" ref="H20:U20" si="5">IFERROR(ROUND((H21/H22),4),0)</f>
        <v>0</v>
      </c>
      <c r="I20" s="140" t="str">
        <f>G20</f>
        <v>≤ 0,5%</v>
      </c>
      <c r="J20" s="154">
        <f t="shared" si="5"/>
        <v>0</v>
      </c>
      <c r="K20" s="140" t="str">
        <f>I20</f>
        <v>≤ 0,5%</v>
      </c>
      <c r="L20" s="154">
        <f t="shared" si="5"/>
        <v>3.3999999999999998E-3</v>
      </c>
      <c r="M20" s="154">
        <f t="shared" si="5"/>
        <v>5.0000000000000001E-4</v>
      </c>
      <c r="N20" s="154">
        <f t="shared" si="5"/>
        <v>1.4E-3</v>
      </c>
      <c r="O20" s="154" t="s">
        <v>163</v>
      </c>
      <c r="P20" s="154">
        <f t="shared" si="5"/>
        <v>0</v>
      </c>
      <c r="Q20" s="152" t="s">
        <v>162</v>
      </c>
      <c r="R20" s="154" t="s">
        <v>163</v>
      </c>
      <c r="S20" s="154">
        <f t="shared" si="5"/>
        <v>0</v>
      </c>
      <c r="T20" s="154" t="s">
        <v>163</v>
      </c>
      <c r="U20" s="154">
        <f t="shared" si="5"/>
        <v>0</v>
      </c>
    </row>
    <row r="21" spans="1:256" s="162" customFormat="1" ht="25.5" x14ac:dyDescent="0.2">
      <c r="A21" s="156" t="s">
        <v>164</v>
      </c>
      <c r="B21" s="157"/>
      <c r="C21" s="158">
        <v>847.27</v>
      </c>
      <c r="D21" s="157"/>
      <c r="E21" s="159">
        <v>98</v>
      </c>
      <c r="F21" s="158">
        <v>2271.7199999999998</v>
      </c>
      <c r="G21" s="158"/>
      <c r="H21" s="160">
        <v>1920</v>
      </c>
      <c r="I21" s="158"/>
      <c r="J21" s="160">
        <v>0</v>
      </c>
      <c r="K21" s="158"/>
      <c r="L21" s="158">
        <f>H21+J21</f>
        <v>1920</v>
      </c>
      <c r="M21" s="158">
        <v>40.44</v>
      </c>
      <c r="N21" s="158">
        <v>103.39</v>
      </c>
      <c r="O21" s="158"/>
      <c r="P21" s="158"/>
      <c r="Q21" s="156" t="s">
        <v>164</v>
      </c>
      <c r="R21" s="158"/>
      <c r="S21" s="158"/>
      <c r="T21" s="158"/>
      <c r="U21" s="158">
        <v>0</v>
      </c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  <c r="IM21" s="161"/>
      <c r="IN21" s="161"/>
      <c r="IO21" s="161"/>
      <c r="IP21" s="161"/>
      <c r="IQ21" s="161"/>
      <c r="IR21" s="161"/>
      <c r="IS21" s="161"/>
      <c r="IT21" s="161"/>
      <c r="IU21" s="161"/>
      <c r="IV21" s="161"/>
    </row>
    <row r="22" spans="1:256" s="162" customFormat="1" x14ac:dyDescent="0.2">
      <c r="A22" s="156" t="s">
        <v>165</v>
      </c>
      <c r="B22" s="157"/>
      <c r="C22" s="158">
        <v>615252.68999999994</v>
      </c>
      <c r="D22" s="157"/>
      <c r="E22" s="159">
        <v>193596</v>
      </c>
      <c r="F22" s="158">
        <v>193596</v>
      </c>
      <c r="G22" s="158"/>
      <c r="H22" s="160">
        <v>0</v>
      </c>
      <c r="I22" s="158"/>
      <c r="J22" s="160">
        <v>560680</v>
      </c>
      <c r="K22" s="158"/>
      <c r="L22" s="158">
        <f>H22+J22</f>
        <v>560680</v>
      </c>
      <c r="M22" s="158">
        <v>74210.58</v>
      </c>
      <c r="N22" s="158">
        <v>72147.3</v>
      </c>
      <c r="O22" s="158"/>
      <c r="P22" s="158"/>
      <c r="Q22" s="156" t="s">
        <v>165</v>
      </c>
      <c r="R22" s="158"/>
      <c r="S22" s="158"/>
      <c r="T22" s="158"/>
      <c r="U22" s="158">
        <v>63437.9</v>
      </c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  <c r="HK22" s="161"/>
      <c r="HL22" s="161"/>
      <c r="HM22" s="161"/>
      <c r="HN22" s="161"/>
      <c r="HO22" s="161"/>
      <c r="HP22" s="161"/>
      <c r="HQ22" s="161"/>
      <c r="HR22" s="161"/>
      <c r="HS22" s="161"/>
      <c r="HT22" s="161"/>
      <c r="HU22" s="161"/>
      <c r="HV22" s="161"/>
      <c r="HW22" s="161"/>
      <c r="HX22" s="161"/>
      <c r="HY22" s="161"/>
      <c r="HZ22" s="161"/>
      <c r="IA22" s="161"/>
      <c r="IB22" s="161"/>
      <c r="IC22" s="161"/>
      <c r="ID22" s="161"/>
      <c r="IE22" s="161"/>
      <c r="IF22" s="161"/>
      <c r="IG22" s="161"/>
      <c r="IH22" s="161"/>
      <c r="II22" s="161"/>
      <c r="IJ22" s="161"/>
      <c r="IK22" s="161"/>
      <c r="IL22" s="161"/>
      <c r="IM22" s="161"/>
      <c r="IN22" s="161"/>
      <c r="IO22" s="161"/>
      <c r="IP22" s="161"/>
      <c r="IQ22" s="161"/>
      <c r="IR22" s="161"/>
      <c r="IS22" s="161"/>
      <c r="IT22" s="161"/>
      <c r="IU22" s="161"/>
      <c r="IV22" s="161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fitToHeight="0" orientation="portrait" horizontalDpi="300" verticalDpi="300" r:id="rId1"/>
  <headerFooter>
    <oddFooter>&amp;C
Diretoria Geral - Policlínica de Formosa&amp;RPágina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D71E-7F5D-481C-8310-4372CC54CB44}">
  <sheetPr>
    <tabColor theme="7" tint="-0.499984740745262"/>
    <pageSetUpPr fitToPage="1"/>
  </sheetPr>
  <dimension ref="A1:IV68"/>
  <sheetViews>
    <sheetView showGridLines="0" view="pageBreakPreview" zoomScaleNormal="100" zoomScaleSheetLayoutView="100" workbookViewId="0">
      <selection activeCell="A13" sqref="A13"/>
    </sheetView>
  </sheetViews>
  <sheetFormatPr defaultColWidth="8.7109375" defaultRowHeight="12.75" x14ac:dyDescent="0.25"/>
  <cols>
    <col min="1" max="1" width="78.28515625" style="133" customWidth="1"/>
    <col min="2" max="3" width="20.7109375" style="133" hidden="1" customWidth="1"/>
    <col min="4" max="4" width="15" style="133" hidden="1" customWidth="1"/>
    <col min="5" max="5" width="13.85546875" style="133" hidden="1" customWidth="1"/>
    <col min="6" max="9" width="20.7109375" style="133" hidden="1" customWidth="1"/>
    <col min="10" max="10" width="15" style="133" hidden="1" customWidth="1"/>
    <col min="11" max="11" width="13.85546875" style="133" hidden="1" customWidth="1"/>
    <col min="12" max="12" width="15" style="133" hidden="1" customWidth="1"/>
    <col min="13" max="13" width="13.85546875" style="133" hidden="1" customWidth="1"/>
    <col min="14" max="14" width="15" style="133" hidden="1" customWidth="1"/>
    <col min="15" max="15" width="13.85546875" style="133" hidden="1" customWidth="1"/>
    <col min="16" max="16" width="15" style="133" hidden="1" customWidth="1"/>
    <col min="17" max="17" width="13.85546875" style="133" hidden="1" customWidth="1"/>
    <col min="18" max="23" width="20.7109375" style="133" hidden="1" customWidth="1"/>
    <col min="24" max="25" width="20.7109375" style="133" customWidth="1"/>
    <col min="26" max="37" width="20.7109375" style="133" hidden="1" customWidth="1"/>
    <col min="38" max="38" width="8.7109375" style="133" customWidth="1"/>
    <col min="39" max="16384" width="8.7109375" style="133"/>
  </cols>
  <sheetData>
    <row r="1" spans="1:256" s="132" customFormat="1" ht="54.95" customHeight="1" x14ac:dyDescent="0.8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  <c r="IV1" s="131"/>
    </row>
    <row r="2" spans="1:256" ht="15" x14ac:dyDescent="0.2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</row>
    <row r="3" spans="1:256" x14ac:dyDescent="0.25">
      <c r="A3" s="234" t="s">
        <v>166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</row>
    <row r="4" spans="1:256" s="137" customFormat="1" x14ac:dyDescent="0.2">
      <c r="A4" s="134" t="s">
        <v>167</v>
      </c>
      <c r="B4" s="163" t="str">
        <f>Produção1!C4</f>
        <v>10-31-jul-24</v>
      </c>
      <c r="C4" s="164"/>
      <c r="D4" s="163">
        <f>E4</f>
        <v>0</v>
      </c>
      <c r="E4" s="164"/>
      <c r="F4" s="163">
        <f ca="1">F4</f>
        <v>45536</v>
      </c>
      <c r="G4" s="164"/>
      <c r="H4" s="163">
        <f>G4</f>
        <v>0</v>
      </c>
      <c r="I4" s="164"/>
      <c r="J4" s="163">
        <f>H4</f>
        <v>0</v>
      </c>
      <c r="K4" s="164"/>
      <c r="L4" s="163">
        <f>I4</f>
        <v>0</v>
      </c>
      <c r="M4" s="164"/>
      <c r="N4" s="163">
        <f>J4</f>
        <v>0</v>
      </c>
      <c r="O4" s="164"/>
      <c r="P4" s="163">
        <f>K4</f>
        <v>0</v>
      </c>
      <c r="Q4" s="164"/>
      <c r="R4" s="163">
        <f>L4</f>
        <v>0</v>
      </c>
      <c r="S4" s="164"/>
      <c r="T4" s="163">
        <f>M4</f>
        <v>0</v>
      </c>
      <c r="U4" s="164"/>
      <c r="V4" s="163">
        <f>N4</f>
        <v>0</v>
      </c>
      <c r="W4" s="164"/>
      <c r="X4" s="163">
        <f>O4</f>
        <v>0</v>
      </c>
      <c r="Y4" s="164"/>
      <c r="Z4" s="163">
        <f>P4</f>
        <v>0</v>
      </c>
      <c r="AA4" s="164"/>
      <c r="AB4" s="163">
        <f>Q4</f>
        <v>0</v>
      </c>
      <c r="AC4" s="164"/>
      <c r="AD4" s="163">
        <f>R4</f>
        <v>0</v>
      </c>
      <c r="AE4" s="164"/>
      <c r="AF4" s="163">
        <f>S4</f>
        <v>0</v>
      </c>
      <c r="AG4" s="164"/>
      <c r="AH4" s="163">
        <f>T4</f>
        <v>0</v>
      </c>
      <c r="AI4" s="164"/>
      <c r="AJ4" s="163">
        <f>U4</f>
        <v>0</v>
      </c>
      <c r="AK4" s="164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</row>
    <row r="5" spans="1:256" s="166" customFormat="1" x14ac:dyDescent="0.25">
      <c r="A5" s="165" t="s">
        <v>168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</row>
    <row r="6" spans="1:256" s="148" customFormat="1" ht="12.75" customHeight="1" x14ac:dyDescent="0.2">
      <c r="A6" s="142" t="s">
        <v>169</v>
      </c>
      <c r="B6" s="237">
        <v>0.55910000000000004</v>
      </c>
      <c r="C6" s="237"/>
      <c r="D6" s="237">
        <v>0.15609999999999999</v>
      </c>
      <c r="E6" s="237"/>
      <c r="F6" s="237">
        <v>0.62139999999999995</v>
      </c>
      <c r="G6" s="237"/>
      <c r="H6" s="237"/>
      <c r="I6" s="237"/>
      <c r="J6" s="237">
        <v>0.22770000000000001</v>
      </c>
      <c r="K6" s="237"/>
      <c r="L6" s="237"/>
      <c r="M6" s="237"/>
      <c r="N6" s="237"/>
      <c r="O6" s="237"/>
      <c r="P6" s="237"/>
      <c r="Q6" s="237"/>
      <c r="R6" s="237">
        <v>0.22770000000000001</v>
      </c>
      <c r="S6" s="237"/>
      <c r="T6" s="237">
        <v>0.3644</v>
      </c>
      <c r="U6" s="237"/>
      <c r="V6" s="237">
        <v>0.64</v>
      </c>
      <c r="W6" s="237"/>
      <c r="X6" s="237">
        <v>0.52</v>
      </c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149"/>
      <c r="AM6" s="149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</row>
    <row r="7" spans="1:256" s="148" customFormat="1" x14ac:dyDescent="0.2">
      <c r="A7" s="142" t="s">
        <v>170</v>
      </c>
      <c r="B7" s="237">
        <v>0.55910000000000004</v>
      </c>
      <c r="C7" s="237"/>
      <c r="D7" s="237">
        <v>0.15609999999999999</v>
      </c>
      <c r="E7" s="237"/>
      <c r="F7" s="237">
        <v>0.62139999999999995</v>
      </c>
      <c r="G7" s="237"/>
      <c r="H7" s="237"/>
      <c r="I7" s="237"/>
      <c r="J7" s="237">
        <v>0.22770000000000001</v>
      </c>
      <c r="K7" s="237"/>
      <c r="L7" s="237"/>
      <c r="M7" s="237"/>
      <c r="N7" s="237"/>
      <c r="O7" s="237"/>
      <c r="P7" s="237"/>
      <c r="Q7" s="237"/>
      <c r="R7" s="237">
        <v>0.22770000000000001</v>
      </c>
      <c r="S7" s="237"/>
      <c r="T7" s="237">
        <v>0.3644</v>
      </c>
      <c r="U7" s="237"/>
      <c r="V7" s="237">
        <v>0.64</v>
      </c>
      <c r="W7" s="237"/>
      <c r="X7" s="237">
        <v>0.52</v>
      </c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149"/>
      <c r="AM7" s="149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</row>
    <row r="8" spans="1:256" s="148" customFormat="1" x14ac:dyDescent="0.2">
      <c r="A8" s="142" t="s">
        <v>171</v>
      </c>
      <c r="B8" s="237" t="s">
        <v>172</v>
      </c>
      <c r="C8" s="237"/>
      <c r="D8" s="237" t="s">
        <v>172</v>
      </c>
      <c r="E8" s="237"/>
      <c r="F8" s="237">
        <v>0</v>
      </c>
      <c r="G8" s="237"/>
      <c r="H8" s="237"/>
      <c r="I8" s="237"/>
      <c r="J8" s="237">
        <v>0</v>
      </c>
      <c r="K8" s="237"/>
      <c r="L8" s="237"/>
      <c r="M8" s="237"/>
      <c r="N8" s="237"/>
      <c r="O8" s="237"/>
      <c r="P8" s="237"/>
      <c r="Q8" s="237"/>
      <c r="R8" s="237">
        <v>0</v>
      </c>
      <c r="S8" s="237"/>
      <c r="T8" s="237">
        <v>0</v>
      </c>
      <c r="U8" s="237"/>
      <c r="V8" s="237">
        <v>0</v>
      </c>
      <c r="W8" s="237"/>
      <c r="X8" s="237">
        <v>0</v>
      </c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149"/>
      <c r="AM8" s="149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</row>
    <row r="9" spans="1:256" s="148" customFormat="1" x14ac:dyDescent="0.2">
      <c r="A9" s="142" t="s">
        <v>173</v>
      </c>
      <c r="B9" s="237">
        <v>0</v>
      </c>
      <c r="C9" s="237"/>
      <c r="D9" s="237">
        <v>2.7E-2</v>
      </c>
      <c r="E9" s="237"/>
      <c r="F9" s="237">
        <v>0</v>
      </c>
      <c r="G9" s="237"/>
      <c r="H9" s="237"/>
      <c r="I9" s="237"/>
      <c r="J9" s="237">
        <v>0</v>
      </c>
      <c r="K9" s="237"/>
      <c r="L9" s="237"/>
      <c r="M9" s="237"/>
      <c r="N9" s="237"/>
      <c r="O9" s="237"/>
      <c r="P9" s="237"/>
      <c r="Q9" s="237"/>
      <c r="R9" s="237">
        <v>0</v>
      </c>
      <c r="S9" s="237"/>
      <c r="T9" s="237">
        <v>0</v>
      </c>
      <c r="U9" s="237"/>
      <c r="V9" s="237">
        <v>0</v>
      </c>
      <c r="W9" s="237"/>
      <c r="X9" s="237">
        <v>0</v>
      </c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149"/>
      <c r="AM9" s="149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</row>
    <row r="10" spans="1:256" s="148" customFormat="1" x14ac:dyDescent="0.2">
      <c r="A10" s="142" t="s">
        <v>174</v>
      </c>
      <c r="B10" s="237">
        <v>0</v>
      </c>
      <c r="C10" s="237"/>
      <c r="D10" s="237">
        <v>2.7E-2</v>
      </c>
      <c r="E10" s="237"/>
      <c r="F10" s="237">
        <v>0</v>
      </c>
      <c r="G10" s="237"/>
      <c r="H10" s="237"/>
      <c r="I10" s="237"/>
      <c r="J10" s="237">
        <v>0</v>
      </c>
      <c r="K10" s="237"/>
      <c r="L10" s="237"/>
      <c r="M10" s="237"/>
      <c r="N10" s="237"/>
      <c r="O10" s="237"/>
      <c r="P10" s="237"/>
      <c r="Q10" s="237"/>
      <c r="R10" s="237">
        <v>0</v>
      </c>
      <c r="S10" s="237"/>
      <c r="T10" s="237">
        <v>0</v>
      </c>
      <c r="U10" s="237"/>
      <c r="V10" s="237">
        <v>0</v>
      </c>
      <c r="W10" s="237"/>
      <c r="X10" s="237">
        <v>0</v>
      </c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149"/>
      <c r="AM10" s="149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spans="1:256" s="148" customFormat="1" x14ac:dyDescent="0.2">
      <c r="A11" s="142" t="s">
        <v>175</v>
      </c>
      <c r="B11" s="237">
        <v>0</v>
      </c>
      <c r="C11" s="237"/>
      <c r="D11" s="237">
        <v>0</v>
      </c>
      <c r="E11" s="237"/>
      <c r="F11" s="237">
        <v>0</v>
      </c>
      <c r="G11" s="237"/>
      <c r="H11" s="237"/>
      <c r="I11" s="237"/>
      <c r="J11" s="237">
        <v>0</v>
      </c>
      <c r="K11" s="237"/>
      <c r="L11" s="237"/>
      <c r="M11" s="237"/>
      <c r="N11" s="237"/>
      <c r="O11" s="237"/>
      <c r="P11" s="237"/>
      <c r="Q11" s="237"/>
      <c r="R11" s="237">
        <v>0</v>
      </c>
      <c r="S11" s="237"/>
      <c r="T11" s="237">
        <v>0</v>
      </c>
      <c r="U11" s="237"/>
      <c r="V11" s="237">
        <v>0</v>
      </c>
      <c r="W11" s="237"/>
      <c r="X11" s="237">
        <v>0</v>
      </c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149"/>
      <c r="AM11" s="149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</row>
    <row r="12" spans="1:256" s="148" customFormat="1" x14ac:dyDescent="0.2">
      <c r="A12" s="167"/>
      <c r="B12" s="168"/>
      <c r="C12" s="169"/>
      <c r="D12" s="170"/>
      <c r="E12" s="170"/>
      <c r="F12" s="238"/>
      <c r="G12" s="238"/>
      <c r="H12" s="170"/>
      <c r="I12" s="170"/>
      <c r="J12" s="238"/>
      <c r="K12" s="238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47"/>
    </row>
    <row r="13" spans="1:256" s="166" customFormat="1" x14ac:dyDescent="0.25">
      <c r="A13" s="165" t="s">
        <v>176</v>
      </c>
      <c r="B13" s="171" t="str">
        <f>B$4</f>
        <v>10-31-jul-24</v>
      </c>
      <c r="C13" s="172"/>
      <c r="D13" s="173">
        <f>D$4</f>
        <v>0</v>
      </c>
      <c r="E13" s="174"/>
      <c r="F13" s="175">
        <f ca="1">F$4</f>
        <v>45536</v>
      </c>
      <c r="G13" s="176"/>
      <c r="H13" s="173">
        <f>H$4</f>
        <v>0</v>
      </c>
      <c r="I13" s="174"/>
      <c r="J13" s="175">
        <f>J$4</f>
        <v>0</v>
      </c>
      <c r="K13" s="176"/>
      <c r="L13" s="173">
        <f>L$4</f>
        <v>0</v>
      </c>
      <c r="M13" s="174"/>
      <c r="N13" s="173">
        <f>N$4</f>
        <v>0</v>
      </c>
      <c r="O13" s="174"/>
      <c r="P13" s="173">
        <f>P$4</f>
        <v>0</v>
      </c>
      <c r="Q13" s="174"/>
      <c r="R13" s="173">
        <f>R$4</f>
        <v>0</v>
      </c>
      <c r="S13" s="174"/>
      <c r="T13" s="173">
        <f>T$4</f>
        <v>0</v>
      </c>
      <c r="U13" s="174"/>
      <c r="V13" s="173">
        <f>V$4</f>
        <v>0</v>
      </c>
      <c r="W13" s="174"/>
      <c r="X13" s="173">
        <f>X$4</f>
        <v>0</v>
      </c>
      <c r="Y13" s="174"/>
      <c r="Z13" s="173">
        <f>Z$4</f>
        <v>0</v>
      </c>
      <c r="AA13" s="174"/>
      <c r="AB13" s="173">
        <f>AB$4</f>
        <v>0</v>
      </c>
      <c r="AC13" s="174"/>
      <c r="AD13" s="173">
        <f>AD$4</f>
        <v>0</v>
      </c>
      <c r="AE13" s="174"/>
      <c r="AF13" s="173">
        <f>AF$4</f>
        <v>0</v>
      </c>
      <c r="AG13" s="174"/>
      <c r="AH13" s="173">
        <f>AH$4</f>
        <v>0</v>
      </c>
      <c r="AI13" s="174"/>
      <c r="AJ13" s="173">
        <f>AJ$4</f>
        <v>0</v>
      </c>
      <c r="AK13" s="174"/>
    </row>
    <row r="14" spans="1:256" s="166" customFormat="1" x14ac:dyDescent="0.25">
      <c r="A14" s="177" t="s">
        <v>177</v>
      </c>
      <c r="B14" s="178" t="s">
        <v>178</v>
      </c>
      <c r="C14" s="179" t="s">
        <v>179</v>
      </c>
      <c r="D14" s="178" t="s">
        <v>178</v>
      </c>
      <c r="E14" s="179" t="s">
        <v>179</v>
      </c>
      <c r="F14" s="178" t="s">
        <v>178</v>
      </c>
      <c r="G14" s="179" t="s">
        <v>179</v>
      </c>
      <c r="H14" s="178" t="s">
        <v>178</v>
      </c>
      <c r="I14" s="179" t="s">
        <v>179</v>
      </c>
      <c r="J14" s="178" t="s">
        <v>178</v>
      </c>
      <c r="K14" s="179" t="s">
        <v>179</v>
      </c>
      <c r="L14" s="178" t="s">
        <v>178</v>
      </c>
      <c r="M14" s="179" t="s">
        <v>179</v>
      </c>
      <c r="N14" s="178" t="s">
        <v>178</v>
      </c>
      <c r="O14" s="179" t="s">
        <v>179</v>
      </c>
      <c r="P14" s="178" t="s">
        <v>178</v>
      </c>
      <c r="Q14" s="179" t="s">
        <v>179</v>
      </c>
      <c r="R14" s="178" t="s">
        <v>178</v>
      </c>
      <c r="S14" s="179" t="s">
        <v>179</v>
      </c>
      <c r="T14" s="178" t="s">
        <v>178</v>
      </c>
      <c r="U14" s="179" t="s">
        <v>179</v>
      </c>
      <c r="V14" s="178" t="s">
        <v>178</v>
      </c>
      <c r="W14" s="179" t="s">
        <v>179</v>
      </c>
      <c r="X14" s="178" t="s">
        <v>178</v>
      </c>
      <c r="Y14" s="179" t="s">
        <v>179</v>
      </c>
      <c r="Z14" s="178" t="s">
        <v>178</v>
      </c>
      <c r="AA14" s="179" t="s">
        <v>179</v>
      </c>
      <c r="AB14" s="178" t="s">
        <v>178</v>
      </c>
      <c r="AC14" s="179" t="s">
        <v>179</v>
      </c>
      <c r="AD14" s="178" t="s">
        <v>178</v>
      </c>
      <c r="AE14" s="179" t="s">
        <v>179</v>
      </c>
      <c r="AF14" s="178" t="s">
        <v>178</v>
      </c>
      <c r="AG14" s="179" t="s">
        <v>179</v>
      </c>
      <c r="AH14" s="178" t="s">
        <v>178</v>
      </c>
      <c r="AI14" s="179" t="s">
        <v>179</v>
      </c>
      <c r="AJ14" s="178" t="s">
        <v>178</v>
      </c>
      <c r="AK14" s="179" t="s">
        <v>179</v>
      </c>
    </row>
    <row r="15" spans="1:256" s="148" customFormat="1" x14ac:dyDescent="0.2">
      <c r="A15" s="142" t="s">
        <v>81</v>
      </c>
      <c r="B15" s="180">
        <v>0</v>
      </c>
      <c r="C15" s="181">
        <v>0</v>
      </c>
      <c r="D15" s="182">
        <v>0</v>
      </c>
      <c r="E15" s="183">
        <v>0</v>
      </c>
      <c r="F15" s="180">
        <v>0</v>
      </c>
      <c r="G15" s="181">
        <v>0</v>
      </c>
      <c r="H15" s="180"/>
      <c r="I15" s="181"/>
      <c r="J15" s="180"/>
      <c r="K15" s="181"/>
      <c r="L15" s="180"/>
      <c r="M15" s="181"/>
      <c r="N15" s="180"/>
      <c r="O15" s="181"/>
      <c r="P15" s="180"/>
      <c r="Q15" s="181"/>
      <c r="R15" s="180">
        <v>0</v>
      </c>
      <c r="S15" s="181">
        <v>0</v>
      </c>
      <c r="T15" s="180">
        <v>0</v>
      </c>
      <c r="U15" s="181">
        <v>0</v>
      </c>
      <c r="V15" s="180">
        <v>0</v>
      </c>
      <c r="W15" s="181">
        <v>0</v>
      </c>
      <c r="X15" s="180">
        <v>0</v>
      </c>
      <c r="Y15" s="181">
        <v>0</v>
      </c>
      <c r="Z15" s="180"/>
      <c r="AA15" s="181"/>
      <c r="AB15" s="180"/>
      <c r="AC15" s="181"/>
      <c r="AD15" s="180"/>
      <c r="AE15" s="181"/>
      <c r="AF15" s="180"/>
      <c r="AG15" s="181"/>
      <c r="AH15" s="180"/>
      <c r="AI15" s="181"/>
      <c r="AJ15" s="180"/>
      <c r="AK15" s="181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  <c r="IL15" s="147"/>
      <c r="IM15" s="147"/>
      <c r="IN15" s="147"/>
      <c r="IO15" s="147"/>
      <c r="IP15" s="147"/>
      <c r="IQ15" s="147"/>
      <c r="IR15" s="147"/>
      <c r="IS15" s="147"/>
      <c r="IT15" s="147"/>
      <c r="IU15" s="147"/>
      <c r="IV15" s="147"/>
    </row>
    <row r="16" spans="1:256" s="148" customFormat="1" x14ac:dyDescent="0.2">
      <c r="A16" s="142" t="s">
        <v>82</v>
      </c>
      <c r="B16" s="180">
        <v>0</v>
      </c>
      <c r="C16" s="181">
        <v>0</v>
      </c>
      <c r="D16" s="182">
        <v>0</v>
      </c>
      <c r="E16" s="183">
        <v>0</v>
      </c>
      <c r="F16" s="180">
        <v>0</v>
      </c>
      <c r="G16" s="181">
        <v>0</v>
      </c>
      <c r="H16" s="180"/>
      <c r="I16" s="181"/>
      <c r="J16" s="180"/>
      <c r="K16" s="181"/>
      <c r="L16" s="180"/>
      <c r="M16" s="181"/>
      <c r="N16" s="180"/>
      <c r="O16" s="181"/>
      <c r="P16" s="180"/>
      <c r="Q16" s="181"/>
      <c r="R16" s="180">
        <v>0</v>
      </c>
      <c r="S16" s="181">
        <v>0</v>
      </c>
      <c r="T16" s="180">
        <v>0</v>
      </c>
      <c r="U16" s="181">
        <v>0</v>
      </c>
      <c r="V16" s="180">
        <v>0</v>
      </c>
      <c r="W16" s="181">
        <v>0</v>
      </c>
      <c r="X16" s="180">
        <v>0</v>
      </c>
      <c r="Y16" s="181">
        <v>0</v>
      </c>
      <c r="Z16" s="180"/>
      <c r="AA16" s="181"/>
      <c r="AB16" s="180"/>
      <c r="AC16" s="181"/>
      <c r="AD16" s="180"/>
      <c r="AE16" s="181"/>
      <c r="AF16" s="180"/>
      <c r="AG16" s="181"/>
      <c r="AH16" s="180"/>
      <c r="AI16" s="181"/>
      <c r="AJ16" s="180"/>
      <c r="AK16" s="181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  <c r="IL16" s="147"/>
      <c r="IM16" s="147"/>
      <c r="IN16" s="147"/>
      <c r="IO16" s="147"/>
      <c r="IP16" s="147"/>
      <c r="IQ16" s="147"/>
      <c r="IR16" s="147"/>
      <c r="IS16" s="147"/>
      <c r="IT16" s="147"/>
      <c r="IU16" s="147"/>
      <c r="IV16" s="147"/>
    </row>
    <row r="17" spans="1:256" s="148" customFormat="1" x14ac:dyDescent="0.2">
      <c r="A17" s="142" t="s">
        <v>83</v>
      </c>
      <c r="B17" s="180">
        <v>0</v>
      </c>
      <c r="C17" s="181">
        <v>0</v>
      </c>
      <c r="D17" s="182">
        <v>0</v>
      </c>
      <c r="E17" s="183">
        <v>0</v>
      </c>
      <c r="F17" s="180">
        <v>0</v>
      </c>
      <c r="G17" s="181">
        <v>0</v>
      </c>
      <c r="H17" s="180"/>
      <c r="I17" s="181"/>
      <c r="J17" s="180"/>
      <c r="K17" s="181"/>
      <c r="L17" s="180"/>
      <c r="M17" s="181"/>
      <c r="N17" s="180"/>
      <c r="O17" s="181"/>
      <c r="P17" s="180"/>
      <c r="Q17" s="181"/>
      <c r="R17" s="180">
        <v>0.1</v>
      </c>
      <c r="S17" s="181">
        <v>0</v>
      </c>
      <c r="T17" s="180">
        <v>0</v>
      </c>
      <c r="U17" s="181">
        <v>0</v>
      </c>
      <c r="V17" s="180">
        <v>0</v>
      </c>
      <c r="W17" s="181">
        <v>0</v>
      </c>
      <c r="X17" s="180">
        <v>0</v>
      </c>
      <c r="Y17" s="181">
        <v>0.82</v>
      </c>
      <c r="Z17" s="180"/>
      <c r="AA17" s="181"/>
      <c r="AB17" s="180"/>
      <c r="AC17" s="181"/>
      <c r="AD17" s="180"/>
      <c r="AE17" s="181"/>
      <c r="AF17" s="180"/>
      <c r="AG17" s="181"/>
      <c r="AH17" s="180"/>
      <c r="AI17" s="181"/>
      <c r="AJ17" s="180"/>
      <c r="AK17" s="181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7"/>
      <c r="GU17" s="147"/>
      <c r="GV17" s="147"/>
      <c r="GW17" s="147"/>
      <c r="GX17" s="147"/>
      <c r="GY17" s="147"/>
      <c r="GZ17" s="147"/>
      <c r="HA17" s="147"/>
      <c r="HB17" s="147"/>
      <c r="HC17" s="147"/>
      <c r="HD17" s="147"/>
      <c r="HE17" s="147"/>
      <c r="HF17" s="147"/>
      <c r="HG17" s="147"/>
      <c r="HH17" s="147"/>
      <c r="HI17" s="147"/>
      <c r="HJ17" s="147"/>
      <c r="HK17" s="147"/>
      <c r="HL17" s="147"/>
      <c r="HM17" s="147"/>
      <c r="HN17" s="147"/>
      <c r="HO17" s="147"/>
      <c r="HP17" s="147"/>
      <c r="HQ17" s="147"/>
      <c r="HR17" s="147"/>
      <c r="HS17" s="147"/>
      <c r="HT17" s="147"/>
      <c r="HU17" s="147"/>
      <c r="HV17" s="147"/>
      <c r="HW17" s="147"/>
      <c r="HX17" s="147"/>
      <c r="HY17" s="147"/>
      <c r="HZ17" s="147"/>
      <c r="IA17" s="147"/>
      <c r="IB17" s="147"/>
      <c r="IC17" s="147"/>
      <c r="ID17" s="147"/>
      <c r="IE17" s="147"/>
      <c r="IF17" s="147"/>
      <c r="IG17" s="147"/>
      <c r="IH17" s="147"/>
      <c r="II17" s="147"/>
      <c r="IJ17" s="147"/>
      <c r="IK17" s="147"/>
      <c r="IL17" s="147"/>
      <c r="IM17" s="147"/>
      <c r="IN17" s="147"/>
      <c r="IO17" s="147"/>
      <c r="IP17" s="147"/>
      <c r="IQ17" s="147"/>
      <c r="IR17" s="147"/>
      <c r="IS17" s="147"/>
      <c r="IT17" s="147"/>
      <c r="IU17" s="147"/>
      <c r="IV17" s="147"/>
    </row>
    <row r="18" spans="1:256" s="148" customFormat="1" x14ac:dyDescent="0.2">
      <c r="A18" s="142" t="s">
        <v>84</v>
      </c>
      <c r="B18" s="180">
        <v>0</v>
      </c>
      <c r="C18" s="181">
        <v>0</v>
      </c>
      <c r="D18" s="182">
        <v>0</v>
      </c>
      <c r="E18" s="183">
        <v>0</v>
      </c>
      <c r="F18" s="180">
        <v>0</v>
      </c>
      <c r="G18" s="181">
        <v>0</v>
      </c>
      <c r="H18" s="180"/>
      <c r="I18" s="181"/>
      <c r="J18" s="180"/>
      <c r="K18" s="181"/>
      <c r="L18" s="180"/>
      <c r="M18" s="181"/>
      <c r="N18" s="180"/>
      <c r="O18" s="181"/>
      <c r="P18" s="180"/>
      <c r="Q18" s="181"/>
      <c r="R18" s="180">
        <v>0</v>
      </c>
      <c r="S18" s="181">
        <v>0</v>
      </c>
      <c r="T18" s="180">
        <v>1</v>
      </c>
      <c r="U18" s="181">
        <v>0</v>
      </c>
      <c r="V18" s="180">
        <v>0</v>
      </c>
      <c r="W18" s="181">
        <v>0</v>
      </c>
      <c r="X18" s="180">
        <v>1</v>
      </c>
      <c r="Y18" s="181">
        <v>0</v>
      </c>
      <c r="Z18" s="180"/>
      <c r="AA18" s="181"/>
      <c r="AB18" s="180"/>
      <c r="AC18" s="181"/>
      <c r="AD18" s="180"/>
      <c r="AE18" s="181"/>
      <c r="AF18" s="180"/>
      <c r="AG18" s="181"/>
      <c r="AH18" s="180"/>
      <c r="AI18" s="181"/>
      <c r="AJ18" s="180"/>
      <c r="AK18" s="181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  <c r="IL18" s="147"/>
      <c r="IM18" s="147"/>
      <c r="IN18" s="147"/>
      <c r="IO18" s="147"/>
      <c r="IP18" s="147"/>
      <c r="IQ18" s="147"/>
      <c r="IR18" s="147"/>
      <c r="IS18" s="147"/>
      <c r="IT18" s="147"/>
      <c r="IU18" s="147"/>
      <c r="IV18" s="147"/>
    </row>
    <row r="19" spans="1:256" s="148" customFormat="1" x14ac:dyDescent="0.2">
      <c r="A19" s="142" t="s">
        <v>85</v>
      </c>
      <c r="B19" s="180">
        <v>0.62</v>
      </c>
      <c r="C19" s="181">
        <v>0.2</v>
      </c>
      <c r="D19" s="182">
        <v>0.05</v>
      </c>
      <c r="E19" s="183">
        <v>0.85</v>
      </c>
      <c r="F19" s="180">
        <v>2.3800000000000002E-2</v>
      </c>
      <c r="G19" s="181">
        <v>0.28070000000000001</v>
      </c>
      <c r="H19" s="180"/>
      <c r="I19" s="181"/>
      <c r="J19" s="180"/>
      <c r="K19" s="181"/>
      <c r="L19" s="180"/>
      <c r="M19" s="181"/>
      <c r="N19" s="180"/>
      <c r="O19" s="181"/>
      <c r="P19" s="180"/>
      <c r="Q19" s="181"/>
      <c r="R19" s="180">
        <v>0.25</v>
      </c>
      <c r="S19" s="181">
        <v>0.23</v>
      </c>
      <c r="T19" s="180">
        <v>0.92</v>
      </c>
      <c r="U19" s="181">
        <v>0</v>
      </c>
      <c r="V19" s="180">
        <v>1</v>
      </c>
      <c r="W19" s="181">
        <v>0</v>
      </c>
      <c r="X19" s="180">
        <v>0.39</v>
      </c>
      <c r="Y19" s="181">
        <v>0.33</v>
      </c>
      <c r="Z19" s="180"/>
      <c r="AA19" s="181"/>
      <c r="AB19" s="180"/>
      <c r="AC19" s="181"/>
      <c r="AD19" s="180"/>
      <c r="AE19" s="181"/>
      <c r="AF19" s="180"/>
      <c r="AG19" s="181"/>
      <c r="AH19" s="180"/>
      <c r="AI19" s="181"/>
      <c r="AJ19" s="180"/>
      <c r="AK19" s="181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  <c r="IH19" s="147"/>
      <c r="II19" s="147"/>
      <c r="IJ19" s="147"/>
      <c r="IK19" s="147"/>
      <c r="IL19" s="147"/>
      <c r="IM19" s="147"/>
      <c r="IN19" s="147"/>
      <c r="IO19" s="147"/>
      <c r="IP19" s="147"/>
      <c r="IQ19" s="147"/>
      <c r="IR19" s="147"/>
      <c r="IS19" s="147"/>
      <c r="IT19" s="147"/>
      <c r="IU19" s="147"/>
      <c r="IV19" s="147"/>
    </row>
    <row r="20" spans="1:256" s="148" customFormat="1" x14ac:dyDescent="0.2">
      <c r="A20" s="142" t="s">
        <v>180</v>
      </c>
      <c r="B20" s="180">
        <v>1</v>
      </c>
      <c r="C20" s="181">
        <v>0</v>
      </c>
      <c r="D20" s="182">
        <v>1</v>
      </c>
      <c r="E20" s="183">
        <v>1</v>
      </c>
      <c r="F20" s="180">
        <v>0</v>
      </c>
      <c r="G20" s="181">
        <v>0.2019</v>
      </c>
      <c r="H20" s="180"/>
      <c r="I20" s="181"/>
      <c r="J20" s="180"/>
      <c r="K20" s="181"/>
      <c r="L20" s="180"/>
      <c r="M20" s="181"/>
      <c r="N20" s="180"/>
      <c r="O20" s="181"/>
      <c r="P20" s="180"/>
      <c r="Q20" s="181"/>
      <c r="R20" s="180">
        <v>1</v>
      </c>
      <c r="S20" s="181">
        <v>0</v>
      </c>
      <c r="T20" s="180">
        <v>1</v>
      </c>
      <c r="U20" s="181">
        <v>0</v>
      </c>
      <c r="V20" s="180">
        <v>1</v>
      </c>
      <c r="W20" s="181">
        <v>0</v>
      </c>
      <c r="X20" s="180">
        <v>0</v>
      </c>
      <c r="Y20" s="181">
        <v>0</v>
      </c>
      <c r="Z20" s="180"/>
      <c r="AA20" s="181"/>
      <c r="AB20" s="180"/>
      <c r="AC20" s="181"/>
      <c r="AD20" s="180"/>
      <c r="AE20" s="181"/>
      <c r="AF20" s="180"/>
      <c r="AG20" s="181"/>
      <c r="AH20" s="180"/>
      <c r="AI20" s="181"/>
      <c r="AJ20" s="180"/>
      <c r="AK20" s="181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  <c r="IH20" s="147"/>
      <c r="II20" s="147"/>
      <c r="IJ20" s="147"/>
      <c r="IK20" s="147"/>
      <c r="IL20" s="147"/>
      <c r="IM20" s="147"/>
      <c r="IN20" s="147"/>
      <c r="IO20" s="147"/>
      <c r="IP20" s="147"/>
      <c r="IQ20" s="147"/>
      <c r="IR20" s="147"/>
      <c r="IS20" s="147"/>
      <c r="IT20" s="147"/>
      <c r="IU20" s="147"/>
      <c r="IV20" s="147"/>
    </row>
    <row r="21" spans="1:256" s="148" customFormat="1" x14ac:dyDescent="0.2">
      <c r="A21" s="142" t="s">
        <v>87</v>
      </c>
      <c r="B21" s="180">
        <v>0.63</v>
      </c>
      <c r="C21" s="181">
        <v>0</v>
      </c>
      <c r="D21" s="182">
        <v>0</v>
      </c>
      <c r="E21" s="183">
        <v>0.67</v>
      </c>
      <c r="F21" s="180">
        <v>6.6699999999999995E-2</v>
      </c>
      <c r="G21" s="181">
        <v>0</v>
      </c>
      <c r="H21" s="180"/>
      <c r="I21" s="181"/>
      <c r="J21" s="180"/>
      <c r="K21" s="181"/>
      <c r="L21" s="180"/>
      <c r="M21" s="181"/>
      <c r="N21" s="180"/>
      <c r="O21" s="181"/>
      <c r="P21" s="180"/>
      <c r="Q21" s="181"/>
      <c r="R21" s="180">
        <v>0</v>
      </c>
      <c r="S21" s="181">
        <v>0</v>
      </c>
      <c r="T21" s="180">
        <v>0.57999999999999996</v>
      </c>
      <c r="U21" s="181">
        <v>0</v>
      </c>
      <c r="V21" s="180">
        <v>0.53</v>
      </c>
      <c r="W21" s="181">
        <v>0</v>
      </c>
      <c r="X21" s="180">
        <v>0</v>
      </c>
      <c r="Y21" s="181">
        <v>0.39</v>
      </c>
      <c r="Z21" s="180"/>
      <c r="AA21" s="181"/>
      <c r="AB21" s="180"/>
      <c r="AC21" s="181"/>
      <c r="AD21" s="180"/>
      <c r="AE21" s="181"/>
      <c r="AF21" s="180"/>
      <c r="AG21" s="181"/>
      <c r="AH21" s="180"/>
      <c r="AI21" s="181"/>
      <c r="AJ21" s="180"/>
      <c r="AK21" s="181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  <c r="FY21" s="147"/>
      <c r="FZ21" s="147"/>
      <c r="GA21" s="147"/>
      <c r="GB21" s="147"/>
      <c r="GC21" s="147"/>
      <c r="GD21" s="147"/>
      <c r="GE21" s="147"/>
      <c r="GF21" s="147"/>
      <c r="GG21" s="147"/>
      <c r="GH21" s="147"/>
      <c r="GI21" s="147"/>
      <c r="GJ21" s="147"/>
      <c r="GK21" s="147"/>
      <c r="GL21" s="147"/>
      <c r="GM21" s="147"/>
      <c r="GN21" s="147"/>
      <c r="GO21" s="147"/>
      <c r="GP21" s="147"/>
      <c r="GQ21" s="147"/>
      <c r="GR21" s="147"/>
      <c r="GS21" s="147"/>
      <c r="GT21" s="147"/>
      <c r="GU21" s="147"/>
      <c r="GV21" s="147"/>
      <c r="GW21" s="147"/>
      <c r="GX21" s="147"/>
      <c r="GY21" s="147"/>
      <c r="GZ21" s="147"/>
      <c r="HA21" s="147"/>
      <c r="HB21" s="147"/>
      <c r="HC21" s="147"/>
      <c r="HD21" s="147"/>
      <c r="HE21" s="147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  <c r="HW21" s="147"/>
      <c r="HX21" s="147"/>
      <c r="HY21" s="147"/>
      <c r="HZ21" s="147"/>
      <c r="IA21" s="147"/>
      <c r="IB21" s="147"/>
      <c r="IC21" s="147"/>
      <c r="ID21" s="147"/>
      <c r="IE21" s="147"/>
      <c r="IF21" s="147"/>
      <c r="IG21" s="147"/>
      <c r="IH21" s="147"/>
      <c r="II21" s="147"/>
      <c r="IJ21" s="147"/>
      <c r="IK21" s="147"/>
      <c r="IL21" s="147"/>
      <c r="IM21" s="147"/>
      <c r="IN21" s="147"/>
      <c r="IO21" s="147"/>
      <c r="IP21" s="147"/>
      <c r="IQ21" s="147"/>
      <c r="IR21" s="147"/>
      <c r="IS21" s="147"/>
      <c r="IT21" s="147"/>
      <c r="IU21" s="147"/>
      <c r="IV21" s="147"/>
    </row>
    <row r="22" spans="1:256" s="148" customFormat="1" x14ac:dyDescent="0.2">
      <c r="A22" s="142" t="s">
        <v>88</v>
      </c>
      <c r="B22" s="180">
        <v>0.88</v>
      </c>
      <c r="C22" s="181">
        <v>0</v>
      </c>
      <c r="D22" s="182">
        <v>1</v>
      </c>
      <c r="E22" s="183">
        <v>1</v>
      </c>
      <c r="F22" s="180">
        <v>0.95</v>
      </c>
      <c r="G22" s="181">
        <v>0</v>
      </c>
      <c r="H22" s="180"/>
      <c r="I22" s="181"/>
      <c r="J22" s="180"/>
      <c r="K22" s="181"/>
      <c r="L22" s="180"/>
      <c r="M22" s="181"/>
      <c r="N22" s="180"/>
      <c r="O22" s="181"/>
      <c r="P22" s="180"/>
      <c r="Q22" s="181"/>
      <c r="R22" s="180">
        <v>0.87</v>
      </c>
      <c r="S22" s="181">
        <v>0</v>
      </c>
      <c r="T22" s="180">
        <v>1</v>
      </c>
      <c r="U22" s="181">
        <v>0</v>
      </c>
      <c r="V22" s="180">
        <v>1</v>
      </c>
      <c r="W22" s="181">
        <v>0</v>
      </c>
      <c r="X22" s="180">
        <v>0.94</v>
      </c>
      <c r="Y22" s="181">
        <v>0.5</v>
      </c>
      <c r="Z22" s="180"/>
      <c r="AA22" s="181"/>
      <c r="AB22" s="180"/>
      <c r="AC22" s="181"/>
      <c r="AD22" s="180"/>
      <c r="AE22" s="181"/>
      <c r="AF22" s="180"/>
      <c r="AG22" s="181"/>
      <c r="AH22" s="180"/>
      <c r="AI22" s="181"/>
      <c r="AJ22" s="180"/>
      <c r="AK22" s="181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  <c r="IL22" s="147"/>
      <c r="IM22" s="147"/>
      <c r="IN22" s="147"/>
      <c r="IO22" s="147"/>
      <c r="IP22" s="147"/>
      <c r="IQ22" s="147"/>
      <c r="IR22" s="147"/>
      <c r="IS22" s="147"/>
      <c r="IT22" s="147"/>
      <c r="IU22" s="147"/>
      <c r="IV22" s="147"/>
    </row>
    <row r="23" spans="1:256" s="148" customFormat="1" x14ac:dyDescent="0.2">
      <c r="A23" s="142" t="s">
        <v>89</v>
      </c>
      <c r="B23" s="180">
        <v>1</v>
      </c>
      <c r="C23" s="181">
        <v>0</v>
      </c>
      <c r="D23" s="182">
        <v>1</v>
      </c>
      <c r="E23" s="183">
        <v>1</v>
      </c>
      <c r="F23" s="180">
        <v>0</v>
      </c>
      <c r="G23" s="181">
        <v>0</v>
      </c>
      <c r="H23" s="180"/>
      <c r="I23" s="181"/>
      <c r="J23" s="180"/>
      <c r="K23" s="181"/>
      <c r="L23" s="180"/>
      <c r="M23" s="181"/>
      <c r="N23" s="180"/>
      <c r="O23" s="181"/>
      <c r="P23" s="180"/>
      <c r="Q23" s="181"/>
      <c r="R23" s="180">
        <v>0</v>
      </c>
      <c r="S23" s="181">
        <v>0</v>
      </c>
      <c r="T23" s="180">
        <v>0</v>
      </c>
      <c r="U23" s="181">
        <v>0</v>
      </c>
      <c r="V23" s="180">
        <v>0</v>
      </c>
      <c r="W23" s="181">
        <v>0</v>
      </c>
      <c r="X23" s="180">
        <v>0.65</v>
      </c>
      <c r="Y23" s="181">
        <v>0.56999999999999995</v>
      </c>
      <c r="Z23" s="180"/>
      <c r="AA23" s="181"/>
      <c r="AB23" s="180"/>
      <c r="AC23" s="181"/>
      <c r="AD23" s="180"/>
      <c r="AE23" s="181"/>
      <c r="AF23" s="180"/>
      <c r="AG23" s="181"/>
      <c r="AH23" s="180"/>
      <c r="AI23" s="181"/>
      <c r="AJ23" s="180"/>
      <c r="AK23" s="181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47"/>
    </row>
    <row r="24" spans="1:256" s="148" customFormat="1" x14ac:dyDescent="0.2">
      <c r="A24" s="142" t="s">
        <v>90</v>
      </c>
      <c r="B24" s="180">
        <v>1</v>
      </c>
      <c r="C24" s="181">
        <v>0</v>
      </c>
      <c r="D24" s="182">
        <v>0</v>
      </c>
      <c r="E24" s="183">
        <v>1</v>
      </c>
      <c r="F24" s="180">
        <v>0</v>
      </c>
      <c r="G24" s="181">
        <v>0</v>
      </c>
      <c r="H24" s="180"/>
      <c r="I24" s="181"/>
      <c r="J24" s="180"/>
      <c r="K24" s="181"/>
      <c r="L24" s="180"/>
      <c r="M24" s="181"/>
      <c r="N24" s="180"/>
      <c r="O24" s="181"/>
      <c r="P24" s="180"/>
      <c r="Q24" s="181"/>
      <c r="R24" s="180">
        <v>0</v>
      </c>
      <c r="S24" s="181">
        <v>0</v>
      </c>
      <c r="T24" s="180">
        <v>1</v>
      </c>
      <c r="U24" s="181">
        <v>0</v>
      </c>
      <c r="V24" s="180">
        <v>1</v>
      </c>
      <c r="W24" s="181">
        <v>0</v>
      </c>
      <c r="X24" s="180">
        <v>0</v>
      </c>
      <c r="Y24" s="181">
        <v>0</v>
      </c>
      <c r="Z24" s="180"/>
      <c r="AA24" s="181"/>
      <c r="AB24" s="180"/>
      <c r="AC24" s="181"/>
      <c r="AD24" s="180"/>
      <c r="AE24" s="181"/>
      <c r="AF24" s="180"/>
      <c r="AG24" s="181"/>
      <c r="AH24" s="180"/>
      <c r="AI24" s="181"/>
      <c r="AJ24" s="180"/>
      <c r="AK24" s="181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/>
      <c r="FP24" s="147"/>
      <c r="FQ24" s="147"/>
      <c r="FR24" s="147"/>
      <c r="FS24" s="147"/>
      <c r="FT24" s="147"/>
      <c r="FU24" s="147"/>
      <c r="FV24" s="147"/>
      <c r="FW24" s="147"/>
      <c r="FX24" s="147"/>
      <c r="FY24" s="147"/>
      <c r="FZ24" s="147"/>
      <c r="GA24" s="147"/>
      <c r="GB24" s="147"/>
      <c r="GC24" s="147"/>
      <c r="GD24" s="147"/>
      <c r="GE24" s="147"/>
      <c r="GF24" s="147"/>
      <c r="GG24" s="147"/>
      <c r="GH24" s="147"/>
      <c r="GI24" s="147"/>
      <c r="GJ24" s="147"/>
      <c r="GK24" s="147"/>
      <c r="GL24" s="147"/>
      <c r="GM24" s="147"/>
      <c r="GN24" s="147"/>
      <c r="GO24" s="147"/>
      <c r="GP24" s="147"/>
      <c r="GQ24" s="147"/>
      <c r="GR24" s="147"/>
      <c r="GS24" s="147"/>
      <c r="GT24" s="147"/>
      <c r="GU24" s="147"/>
      <c r="GV24" s="147"/>
      <c r="GW24" s="147"/>
      <c r="GX24" s="147"/>
      <c r="GY24" s="147"/>
      <c r="GZ24" s="147"/>
      <c r="HA24" s="147"/>
      <c r="HB24" s="147"/>
      <c r="HC24" s="147"/>
      <c r="HD24" s="147"/>
      <c r="HE24" s="147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7"/>
      <c r="HT24" s="147"/>
      <c r="HU24" s="147"/>
      <c r="HV24" s="147"/>
      <c r="HW24" s="147"/>
      <c r="HX24" s="147"/>
      <c r="HY24" s="147"/>
      <c r="HZ24" s="147"/>
      <c r="IA24" s="147"/>
      <c r="IB24" s="147"/>
      <c r="IC24" s="147"/>
      <c r="ID24" s="147"/>
      <c r="IE24" s="147"/>
      <c r="IF24" s="147"/>
      <c r="IG24" s="147"/>
      <c r="IH24" s="147"/>
      <c r="II24" s="147"/>
      <c r="IJ24" s="147"/>
      <c r="IK24" s="147"/>
      <c r="IL24" s="147"/>
      <c r="IM24" s="147"/>
      <c r="IN24" s="147"/>
      <c r="IO24" s="147"/>
      <c r="IP24" s="147"/>
      <c r="IQ24" s="147"/>
      <c r="IR24" s="147"/>
      <c r="IS24" s="147"/>
      <c r="IT24" s="147"/>
      <c r="IU24" s="147"/>
      <c r="IV24" s="147"/>
    </row>
    <row r="25" spans="1:256" s="148" customFormat="1" x14ac:dyDescent="0.2">
      <c r="A25" s="142" t="s">
        <v>181</v>
      </c>
      <c r="B25" s="180">
        <v>0</v>
      </c>
      <c r="C25" s="181">
        <v>0</v>
      </c>
      <c r="D25" s="182">
        <v>0</v>
      </c>
      <c r="E25" s="183">
        <v>0</v>
      </c>
      <c r="F25" s="180">
        <v>0</v>
      </c>
      <c r="G25" s="181">
        <v>0</v>
      </c>
      <c r="H25" s="180"/>
      <c r="I25" s="181"/>
      <c r="J25" s="180"/>
      <c r="K25" s="181"/>
      <c r="L25" s="180"/>
      <c r="M25" s="181"/>
      <c r="N25" s="180"/>
      <c r="O25" s="181"/>
      <c r="P25" s="180"/>
      <c r="Q25" s="181"/>
      <c r="R25" s="180">
        <v>0</v>
      </c>
      <c r="S25" s="181">
        <v>0</v>
      </c>
      <c r="T25" s="180">
        <v>0</v>
      </c>
      <c r="U25" s="181">
        <v>0</v>
      </c>
      <c r="V25" s="180">
        <v>0</v>
      </c>
      <c r="W25" s="181">
        <v>0</v>
      </c>
      <c r="X25" s="180">
        <v>0</v>
      </c>
      <c r="Y25" s="181">
        <v>0</v>
      </c>
      <c r="Z25" s="180"/>
      <c r="AA25" s="181"/>
      <c r="AB25" s="180"/>
      <c r="AC25" s="181"/>
      <c r="AD25" s="180"/>
      <c r="AE25" s="181"/>
      <c r="AF25" s="180"/>
      <c r="AG25" s="181"/>
      <c r="AH25" s="180"/>
      <c r="AI25" s="181"/>
      <c r="AJ25" s="180"/>
      <c r="AK25" s="181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  <c r="IH25" s="147"/>
      <c r="II25" s="147"/>
      <c r="IJ25" s="147"/>
      <c r="IK25" s="147"/>
      <c r="IL25" s="147"/>
      <c r="IM25" s="147"/>
      <c r="IN25" s="147"/>
      <c r="IO25" s="147"/>
      <c r="IP25" s="147"/>
      <c r="IQ25" s="147"/>
      <c r="IR25" s="147"/>
      <c r="IS25" s="147"/>
      <c r="IT25" s="147"/>
      <c r="IU25" s="147"/>
      <c r="IV25" s="147"/>
    </row>
    <row r="26" spans="1:256" s="148" customFormat="1" x14ac:dyDescent="0.2">
      <c r="A26" s="142" t="s">
        <v>91</v>
      </c>
      <c r="B26" s="180">
        <v>1</v>
      </c>
      <c r="C26" s="181">
        <v>0.27</v>
      </c>
      <c r="D26" s="182">
        <v>0.33</v>
      </c>
      <c r="E26" s="183">
        <v>0.5</v>
      </c>
      <c r="F26" s="180">
        <v>0.1429</v>
      </c>
      <c r="G26" s="181">
        <v>0.14580000000000001</v>
      </c>
      <c r="H26" s="180"/>
      <c r="I26" s="181"/>
      <c r="J26" s="180"/>
      <c r="K26" s="181"/>
      <c r="L26" s="180"/>
      <c r="M26" s="181"/>
      <c r="N26" s="180"/>
      <c r="O26" s="181"/>
      <c r="P26" s="180"/>
      <c r="Q26" s="181"/>
      <c r="R26" s="180">
        <v>0.13</v>
      </c>
      <c r="S26" s="181">
        <v>0.02</v>
      </c>
      <c r="T26" s="180">
        <v>1</v>
      </c>
      <c r="U26" s="181">
        <v>0</v>
      </c>
      <c r="V26" s="180">
        <v>0.6</v>
      </c>
      <c r="W26" s="181">
        <v>0</v>
      </c>
      <c r="X26" s="180">
        <v>0.16</v>
      </c>
      <c r="Y26" s="181">
        <v>0.47</v>
      </c>
      <c r="Z26" s="180"/>
      <c r="AA26" s="181"/>
      <c r="AB26" s="180"/>
      <c r="AC26" s="181"/>
      <c r="AD26" s="180"/>
      <c r="AE26" s="181"/>
      <c r="AF26" s="180"/>
      <c r="AG26" s="181"/>
      <c r="AH26" s="180"/>
      <c r="AI26" s="181"/>
      <c r="AJ26" s="180"/>
      <c r="AK26" s="181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/>
      <c r="FP26" s="147"/>
      <c r="FQ26" s="147"/>
      <c r="FR26" s="147"/>
      <c r="FS26" s="147"/>
      <c r="FT26" s="147"/>
      <c r="FU26" s="147"/>
      <c r="FV26" s="147"/>
      <c r="FW26" s="147"/>
      <c r="FX26" s="147"/>
      <c r="FY26" s="147"/>
      <c r="FZ26" s="147"/>
      <c r="GA26" s="147"/>
      <c r="GB26" s="147"/>
      <c r="GC26" s="147"/>
      <c r="GD26" s="147"/>
      <c r="GE26" s="147"/>
      <c r="GF26" s="147"/>
      <c r="GG26" s="147"/>
      <c r="GH26" s="147"/>
      <c r="GI26" s="147"/>
      <c r="GJ26" s="147"/>
      <c r="GK26" s="147"/>
      <c r="GL26" s="147"/>
      <c r="GM26" s="147"/>
      <c r="GN26" s="147"/>
      <c r="GO26" s="147"/>
      <c r="GP26" s="147"/>
      <c r="GQ26" s="147"/>
      <c r="GR26" s="147"/>
      <c r="GS26" s="147"/>
      <c r="GT26" s="147"/>
      <c r="GU26" s="147"/>
      <c r="GV26" s="147"/>
      <c r="GW26" s="147"/>
      <c r="GX26" s="147"/>
      <c r="GY26" s="147"/>
      <c r="GZ26" s="147"/>
      <c r="HA26" s="147"/>
      <c r="HB26" s="147"/>
      <c r="HC26" s="147"/>
      <c r="HD26" s="147"/>
      <c r="HE26" s="147"/>
      <c r="HF26" s="147"/>
      <c r="HG26" s="147"/>
      <c r="HH26" s="147"/>
      <c r="HI26" s="147"/>
      <c r="HJ26" s="147"/>
      <c r="HK26" s="147"/>
      <c r="HL26" s="147"/>
      <c r="HM26" s="147"/>
      <c r="HN26" s="147"/>
      <c r="HO26" s="147"/>
      <c r="HP26" s="147"/>
      <c r="HQ26" s="147"/>
      <c r="HR26" s="147"/>
      <c r="HS26" s="147"/>
      <c r="HT26" s="147"/>
      <c r="HU26" s="147"/>
      <c r="HV26" s="147"/>
      <c r="HW26" s="147"/>
      <c r="HX26" s="147"/>
      <c r="HY26" s="147"/>
      <c r="HZ26" s="147"/>
      <c r="IA26" s="147"/>
      <c r="IB26" s="147"/>
      <c r="IC26" s="147"/>
      <c r="ID26" s="147"/>
      <c r="IE26" s="147"/>
      <c r="IF26" s="147"/>
      <c r="IG26" s="147"/>
      <c r="IH26" s="147"/>
      <c r="II26" s="147"/>
      <c r="IJ26" s="147"/>
      <c r="IK26" s="147"/>
      <c r="IL26" s="147"/>
      <c r="IM26" s="147"/>
      <c r="IN26" s="147"/>
      <c r="IO26" s="147"/>
      <c r="IP26" s="147"/>
      <c r="IQ26" s="147"/>
      <c r="IR26" s="147"/>
      <c r="IS26" s="147"/>
      <c r="IT26" s="147"/>
      <c r="IU26" s="147"/>
      <c r="IV26" s="147"/>
    </row>
    <row r="27" spans="1:256" s="148" customFormat="1" x14ac:dyDescent="0.2">
      <c r="A27" s="142" t="s">
        <v>93</v>
      </c>
      <c r="B27" s="180">
        <v>0</v>
      </c>
      <c r="C27" s="181">
        <v>0</v>
      </c>
      <c r="D27" s="182">
        <v>0</v>
      </c>
      <c r="E27" s="183">
        <v>0</v>
      </c>
      <c r="F27" s="180">
        <v>0</v>
      </c>
      <c r="G27" s="181">
        <v>0</v>
      </c>
      <c r="H27" s="180"/>
      <c r="I27" s="181"/>
      <c r="J27" s="180"/>
      <c r="K27" s="181"/>
      <c r="L27" s="180"/>
      <c r="M27" s="181"/>
      <c r="N27" s="180"/>
      <c r="O27" s="181"/>
      <c r="P27" s="180"/>
      <c r="Q27" s="181"/>
      <c r="R27" s="180">
        <v>0</v>
      </c>
      <c r="S27" s="181">
        <v>0</v>
      </c>
      <c r="T27" s="180">
        <v>0</v>
      </c>
      <c r="U27" s="181">
        <v>0</v>
      </c>
      <c r="V27" s="180">
        <v>0</v>
      </c>
      <c r="W27" s="181">
        <v>0</v>
      </c>
      <c r="X27" s="180">
        <v>0</v>
      </c>
      <c r="Y27" s="181">
        <v>0</v>
      </c>
      <c r="Z27" s="180"/>
      <c r="AA27" s="181"/>
      <c r="AB27" s="180"/>
      <c r="AC27" s="181"/>
      <c r="AD27" s="180"/>
      <c r="AE27" s="181"/>
      <c r="AF27" s="180"/>
      <c r="AG27" s="181"/>
      <c r="AH27" s="180"/>
      <c r="AI27" s="181"/>
      <c r="AJ27" s="180"/>
      <c r="AK27" s="181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47"/>
      <c r="GN27" s="147"/>
      <c r="GO27" s="147"/>
      <c r="GP27" s="147"/>
      <c r="GQ27" s="147"/>
      <c r="GR27" s="147"/>
      <c r="GS27" s="147"/>
      <c r="GT27" s="147"/>
      <c r="GU27" s="147"/>
      <c r="GV27" s="147"/>
      <c r="GW27" s="147"/>
      <c r="GX27" s="147"/>
      <c r="GY27" s="147"/>
      <c r="GZ27" s="147"/>
      <c r="HA27" s="147"/>
      <c r="HB27" s="147"/>
      <c r="HC27" s="147"/>
      <c r="HD27" s="147"/>
      <c r="HE27" s="147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  <c r="HW27" s="147"/>
      <c r="HX27" s="147"/>
      <c r="HY27" s="147"/>
      <c r="HZ27" s="147"/>
      <c r="IA27" s="147"/>
      <c r="IB27" s="147"/>
      <c r="IC27" s="147"/>
      <c r="ID27" s="147"/>
      <c r="IE27" s="147"/>
      <c r="IF27" s="147"/>
      <c r="IG27" s="147"/>
      <c r="IH27" s="147"/>
      <c r="II27" s="147"/>
      <c r="IJ27" s="147"/>
      <c r="IK27" s="147"/>
      <c r="IL27" s="147"/>
      <c r="IM27" s="147"/>
      <c r="IN27" s="147"/>
      <c r="IO27" s="147"/>
      <c r="IP27" s="147"/>
      <c r="IQ27" s="147"/>
      <c r="IR27" s="147"/>
      <c r="IS27" s="147"/>
      <c r="IT27" s="147"/>
      <c r="IU27" s="147"/>
      <c r="IV27" s="147"/>
    </row>
    <row r="28" spans="1:256" s="148" customFormat="1" x14ac:dyDescent="0.2">
      <c r="A28" s="142" t="s">
        <v>94</v>
      </c>
      <c r="B28" s="180">
        <v>0</v>
      </c>
      <c r="C28" s="181">
        <v>0.18</v>
      </c>
      <c r="D28" s="182">
        <v>0.17</v>
      </c>
      <c r="E28" s="183">
        <v>0.6</v>
      </c>
      <c r="F28" s="180">
        <v>0</v>
      </c>
      <c r="G28" s="181">
        <v>0</v>
      </c>
      <c r="H28" s="180"/>
      <c r="I28" s="181"/>
      <c r="J28" s="180"/>
      <c r="K28" s="181"/>
      <c r="L28" s="180"/>
      <c r="M28" s="181"/>
      <c r="N28" s="180"/>
      <c r="O28" s="181"/>
      <c r="P28" s="180"/>
      <c r="Q28" s="181"/>
      <c r="R28" s="180">
        <v>0.22</v>
      </c>
      <c r="S28" s="181">
        <v>0</v>
      </c>
      <c r="T28" s="180">
        <v>0.53</v>
      </c>
      <c r="U28" s="181">
        <v>0</v>
      </c>
      <c r="V28" s="180">
        <v>0.11</v>
      </c>
      <c r="W28" s="181">
        <v>0</v>
      </c>
      <c r="X28" s="180">
        <v>0</v>
      </c>
      <c r="Y28" s="181">
        <v>0.56999999999999995</v>
      </c>
      <c r="Z28" s="180"/>
      <c r="AA28" s="181"/>
      <c r="AB28" s="180"/>
      <c r="AC28" s="181"/>
      <c r="AD28" s="180"/>
      <c r="AE28" s="181"/>
      <c r="AF28" s="180"/>
      <c r="AG28" s="181"/>
      <c r="AH28" s="180"/>
      <c r="AI28" s="181"/>
      <c r="AJ28" s="180"/>
      <c r="AK28" s="181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7"/>
      <c r="GH28" s="147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7"/>
      <c r="IR28" s="147"/>
      <c r="IS28" s="147"/>
      <c r="IT28" s="147"/>
      <c r="IU28" s="147"/>
      <c r="IV28" s="147"/>
    </row>
    <row r="29" spans="1:256" s="148" customFormat="1" x14ac:dyDescent="0.2">
      <c r="A29" s="142" t="s">
        <v>182</v>
      </c>
      <c r="B29" s="180">
        <v>1</v>
      </c>
      <c r="C29" s="181">
        <v>0</v>
      </c>
      <c r="D29" s="182">
        <v>0</v>
      </c>
      <c r="E29" s="183">
        <v>0</v>
      </c>
      <c r="F29" s="180">
        <v>0</v>
      </c>
      <c r="G29" s="181">
        <v>0</v>
      </c>
      <c r="H29" s="180"/>
      <c r="I29" s="181"/>
      <c r="J29" s="180"/>
      <c r="K29" s="181"/>
      <c r="L29" s="180"/>
      <c r="M29" s="181"/>
      <c r="N29" s="180"/>
      <c r="O29" s="181"/>
      <c r="P29" s="180"/>
      <c r="Q29" s="181"/>
      <c r="R29" s="180">
        <v>0</v>
      </c>
      <c r="S29" s="181">
        <v>0</v>
      </c>
      <c r="T29" s="180">
        <v>0.78</v>
      </c>
      <c r="U29" s="181">
        <v>0</v>
      </c>
      <c r="V29" s="180">
        <v>0.53</v>
      </c>
      <c r="W29" s="181">
        <v>0</v>
      </c>
      <c r="X29" s="180">
        <v>0</v>
      </c>
      <c r="Y29" s="181">
        <v>0.56000000000000005</v>
      </c>
      <c r="Z29" s="180"/>
      <c r="AA29" s="181"/>
      <c r="AB29" s="180"/>
      <c r="AC29" s="181"/>
      <c r="AD29" s="180"/>
      <c r="AE29" s="181"/>
      <c r="AF29" s="180"/>
      <c r="AG29" s="181"/>
      <c r="AH29" s="180"/>
      <c r="AI29" s="181"/>
      <c r="AJ29" s="180"/>
      <c r="AK29" s="181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7"/>
      <c r="GU29" s="147"/>
      <c r="GV29" s="147"/>
      <c r="GW29" s="147"/>
      <c r="GX29" s="147"/>
      <c r="GY29" s="147"/>
      <c r="GZ29" s="147"/>
      <c r="HA29" s="147"/>
      <c r="HB29" s="147"/>
      <c r="HC29" s="147"/>
      <c r="HD29" s="147"/>
      <c r="HE29" s="147"/>
      <c r="HF29" s="147"/>
      <c r="HG29" s="147"/>
      <c r="HH29" s="147"/>
      <c r="HI29" s="147"/>
      <c r="HJ29" s="147"/>
      <c r="HK29" s="147"/>
      <c r="HL29" s="147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  <c r="HW29" s="147"/>
      <c r="HX29" s="147"/>
      <c r="HY29" s="147"/>
      <c r="HZ29" s="147"/>
      <c r="IA29" s="147"/>
      <c r="IB29" s="147"/>
      <c r="IC29" s="147"/>
      <c r="ID29" s="147"/>
      <c r="IE29" s="147"/>
      <c r="IF29" s="147"/>
      <c r="IG29" s="147"/>
      <c r="IH29" s="147"/>
      <c r="II29" s="147"/>
      <c r="IJ29" s="147"/>
      <c r="IK29" s="147"/>
      <c r="IL29" s="147"/>
      <c r="IM29" s="147"/>
      <c r="IN29" s="147"/>
      <c r="IO29" s="147"/>
      <c r="IP29" s="147"/>
      <c r="IQ29" s="147"/>
      <c r="IR29" s="147"/>
      <c r="IS29" s="147"/>
      <c r="IT29" s="147"/>
      <c r="IU29" s="147"/>
      <c r="IV29" s="147"/>
    </row>
    <row r="30" spans="1:256" s="148" customFormat="1" x14ac:dyDescent="0.2">
      <c r="A30" s="142" t="s">
        <v>183</v>
      </c>
      <c r="B30" s="180">
        <v>0</v>
      </c>
      <c r="C30" s="181">
        <v>0</v>
      </c>
      <c r="D30" s="182">
        <v>0.5</v>
      </c>
      <c r="E30" s="183">
        <v>0.43</v>
      </c>
      <c r="F30" s="180">
        <v>0</v>
      </c>
      <c r="G30" s="181">
        <v>0</v>
      </c>
      <c r="H30" s="180"/>
      <c r="I30" s="181"/>
      <c r="J30" s="180"/>
      <c r="K30" s="181"/>
      <c r="L30" s="180"/>
      <c r="M30" s="181"/>
      <c r="N30" s="180"/>
      <c r="O30" s="181"/>
      <c r="P30" s="180"/>
      <c r="Q30" s="181"/>
      <c r="R30" s="180">
        <v>0.17</v>
      </c>
      <c r="S30" s="181">
        <v>0</v>
      </c>
      <c r="T30" s="180">
        <v>0.71</v>
      </c>
      <c r="U30" s="181">
        <v>0</v>
      </c>
      <c r="V30" s="180">
        <v>1</v>
      </c>
      <c r="W30" s="181">
        <v>0</v>
      </c>
      <c r="X30" s="180">
        <v>0.48</v>
      </c>
      <c r="Y30" s="181">
        <v>0.45</v>
      </c>
      <c r="Z30" s="180"/>
      <c r="AA30" s="181"/>
      <c r="AB30" s="180"/>
      <c r="AC30" s="181"/>
      <c r="AD30" s="180"/>
      <c r="AE30" s="181"/>
      <c r="AF30" s="180"/>
      <c r="AG30" s="181"/>
      <c r="AH30" s="180"/>
      <c r="AI30" s="181"/>
      <c r="AJ30" s="180"/>
      <c r="AK30" s="181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  <c r="EV30" s="147"/>
      <c r="EW30" s="147"/>
      <c r="EX30" s="147"/>
      <c r="EY30" s="147"/>
      <c r="EZ30" s="147"/>
      <c r="FA30" s="147"/>
      <c r="FB30" s="147"/>
      <c r="FC30" s="147"/>
      <c r="FD30" s="147"/>
      <c r="FE30" s="147"/>
      <c r="FF30" s="147"/>
      <c r="FG30" s="147"/>
      <c r="FH30" s="147"/>
      <c r="FI30" s="147"/>
      <c r="FJ30" s="147"/>
      <c r="FK30" s="147"/>
      <c r="FL30" s="147"/>
      <c r="FM30" s="147"/>
      <c r="FN30" s="147"/>
      <c r="FO30" s="147"/>
      <c r="FP30" s="147"/>
      <c r="FQ30" s="147"/>
      <c r="FR30" s="147"/>
      <c r="FS30" s="147"/>
      <c r="FT30" s="147"/>
      <c r="FU30" s="147"/>
      <c r="FV30" s="147"/>
      <c r="FW30" s="147"/>
      <c r="FX30" s="147"/>
      <c r="FY30" s="147"/>
      <c r="FZ30" s="147"/>
      <c r="GA30" s="147"/>
      <c r="GB30" s="147"/>
      <c r="GC30" s="147"/>
      <c r="GD30" s="147"/>
      <c r="GE30" s="147"/>
      <c r="GF30" s="147"/>
      <c r="GG30" s="147"/>
      <c r="GH30" s="147"/>
      <c r="GI30" s="147"/>
      <c r="GJ30" s="147"/>
      <c r="GK30" s="147"/>
      <c r="GL30" s="147"/>
      <c r="GM30" s="147"/>
      <c r="GN30" s="147"/>
      <c r="GO30" s="147"/>
      <c r="GP30" s="147"/>
      <c r="GQ30" s="147"/>
      <c r="GR30" s="147"/>
      <c r="GS30" s="147"/>
      <c r="GT30" s="147"/>
      <c r="GU30" s="147"/>
      <c r="GV30" s="147"/>
      <c r="GW30" s="147"/>
      <c r="GX30" s="147"/>
      <c r="GY30" s="147"/>
      <c r="GZ30" s="147"/>
      <c r="HA30" s="147"/>
      <c r="HB30" s="147"/>
      <c r="HC30" s="147"/>
      <c r="HD30" s="147"/>
      <c r="HE30" s="147"/>
      <c r="HF30" s="147"/>
      <c r="HG30" s="147"/>
      <c r="HH30" s="147"/>
      <c r="HI30" s="147"/>
      <c r="HJ30" s="147"/>
      <c r="HK30" s="147"/>
      <c r="HL30" s="147"/>
      <c r="HM30" s="147"/>
      <c r="HN30" s="147"/>
      <c r="HO30" s="147"/>
      <c r="HP30" s="147"/>
      <c r="HQ30" s="147"/>
      <c r="HR30" s="147"/>
      <c r="HS30" s="147"/>
      <c r="HT30" s="147"/>
      <c r="HU30" s="147"/>
      <c r="HV30" s="147"/>
      <c r="HW30" s="147"/>
      <c r="HX30" s="147"/>
      <c r="HY30" s="147"/>
      <c r="HZ30" s="147"/>
      <c r="IA30" s="147"/>
      <c r="IB30" s="147"/>
      <c r="IC30" s="147"/>
      <c r="ID30" s="147"/>
      <c r="IE30" s="147"/>
      <c r="IF30" s="147"/>
      <c r="IG30" s="147"/>
      <c r="IH30" s="147"/>
      <c r="II30" s="147"/>
      <c r="IJ30" s="147"/>
      <c r="IK30" s="147"/>
      <c r="IL30" s="147"/>
      <c r="IM30" s="147"/>
      <c r="IN30" s="147"/>
      <c r="IO30" s="147"/>
      <c r="IP30" s="147"/>
      <c r="IQ30" s="147"/>
      <c r="IR30" s="147"/>
      <c r="IS30" s="147"/>
      <c r="IT30" s="147"/>
      <c r="IU30" s="147"/>
      <c r="IV30" s="147"/>
    </row>
    <row r="31" spans="1:256" s="148" customFormat="1" x14ac:dyDescent="0.2">
      <c r="A31" s="142" t="s">
        <v>97</v>
      </c>
      <c r="B31" s="180">
        <v>0</v>
      </c>
      <c r="C31" s="181">
        <v>0</v>
      </c>
      <c r="D31" s="182">
        <v>0</v>
      </c>
      <c r="E31" s="183">
        <v>0</v>
      </c>
      <c r="F31" s="180">
        <v>0</v>
      </c>
      <c r="G31" s="181">
        <v>0</v>
      </c>
      <c r="H31" s="180"/>
      <c r="I31" s="181"/>
      <c r="J31" s="180"/>
      <c r="K31" s="181"/>
      <c r="L31" s="180"/>
      <c r="M31" s="181"/>
      <c r="N31" s="180"/>
      <c r="O31" s="181"/>
      <c r="P31" s="180"/>
      <c r="Q31" s="181"/>
      <c r="R31" s="180">
        <v>0</v>
      </c>
      <c r="S31" s="181">
        <v>0</v>
      </c>
      <c r="T31" s="180">
        <v>0</v>
      </c>
      <c r="U31" s="181">
        <v>0</v>
      </c>
      <c r="V31" s="180">
        <v>0</v>
      </c>
      <c r="W31" s="181">
        <v>0</v>
      </c>
      <c r="X31" s="180">
        <v>0</v>
      </c>
      <c r="Y31" s="181">
        <v>0</v>
      </c>
      <c r="Z31" s="180"/>
      <c r="AA31" s="181"/>
      <c r="AB31" s="180"/>
      <c r="AC31" s="181"/>
      <c r="AD31" s="180"/>
      <c r="AE31" s="181"/>
      <c r="AF31" s="180"/>
      <c r="AG31" s="181"/>
      <c r="AH31" s="180"/>
      <c r="AI31" s="181"/>
      <c r="AJ31" s="180"/>
      <c r="AK31" s="181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/>
      <c r="EZ31" s="147"/>
      <c r="FA31" s="147"/>
      <c r="FB31" s="147"/>
      <c r="FC31" s="147"/>
      <c r="FD31" s="147"/>
      <c r="FE31" s="147"/>
      <c r="FF31" s="147"/>
      <c r="FG31" s="147"/>
      <c r="FH31" s="147"/>
      <c r="FI31" s="147"/>
      <c r="FJ31" s="147"/>
      <c r="FK31" s="147"/>
      <c r="FL31" s="147"/>
      <c r="FM31" s="147"/>
      <c r="FN31" s="147"/>
      <c r="FO31" s="147"/>
      <c r="FP31" s="147"/>
      <c r="FQ31" s="147"/>
      <c r="FR31" s="147"/>
      <c r="FS31" s="147"/>
      <c r="FT31" s="147"/>
      <c r="FU31" s="147"/>
      <c r="FV31" s="147"/>
      <c r="FW31" s="147"/>
      <c r="FX31" s="147"/>
      <c r="FY31" s="147"/>
      <c r="FZ31" s="147"/>
      <c r="GA31" s="147"/>
      <c r="GB31" s="147"/>
      <c r="GC31" s="147"/>
      <c r="GD31" s="147"/>
      <c r="GE31" s="147"/>
      <c r="GF31" s="147"/>
      <c r="GG31" s="147"/>
      <c r="GH31" s="147"/>
      <c r="GI31" s="147"/>
      <c r="GJ31" s="147"/>
      <c r="GK31" s="147"/>
      <c r="GL31" s="147"/>
      <c r="GM31" s="147"/>
      <c r="GN31" s="147"/>
      <c r="GO31" s="147"/>
      <c r="GP31" s="147"/>
      <c r="GQ31" s="147"/>
      <c r="GR31" s="147"/>
      <c r="GS31" s="147"/>
      <c r="GT31" s="147"/>
      <c r="GU31" s="147"/>
      <c r="GV31" s="147"/>
      <c r="GW31" s="147"/>
      <c r="GX31" s="147"/>
      <c r="GY31" s="147"/>
      <c r="GZ31" s="147"/>
      <c r="HA31" s="147"/>
      <c r="HB31" s="147"/>
      <c r="HC31" s="147"/>
      <c r="HD31" s="147"/>
      <c r="HE31" s="147"/>
      <c r="HF31" s="147"/>
      <c r="HG31" s="147"/>
      <c r="HH31" s="147"/>
      <c r="HI31" s="147"/>
      <c r="HJ31" s="147"/>
      <c r="HK31" s="147"/>
      <c r="HL31" s="147"/>
      <c r="HM31" s="147"/>
      <c r="HN31" s="147"/>
      <c r="HO31" s="147"/>
      <c r="HP31" s="147"/>
      <c r="HQ31" s="147"/>
      <c r="HR31" s="147"/>
      <c r="HS31" s="147"/>
      <c r="HT31" s="147"/>
      <c r="HU31" s="147"/>
      <c r="HV31" s="147"/>
      <c r="HW31" s="147"/>
      <c r="HX31" s="147"/>
      <c r="HY31" s="147"/>
      <c r="HZ31" s="147"/>
      <c r="IA31" s="147"/>
      <c r="IB31" s="147"/>
      <c r="IC31" s="147"/>
      <c r="ID31" s="147"/>
      <c r="IE31" s="147"/>
      <c r="IF31" s="147"/>
      <c r="IG31" s="147"/>
      <c r="IH31" s="147"/>
      <c r="II31" s="147"/>
      <c r="IJ31" s="147"/>
      <c r="IK31" s="147"/>
      <c r="IL31" s="147"/>
      <c r="IM31" s="147"/>
      <c r="IN31" s="147"/>
      <c r="IO31" s="147"/>
      <c r="IP31" s="147"/>
      <c r="IQ31" s="147"/>
      <c r="IR31" s="147"/>
      <c r="IS31" s="147"/>
      <c r="IT31" s="147"/>
      <c r="IU31" s="147"/>
      <c r="IV31" s="147"/>
    </row>
    <row r="32" spans="1:256" s="148" customFormat="1" x14ac:dyDescent="0.2">
      <c r="A32" s="142" t="s">
        <v>184</v>
      </c>
      <c r="B32" s="180">
        <v>0</v>
      </c>
      <c r="C32" s="181">
        <v>0</v>
      </c>
      <c r="D32" s="182">
        <v>0</v>
      </c>
      <c r="E32" s="183">
        <v>0</v>
      </c>
      <c r="F32" s="180">
        <v>0</v>
      </c>
      <c r="G32" s="181">
        <v>0</v>
      </c>
      <c r="H32" s="180"/>
      <c r="I32" s="181"/>
      <c r="J32" s="180"/>
      <c r="K32" s="181"/>
      <c r="L32" s="180"/>
      <c r="M32" s="181"/>
      <c r="N32" s="180"/>
      <c r="O32" s="181"/>
      <c r="P32" s="180"/>
      <c r="Q32" s="181"/>
      <c r="R32" s="180">
        <v>0</v>
      </c>
      <c r="S32" s="181">
        <v>0</v>
      </c>
      <c r="T32" s="180">
        <v>0</v>
      </c>
      <c r="U32" s="181">
        <v>0</v>
      </c>
      <c r="V32" s="180">
        <v>0</v>
      </c>
      <c r="W32" s="181">
        <v>0</v>
      </c>
      <c r="X32" s="180">
        <v>0</v>
      </c>
      <c r="Y32" s="181">
        <v>0</v>
      </c>
      <c r="Z32" s="180"/>
      <c r="AA32" s="181"/>
      <c r="AB32" s="180"/>
      <c r="AC32" s="181"/>
      <c r="AD32" s="180"/>
      <c r="AE32" s="181"/>
      <c r="AF32" s="180"/>
      <c r="AG32" s="181"/>
      <c r="AH32" s="180"/>
      <c r="AI32" s="181"/>
      <c r="AJ32" s="180"/>
      <c r="AK32" s="181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47"/>
      <c r="FX32" s="147"/>
      <c r="FY32" s="147"/>
      <c r="FZ32" s="147"/>
      <c r="GA32" s="147"/>
      <c r="GB32" s="147"/>
      <c r="GC32" s="147"/>
      <c r="GD32" s="147"/>
      <c r="GE32" s="147"/>
      <c r="GF32" s="147"/>
      <c r="GG32" s="147"/>
      <c r="GH32" s="147"/>
      <c r="GI32" s="147"/>
      <c r="GJ32" s="147"/>
      <c r="GK32" s="147"/>
      <c r="GL32" s="147"/>
      <c r="GM32" s="147"/>
      <c r="GN32" s="147"/>
      <c r="GO32" s="147"/>
      <c r="GP32" s="147"/>
      <c r="GQ32" s="147"/>
      <c r="GR32" s="147"/>
      <c r="GS32" s="147"/>
      <c r="GT32" s="147"/>
      <c r="GU32" s="147"/>
      <c r="GV32" s="147"/>
      <c r="GW32" s="147"/>
      <c r="GX32" s="147"/>
      <c r="GY32" s="147"/>
      <c r="GZ32" s="147"/>
      <c r="HA32" s="147"/>
      <c r="HB32" s="147"/>
      <c r="HC32" s="147"/>
      <c r="HD32" s="147"/>
      <c r="HE32" s="147"/>
      <c r="HF32" s="147"/>
      <c r="HG32" s="147"/>
      <c r="HH32" s="147"/>
      <c r="HI32" s="147"/>
      <c r="HJ32" s="147"/>
      <c r="HK32" s="147"/>
      <c r="HL32" s="147"/>
      <c r="HM32" s="147"/>
      <c r="HN32" s="147"/>
      <c r="HO32" s="147"/>
      <c r="HP32" s="147"/>
      <c r="HQ32" s="147"/>
      <c r="HR32" s="147"/>
      <c r="HS32" s="147"/>
      <c r="HT32" s="147"/>
      <c r="HU32" s="147"/>
      <c r="HV32" s="147"/>
      <c r="HW32" s="147"/>
      <c r="HX32" s="147"/>
      <c r="HY32" s="147"/>
      <c r="HZ32" s="147"/>
      <c r="IA32" s="147"/>
      <c r="IB32" s="147"/>
      <c r="IC32" s="147"/>
      <c r="ID32" s="147"/>
      <c r="IE32" s="147"/>
      <c r="IF32" s="147"/>
      <c r="IG32" s="147"/>
      <c r="IH32" s="147"/>
      <c r="II32" s="147"/>
      <c r="IJ32" s="147"/>
      <c r="IK32" s="147"/>
      <c r="IL32" s="147"/>
      <c r="IM32" s="147"/>
      <c r="IN32" s="147"/>
      <c r="IO32" s="147"/>
      <c r="IP32" s="147"/>
      <c r="IQ32" s="147"/>
      <c r="IR32" s="147"/>
      <c r="IS32" s="147"/>
      <c r="IT32" s="147"/>
      <c r="IU32" s="147"/>
      <c r="IV32" s="147"/>
    </row>
    <row r="33" spans="1:256" s="148" customFormat="1" x14ac:dyDescent="0.2">
      <c r="A33" s="142" t="s">
        <v>185</v>
      </c>
      <c r="B33" s="180">
        <v>0</v>
      </c>
      <c r="C33" s="181">
        <v>0</v>
      </c>
      <c r="D33" s="182">
        <v>0</v>
      </c>
      <c r="E33" s="183">
        <v>0</v>
      </c>
      <c r="F33" s="180">
        <v>0</v>
      </c>
      <c r="G33" s="181">
        <v>0</v>
      </c>
      <c r="H33" s="180"/>
      <c r="I33" s="181"/>
      <c r="J33" s="180"/>
      <c r="K33" s="181"/>
      <c r="L33" s="180"/>
      <c r="M33" s="181"/>
      <c r="N33" s="180"/>
      <c r="O33" s="181"/>
      <c r="P33" s="180"/>
      <c r="Q33" s="181"/>
      <c r="R33" s="180">
        <v>0</v>
      </c>
      <c r="S33" s="181">
        <v>0</v>
      </c>
      <c r="T33" s="180">
        <v>0</v>
      </c>
      <c r="U33" s="181">
        <v>0</v>
      </c>
      <c r="V33" s="180">
        <v>0</v>
      </c>
      <c r="W33" s="181">
        <v>0</v>
      </c>
      <c r="X33" s="180">
        <v>0</v>
      </c>
      <c r="Y33" s="181">
        <v>0</v>
      </c>
      <c r="Z33" s="180"/>
      <c r="AA33" s="181"/>
      <c r="AB33" s="180"/>
      <c r="AC33" s="181"/>
      <c r="AD33" s="180"/>
      <c r="AE33" s="181"/>
      <c r="AF33" s="180"/>
      <c r="AG33" s="181"/>
      <c r="AH33" s="180"/>
      <c r="AI33" s="181"/>
      <c r="AJ33" s="180"/>
      <c r="AK33" s="181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  <c r="FY33" s="147"/>
      <c r="FZ33" s="147"/>
      <c r="GA33" s="147"/>
      <c r="GB33" s="147"/>
      <c r="GC33" s="147"/>
      <c r="GD33" s="147"/>
      <c r="GE33" s="147"/>
      <c r="GF33" s="147"/>
      <c r="GG33" s="147"/>
      <c r="GH33" s="147"/>
      <c r="GI33" s="147"/>
      <c r="GJ33" s="147"/>
      <c r="GK33" s="147"/>
      <c r="GL33" s="147"/>
      <c r="GM33" s="147"/>
      <c r="GN33" s="147"/>
      <c r="GO33" s="147"/>
      <c r="GP33" s="147"/>
      <c r="GQ33" s="147"/>
      <c r="GR33" s="147"/>
      <c r="GS33" s="147"/>
      <c r="GT33" s="147"/>
      <c r="GU33" s="147"/>
      <c r="GV33" s="147"/>
      <c r="GW33" s="147"/>
      <c r="GX33" s="147"/>
      <c r="GY33" s="147"/>
      <c r="GZ33" s="147"/>
      <c r="HA33" s="147"/>
      <c r="HB33" s="147"/>
      <c r="HC33" s="147"/>
      <c r="HD33" s="147"/>
      <c r="HE33" s="147"/>
      <c r="HF33" s="147"/>
      <c r="HG33" s="147"/>
      <c r="HH33" s="147"/>
      <c r="HI33" s="147"/>
      <c r="HJ33" s="147"/>
      <c r="HK33" s="147"/>
      <c r="HL33" s="147"/>
      <c r="HM33" s="147"/>
      <c r="HN33" s="147"/>
      <c r="HO33" s="147"/>
      <c r="HP33" s="147"/>
      <c r="HQ33" s="147"/>
      <c r="HR33" s="147"/>
      <c r="HS33" s="147"/>
      <c r="HT33" s="147"/>
      <c r="HU33" s="147"/>
      <c r="HV33" s="147"/>
      <c r="HW33" s="147"/>
      <c r="HX33" s="147"/>
      <c r="HY33" s="147"/>
      <c r="HZ33" s="147"/>
      <c r="IA33" s="147"/>
      <c r="IB33" s="147"/>
      <c r="IC33" s="147"/>
      <c r="ID33" s="147"/>
      <c r="IE33" s="147"/>
      <c r="IF33" s="147"/>
      <c r="IG33" s="147"/>
      <c r="IH33" s="147"/>
      <c r="II33" s="147"/>
      <c r="IJ33" s="147"/>
      <c r="IK33" s="147"/>
      <c r="IL33" s="147"/>
      <c r="IM33" s="147"/>
      <c r="IN33" s="147"/>
      <c r="IO33" s="147"/>
      <c r="IP33" s="147"/>
      <c r="IQ33" s="147"/>
      <c r="IR33" s="147"/>
      <c r="IS33" s="147"/>
      <c r="IT33" s="147"/>
      <c r="IU33" s="147"/>
      <c r="IV33" s="147"/>
    </row>
    <row r="34" spans="1:256" s="148" customFormat="1" x14ac:dyDescent="0.2">
      <c r="A34" s="142" t="s">
        <v>102</v>
      </c>
      <c r="B34" s="180">
        <v>0.86</v>
      </c>
      <c r="C34" s="181">
        <v>0</v>
      </c>
      <c r="D34" s="182">
        <v>0.9</v>
      </c>
      <c r="E34" s="183">
        <v>0.14000000000000001</v>
      </c>
      <c r="F34" s="180">
        <v>0.71430000000000005</v>
      </c>
      <c r="G34" s="181">
        <v>0</v>
      </c>
      <c r="H34" s="180"/>
      <c r="I34" s="181"/>
      <c r="J34" s="180"/>
      <c r="K34" s="181"/>
      <c r="L34" s="180"/>
      <c r="M34" s="181"/>
      <c r="N34" s="180"/>
      <c r="O34" s="181"/>
      <c r="P34" s="180"/>
      <c r="Q34" s="181"/>
      <c r="R34" s="180">
        <v>0.84</v>
      </c>
      <c r="S34" s="181">
        <v>0</v>
      </c>
      <c r="T34" s="180">
        <v>1</v>
      </c>
      <c r="U34" s="181">
        <v>0</v>
      </c>
      <c r="V34" s="180">
        <v>1</v>
      </c>
      <c r="W34" s="181">
        <v>0</v>
      </c>
      <c r="X34" s="180">
        <v>0.98</v>
      </c>
      <c r="Y34" s="181">
        <v>0.5</v>
      </c>
      <c r="Z34" s="180"/>
      <c r="AA34" s="181"/>
      <c r="AB34" s="180"/>
      <c r="AC34" s="181"/>
      <c r="AD34" s="180"/>
      <c r="AE34" s="181"/>
      <c r="AF34" s="180"/>
      <c r="AG34" s="181"/>
      <c r="AH34" s="180"/>
      <c r="AI34" s="181"/>
      <c r="AJ34" s="180"/>
      <c r="AK34" s="181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  <c r="EV34" s="147"/>
      <c r="EW34" s="147"/>
      <c r="EX34" s="147"/>
      <c r="EY34" s="147"/>
      <c r="EZ34" s="147"/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/>
      <c r="FP34" s="147"/>
      <c r="FQ34" s="147"/>
      <c r="FR34" s="147"/>
      <c r="FS34" s="147"/>
      <c r="FT34" s="147"/>
      <c r="FU34" s="147"/>
      <c r="FV34" s="147"/>
      <c r="FW34" s="147"/>
      <c r="FX34" s="147"/>
      <c r="FY34" s="147"/>
      <c r="FZ34" s="147"/>
      <c r="GA34" s="147"/>
      <c r="GB34" s="147"/>
      <c r="GC34" s="147"/>
      <c r="GD34" s="147"/>
      <c r="GE34" s="147"/>
      <c r="GF34" s="147"/>
      <c r="GG34" s="147"/>
      <c r="GH34" s="147"/>
      <c r="GI34" s="147"/>
      <c r="GJ34" s="147"/>
      <c r="GK34" s="147"/>
      <c r="GL34" s="147"/>
      <c r="GM34" s="147"/>
      <c r="GN34" s="147"/>
      <c r="GO34" s="147"/>
      <c r="GP34" s="147"/>
      <c r="GQ34" s="147"/>
      <c r="GR34" s="147"/>
      <c r="GS34" s="147"/>
      <c r="GT34" s="147"/>
      <c r="GU34" s="147"/>
      <c r="GV34" s="147"/>
      <c r="GW34" s="147"/>
      <c r="GX34" s="147"/>
      <c r="GY34" s="147"/>
      <c r="GZ34" s="147"/>
      <c r="HA34" s="147"/>
      <c r="HB34" s="147"/>
      <c r="HC34" s="147"/>
      <c r="HD34" s="147"/>
      <c r="HE34" s="147"/>
      <c r="HF34" s="147"/>
      <c r="HG34" s="147"/>
      <c r="HH34" s="147"/>
      <c r="HI34" s="147"/>
      <c r="HJ34" s="147"/>
      <c r="HK34" s="147"/>
      <c r="HL34" s="147"/>
      <c r="HM34" s="147"/>
      <c r="HN34" s="147"/>
      <c r="HO34" s="147"/>
      <c r="HP34" s="147"/>
      <c r="HQ34" s="147"/>
      <c r="HR34" s="147"/>
      <c r="HS34" s="147"/>
      <c r="HT34" s="147"/>
      <c r="HU34" s="147"/>
      <c r="HV34" s="147"/>
      <c r="HW34" s="147"/>
      <c r="HX34" s="147"/>
      <c r="HY34" s="147"/>
      <c r="HZ34" s="147"/>
      <c r="IA34" s="147"/>
      <c r="IB34" s="147"/>
      <c r="IC34" s="147"/>
      <c r="ID34" s="147"/>
      <c r="IE34" s="147"/>
      <c r="IF34" s="147"/>
      <c r="IG34" s="147"/>
      <c r="IH34" s="147"/>
      <c r="II34" s="147"/>
      <c r="IJ34" s="147"/>
      <c r="IK34" s="147"/>
      <c r="IL34" s="147"/>
      <c r="IM34" s="147"/>
      <c r="IN34" s="147"/>
      <c r="IO34" s="147"/>
      <c r="IP34" s="147"/>
      <c r="IQ34" s="147"/>
      <c r="IR34" s="147"/>
      <c r="IS34" s="147"/>
      <c r="IT34" s="147"/>
      <c r="IU34" s="147"/>
      <c r="IV34" s="147"/>
    </row>
    <row r="35" spans="1:256" s="148" customFormat="1" x14ac:dyDescent="0.2">
      <c r="A35" s="142" t="s">
        <v>186</v>
      </c>
      <c r="B35" s="180">
        <v>0</v>
      </c>
      <c r="C35" s="181">
        <v>0</v>
      </c>
      <c r="D35" s="182">
        <v>0</v>
      </c>
      <c r="E35" s="183">
        <v>0</v>
      </c>
      <c r="F35" s="180">
        <v>0</v>
      </c>
      <c r="G35" s="181">
        <v>0</v>
      </c>
      <c r="H35" s="180"/>
      <c r="I35" s="181"/>
      <c r="J35" s="180"/>
      <c r="K35" s="181"/>
      <c r="L35" s="180"/>
      <c r="M35" s="181"/>
      <c r="N35" s="180"/>
      <c r="O35" s="181"/>
      <c r="P35" s="180"/>
      <c r="Q35" s="181"/>
      <c r="R35" s="180">
        <v>0</v>
      </c>
      <c r="S35" s="181">
        <v>0</v>
      </c>
      <c r="T35" s="180">
        <v>0</v>
      </c>
      <c r="U35" s="181">
        <v>0</v>
      </c>
      <c r="V35" s="180">
        <v>0</v>
      </c>
      <c r="W35" s="181">
        <v>0</v>
      </c>
      <c r="X35" s="180">
        <v>0</v>
      </c>
      <c r="Y35" s="181">
        <v>0</v>
      </c>
      <c r="Z35" s="180"/>
      <c r="AA35" s="181"/>
      <c r="AB35" s="180"/>
      <c r="AC35" s="181"/>
      <c r="AD35" s="180"/>
      <c r="AE35" s="181"/>
      <c r="AF35" s="180"/>
      <c r="AG35" s="181"/>
      <c r="AH35" s="180"/>
      <c r="AI35" s="181"/>
      <c r="AJ35" s="180"/>
      <c r="AK35" s="181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147"/>
      <c r="GW35" s="147"/>
      <c r="GX35" s="147"/>
      <c r="GY35" s="147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147"/>
      <c r="HK35" s="147"/>
      <c r="HL35" s="147"/>
      <c r="HM35" s="147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7"/>
      <c r="HY35" s="147"/>
      <c r="HZ35" s="147"/>
      <c r="IA35" s="147"/>
      <c r="IB35" s="147"/>
      <c r="IC35" s="147"/>
      <c r="ID35" s="147"/>
      <c r="IE35" s="147"/>
      <c r="IF35" s="147"/>
      <c r="IG35" s="147"/>
      <c r="IH35" s="147"/>
      <c r="II35" s="147"/>
      <c r="IJ35" s="147"/>
      <c r="IK35" s="147"/>
      <c r="IL35" s="147"/>
      <c r="IM35" s="147"/>
      <c r="IN35" s="147"/>
      <c r="IO35" s="147"/>
      <c r="IP35" s="147"/>
      <c r="IQ35" s="147"/>
      <c r="IR35" s="147"/>
      <c r="IS35" s="147"/>
      <c r="IT35" s="147"/>
      <c r="IU35" s="147"/>
      <c r="IV35" s="147"/>
    </row>
    <row r="36" spans="1:256" s="148" customFormat="1" x14ac:dyDescent="0.2">
      <c r="A36" s="142" t="s">
        <v>103</v>
      </c>
      <c r="B36" s="180">
        <v>1</v>
      </c>
      <c r="C36" s="181">
        <v>0</v>
      </c>
      <c r="D36" s="182">
        <v>0.15</v>
      </c>
      <c r="E36" s="183">
        <v>0.12</v>
      </c>
      <c r="F36" s="180">
        <v>6.25E-2</v>
      </c>
      <c r="G36" s="181">
        <v>0</v>
      </c>
      <c r="H36" s="180"/>
      <c r="I36" s="181"/>
      <c r="J36" s="180"/>
      <c r="K36" s="181"/>
      <c r="L36" s="180"/>
      <c r="M36" s="181"/>
      <c r="N36" s="180"/>
      <c r="O36" s="181"/>
      <c r="P36" s="180"/>
      <c r="Q36" s="181"/>
      <c r="R36" s="180">
        <v>0.36</v>
      </c>
      <c r="S36" s="181">
        <v>0</v>
      </c>
      <c r="T36" s="180">
        <v>0.75</v>
      </c>
      <c r="U36" s="181">
        <v>0</v>
      </c>
      <c r="V36" s="180">
        <v>0.42</v>
      </c>
      <c r="W36" s="181">
        <v>0</v>
      </c>
      <c r="X36" s="180">
        <v>0</v>
      </c>
      <c r="Y36" s="181">
        <v>0.33</v>
      </c>
      <c r="Z36" s="180"/>
      <c r="AA36" s="181"/>
      <c r="AB36" s="180"/>
      <c r="AC36" s="181"/>
      <c r="AD36" s="180"/>
      <c r="AE36" s="181"/>
      <c r="AF36" s="180"/>
      <c r="AG36" s="181"/>
      <c r="AH36" s="180"/>
      <c r="AI36" s="181"/>
      <c r="AJ36" s="180"/>
      <c r="AK36" s="181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47"/>
      <c r="ES36" s="147"/>
      <c r="ET36" s="147"/>
      <c r="EU36" s="147"/>
      <c r="EV36" s="147"/>
      <c r="EW36" s="147"/>
      <c r="EX36" s="147"/>
      <c r="EY36" s="147"/>
      <c r="EZ36" s="147"/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/>
      <c r="FP36" s="147"/>
      <c r="FQ36" s="147"/>
      <c r="FR36" s="147"/>
      <c r="FS36" s="147"/>
      <c r="FT36" s="147"/>
      <c r="FU36" s="147"/>
      <c r="FV36" s="147"/>
      <c r="FW36" s="147"/>
      <c r="FX36" s="147"/>
      <c r="FY36" s="147"/>
      <c r="FZ36" s="147"/>
      <c r="GA36" s="147"/>
      <c r="GB36" s="147"/>
      <c r="GC36" s="147"/>
      <c r="GD36" s="147"/>
      <c r="GE36" s="147"/>
      <c r="GF36" s="147"/>
      <c r="GG36" s="147"/>
      <c r="GH36" s="147"/>
      <c r="GI36" s="147"/>
      <c r="GJ36" s="147"/>
      <c r="GK36" s="147"/>
      <c r="GL36" s="147"/>
      <c r="GM36" s="147"/>
      <c r="GN36" s="147"/>
      <c r="GO36" s="147"/>
      <c r="GP36" s="147"/>
      <c r="GQ36" s="147"/>
      <c r="GR36" s="147"/>
      <c r="GS36" s="147"/>
      <c r="GT36" s="147"/>
      <c r="GU36" s="147"/>
      <c r="GV36" s="147"/>
      <c r="GW36" s="147"/>
      <c r="GX36" s="147"/>
      <c r="GY36" s="147"/>
      <c r="GZ36" s="147"/>
      <c r="HA36" s="147"/>
      <c r="HB36" s="147"/>
      <c r="HC36" s="147"/>
      <c r="HD36" s="147"/>
      <c r="HE36" s="147"/>
      <c r="HF36" s="147"/>
      <c r="HG36" s="147"/>
      <c r="HH36" s="147"/>
      <c r="HI36" s="147"/>
      <c r="HJ36" s="147"/>
      <c r="HK36" s="147"/>
      <c r="HL36" s="147"/>
      <c r="HM36" s="147"/>
      <c r="HN36" s="147"/>
      <c r="HO36" s="147"/>
      <c r="HP36" s="147"/>
      <c r="HQ36" s="147"/>
      <c r="HR36" s="147"/>
      <c r="HS36" s="147"/>
      <c r="HT36" s="147"/>
      <c r="HU36" s="147"/>
      <c r="HV36" s="147"/>
      <c r="HW36" s="147"/>
      <c r="HX36" s="147"/>
      <c r="HY36" s="147"/>
      <c r="HZ36" s="147"/>
      <c r="IA36" s="147"/>
      <c r="IB36" s="147"/>
      <c r="IC36" s="147"/>
      <c r="ID36" s="147"/>
      <c r="IE36" s="147"/>
      <c r="IF36" s="147"/>
      <c r="IG36" s="147"/>
      <c r="IH36" s="147"/>
      <c r="II36" s="147"/>
      <c r="IJ36" s="147"/>
      <c r="IK36" s="147"/>
      <c r="IL36" s="147"/>
      <c r="IM36" s="147"/>
      <c r="IN36" s="147"/>
      <c r="IO36" s="147"/>
      <c r="IP36" s="147"/>
      <c r="IQ36" s="147"/>
      <c r="IR36" s="147"/>
      <c r="IS36" s="147"/>
      <c r="IT36" s="147"/>
      <c r="IU36" s="147"/>
      <c r="IV36" s="147"/>
    </row>
    <row r="37" spans="1:256" s="148" customFormat="1" x14ac:dyDescent="0.2">
      <c r="A37" s="142" t="s">
        <v>187</v>
      </c>
      <c r="B37" s="180">
        <v>0.25</v>
      </c>
      <c r="C37" s="181">
        <v>0</v>
      </c>
      <c r="D37" s="182">
        <v>0.18</v>
      </c>
      <c r="E37" s="183">
        <v>0.55000000000000004</v>
      </c>
      <c r="F37" s="180">
        <v>0.1111</v>
      </c>
      <c r="G37" s="181">
        <v>0</v>
      </c>
      <c r="H37" s="180"/>
      <c r="I37" s="181"/>
      <c r="J37" s="180"/>
      <c r="K37" s="181"/>
      <c r="L37" s="180"/>
      <c r="M37" s="181"/>
      <c r="N37" s="180"/>
      <c r="O37" s="181"/>
      <c r="P37" s="180"/>
      <c r="Q37" s="181"/>
      <c r="R37" s="180">
        <v>0.2</v>
      </c>
      <c r="S37" s="181">
        <v>0</v>
      </c>
      <c r="T37" s="180">
        <v>1</v>
      </c>
      <c r="U37" s="181">
        <v>0</v>
      </c>
      <c r="V37" s="180">
        <v>1</v>
      </c>
      <c r="W37" s="181">
        <v>0</v>
      </c>
      <c r="X37" s="180">
        <v>0.72</v>
      </c>
      <c r="Y37" s="181">
        <v>0.33</v>
      </c>
      <c r="Z37" s="180"/>
      <c r="AA37" s="181"/>
      <c r="AB37" s="180"/>
      <c r="AC37" s="181"/>
      <c r="AD37" s="180"/>
      <c r="AE37" s="181"/>
      <c r="AF37" s="180"/>
      <c r="AG37" s="181"/>
      <c r="AH37" s="180"/>
      <c r="AI37" s="181"/>
      <c r="AJ37" s="180"/>
      <c r="AK37" s="181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47"/>
      <c r="ES37" s="147"/>
      <c r="ET37" s="147"/>
      <c r="EU37" s="147"/>
      <c r="EV37" s="147"/>
      <c r="EW37" s="147"/>
      <c r="EX37" s="147"/>
      <c r="EY37" s="147"/>
      <c r="EZ37" s="147"/>
      <c r="FA37" s="147"/>
      <c r="FB37" s="147"/>
      <c r="FC37" s="147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47"/>
      <c r="FX37" s="147"/>
      <c r="FY37" s="147"/>
      <c r="FZ37" s="147"/>
      <c r="GA37" s="147"/>
      <c r="GB37" s="147"/>
      <c r="GC37" s="147"/>
      <c r="GD37" s="147"/>
      <c r="GE37" s="147"/>
      <c r="GF37" s="147"/>
      <c r="GG37" s="147"/>
      <c r="GH37" s="147"/>
      <c r="GI37" s="147"/>
      <c r="GJ37" s="147"/>
      <c r="GK37" s="147"/>
      <c r="GL37" s="147"/>
      <c r="GM37" s="147"/>
      <c r="GN37" s="147"/>
      <c r="GO37" s="147"/>
      <c r="GP37" s="147"/>
      <c r="GQ37" s="147"/>
      <c r="GR37" s="147"/>
      <c r="GS37" s="147"/>
      <c r="GT37" s="147"/>
      <c r="GU37" s="147"/>
      <c r="GV37" s="147"/>
      <c r="GW37" s="147"/>
      <c r="GX37" s="147"/>
      <c r="GY37" s="147"/>
      <c r="GZ37" s="147"/>
      <c r="HA37" s="147"/>
      <c r="HB37" s="147"/>
      <c r="HC37" s="147"/>
      <c r="HD37" s="147"/>
      <c r="HE37" s="147"/>
      <c r="HF37" s="147"/>
      <c r="HG37" s="147"/>
      <c r="HH37" s="147"/>
      <c r="HI37" s="147"/>
      <c r="HJ37" s="147"/>
      <c r="HK37" s="147"/>
      <c r="HL37" s="147"/>
      <c r="HM37" s="147"/>
      <c r="HN37" s="147"/>
      <c r="HO37" s="147"/>
      <c r="HP37" s="147"/>
      <c r="HQ37" s="147"/>
      <c r="HR37" s="147"/>
      <c r="HS37" s="147"/>
      <c r="HT37" s="147"/>
      <c r="HU37" s="147"/>
      <c r="HV37" s="147"/>
      <c r="HW37" s="147"/>
      <c r="HX37" s="147"/>
      <c r="HY37" s="147"/>
      <c r="HZ37" s="147"/>
      <c r="IA37" s="147"/>
      <c r="IB37" s="147"/>
      <c r="IC37" s="147"/>
      <c r="ID37" s="147"/>
      <c r="IE37" s="147"/>
      <c r="IF37" s="147"/>
      <c r="IG37" s="147"/>
      <c r="IH37" s="147"/>
      <c r="II37" s="147"/>
      <c r="IJ37" s="147"/>
      <c r="IK37" s="147"/>
      <c r="IL37" s="147"/>
      <c r="IM37" s="147"/>
      <c r="IN37" s="147"/>
      <c r="IO37" s="147"/>
      <c r="IP37" s="147"/>
      <c r="IQ37" s="147"/>
      <c r="IR37" s="147"/>
      <c r="IS37" s="147"/>
      <c r="IT37" s="147"/>
      <c r="IU37" s="147"/>
      <c r="IV37" s="147"/>
    </row>
    <row r="38" spans="1:256" s="148" customFormat="1" x14ac:dyDescent="0.2">
      <c r="A38" s="142" t="s">
        <v>188</v>
      </c>
      <c r="B38" s="180">
        <v>0.15</v>
      </c>
      <c r="C38" s="181">
        <v>0</v>
      </c>
      <c r="D38" s="182">
        <v>0.1</v>
      </c>
      <c r="E38" s="183">
        <v>0.39</v>
      </c>
      <c r="F38" s="180">
        <v>0.55620000000000003</v>
      </c>
      <c r="G38" s="181">
        <v>0</v>
      </c>
      <c r="H38" s="180"/>
      <c r="I38" s="181"/>
      <c r="J38" s="180"/>
      <c r="K38" s="181"/>
      <c r="L38" s="180"/>
      <c r="M38" s="181"/>
      <c r="N38" s="180"/>
      <c r="O38" s="181"/>
      <c r="P38" s="180"/>
      <c r="Q38" s="181"/>
      <c r="R38" s="180">
        <v>0.34</v>
      </c>
      <c r="S38" s="181">
        <v>0</v>
      </c>
      <c r="T38" s="180">
        <v>0.97</v>
      </c>
      <c r="U38" s="181">
        <v>0</v>
      </c>
      <c r="V38" s="180">
        <v>1</v>
      </c>
      <c r="W38" s="181">
        <v>0</v>
      </c>
      <c r="X38" s="180">
        <v>0.78</v>
      </c>
      <c r="Y38" s="181">
        <v>0.15</v>
      </c>
      <c r="Z38" s="180"/>
      <c r="AA38" s="181"/>
      <c r="AB38" s="180"/>
      <c r="AC38" s="181"/>
      <c r="AD38" s="180"/>
      <c r="AE38" s="181"/>
      <c r="AF38" s="180"/>
      <c r="AG38" s="181"/>
      <c r="AH38" s="180"/>
      <c r="AI38" s="181"/>
      <c r="AJ38" s="180"/>
      <c r="AK38" s="181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7"/>
      <c r="FT38" s="147"/>
      <c r="FU38" s="147"/>
      <c r="FV38" s="147"/>
      <c r="FW38" s="147"/>
      <c r="FX38" s="147"/>
      <c r="FY38" s="147"/>
      <c r="FZ38" s="147"/>
      <c r="GA38" s="147"/>
      <c r="GB38" s="147"/>
      <c r="GC38" s="147"/>
      <c r="GD38" s="147"/>
      <c r="GE38" s="147"/>
      <c r="GF38" s="147"/>
      <c r="GG38" s="147"/>
      <c r="GH38" s="147"/>
      <c r="GI38" s="147"/>
      <c r="GJ38" s="147"/>
      <c r="GK38" s="147"/>
      <c r="GL38" s="147"/>
      <c r="GM38" s="147"/>
      <c r="GN38" s="147"/>
      <c r="GO38" s="147"/>
      <c r="GP38" s="147"/>
      <c r="GQ38" s="147"/>
      <c r="GR38" s="147"/>
      <c r="GS38" s="147"/>
      <c r="GT38" s="147"/>
      <c r="GU38" s="147"/>
      <c r="GV38" s="147"/>
      <c r="GW38" s="147"/>
      <c r="GX38" s="147"/>
      <c r="GY38" s="147"/>
      <c r="GZ38" s="147"/>
      <c r="HA38" s="147"/>
      <c r="HB38" s="147"/>
      <c r="HC38" s="147"/>
      <c r="HD38" s="147"/>
      <c r="HE38" s="147"/>
      <c r="HF38" s="147"/>
      <c r="HG38" s="147"/>
      <c r="HH38" s="147"/>
      <c r="HI38" s="147"/>
      <c r="HJ38" s="147"/>
      <c r="HK38" s="147"/>
      <c r="HL38" s="147"/>
      <c r="HM38" s="147"/>
      <c r="HN38" s="147"/>
      <c r="HO38" s="147"/>
      <c r="HP38" s="147"/>
      <c r="HQ38" s="147"/>
      <c r="HR38" s="147"/>
      <c r="HS38" s="147"/>
      <c r="HT38" s="147"/>
      <c r="HU38" s="147"/>
      <c r="HV38" s="147"/>
      <c r="HW38" s="147"/>
      <c r="HX38" s="147"/>
      <c r="HY38" s="147"/>
      <c r="HZ38" s="147"/>
      <c r="IA38" s="147"/>
      <c r="IB38" s="147"/>
      <c r="IC38" s="147"/>
      <c r="ID38" s="147"/>
      <c r="IE38" s="147"/>
      <c r="IF38" s="147"/>
      <c r="IG38" s="147"/>
      <c r="IH38" s="147"/>
      <c r="II38" s="147"/>
      <c r="IJ38" s="147"/>
      <c r="IK38" s="147"/>
      <c r="IL38" s="147"/>
      <c r="IM38" s="147"/>
      <c r="IN38" s="147"/>
      <c r="IO38" s="147"/>
      <c r="IP38" s="147"/>
      <c r="IQ38" s="147"/>
      <c r="IR38" s="147"/>
      <c r="IS38" s="147"/>
      <c r="IT38" s="147"/>
      <c r="IU38" s="147"/>
      <c r="IV38" s="147"/>
    </row>
    <row r="39" spans="1:256" s="148" customFormat="1" x14ac:dyDescent="0.2">
      <c r="A39" s="142" t="s">
        <v>107</v>
      </c>
      <c r="B39" s="180">
        <v>0</v>
      </c>
      <c r="C39" s="181">
        <v>0</v>
      </c>
      <c r="D39" s="182">
        <v>0</v>
      </c>
      <c r="E39" s="183">
        <v>0</v>
      </c>
      <c r="F39" s="180">
        <v>0</v>
      </c>
      <c r="G39" s="181">
        <v>0</v>
      </c>
      <c r="H39" s="180"/>
      <c r="I39" s="181"/>
      <c r="J39" s="180"/>
      <c r="K39" s="181"/>
      <c r="L39" s="180"/>
      <c r="M39" s="181"/>
      <c r="N39" s="180"/>
      <c r="O39" s="181"/>
      <c r="P39" s="180"/>
      <c r="Q39" s="181"/>
      <c r="R39" s="180">
        <v>0</v>
      </c>
      <c r="S39" s="181">
        <v>0</v>
      </c>
      <c r="T39" s="180">
        <v>0</v>
      </c>
      <c r="U39" s="181">
        <v>0</v>
      </c>
      <c r="V39" s="180">
        <v>0</v>
      </c>
      <c r="W39" s="181">
        <v>0</v>
      </c>
      <c r="X39" s="180">
        <v>0</v>
      </c>
      <c r="Y39" s="181">
        <v>0</v>
      </c>
      <c r="Z39" s="180"/>
      <c r="AA39" s="181"/>
      <c r="AB39" s="180"/>
      <c r="AC39" s="181"/>
      <c r="AD39" s="180"/>
      <c r="AE39" s="181"/>
      <c r="AF39" s="180"/>
      <c r="AG39" s="181"/>
      <c r="AH39" s="180"/>
      <c r="AI39" s="181"/>
      <c r="AJ39" s="180"/>
      <c r="AK39" s="181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147"/>
      <c r="GH39" s="147"/>
      <c r="GI39" s="147"/>
      <c r="GJ39" s="147"/>
      <c r="GK39" s="147"/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  <c r="GV39" s="147"/>
      <c r="GW39" s="147"/>
      <c r="GX39" s="147"/>
      <c r="GY39" s="147"/>
      <c r="GZ39" s="147"/>
      <c r="HA39" s="147"/>
      <c r="HB39" s="147"/>
      <c r="HC39" s="147"/>
      <c r="HD39" s="147"/>
      <c r="HE39" s="147"/>
      <c r="HF39" s="147"/>
      <c r="HG39" s="147"/>
      <c r="HH39" s="147"/>
      <c r="HI39" s="147"/>
      <c r="HJ39" s="147"/>
      <c r="HK39" s="147"/>
      <c r="HL39" s="147"/>
      <c r="HM39" s="147"/>
      <c r="HN39" s="147"/>
      <c r="HO39" s="147"/>
      <c r="HP39" s="147"/>
      <c r="HQ39" s="147"/>
      <c r="HR39" s="147"/>
      <c r="HS39" s="147"/>
      <c r="HT39" s="147"/>
      <c r="HU39" s="147"/>
      <c r="HV39" s="147"/>
      <c r="HW39" s="147"/>
      <c r="HX39" s="147"/>
      <c r="HY39" s="147"/>
      <c r="HZ39" s="147"/>
      <c r="IA39" s="147"/>
      <c r="IB39" s="147"/>
      <c r="IC39" s="147"/>
      <c r="ID39" s="147"/>
      <c r="IE39" s="147"/>
      <c r="IF39" s="147"/>
      <c r="IG39" s="147"/>
      <c r="IH39" s="147"/>
      <c r="II39" s="147"/>
      <c r="IJ39" s="147"/>
      <c r="IK39" s="147"/>
      <c r="IL39" s="147"/>
      <c r="IM39" s="147"/>
      <c r="IN39" s="147"/>
      <c r="IO39" s="147"/>
      <c r="IP39" s="147"/>
      <c r="IQ39" s="147"/>
      <c r="IR39" s="147"/>
      <c r="IS39" s="147"/>
      <c r="IT39" s="147"/>
      <c r="IU39" s="147"/>
      <c r="IV39" s="147"/>
    </row>
    <row r="40" spans="1:256" s="148" customFormat="1" x14ac:dyDescent="0.2">
      <c r="A40" s="142" t="s">
        <v>108</v>
      </c>
      <c r="B40" s="180">
        <v>0</v>
      </c>
      <c r="C40" s="181">
        <v>0</v>
      </c>
      <c r="D40" s="182">
        <v>0</v>
      </c>
      <c r="E40" s="183">
        <v>0</v>
      </c>
      <c r="F40" s="180">
        <v>0</v>
      </c>
      <c r="G40" s="181">
        <v>0</v>
      </c>
      <c r="H40" s="180"/>
      <c r="I40" s="181"/>
      <c r="J40" s="180"/>
      <c r="K40" s="181"/>
      <c r="L40" s="180"/>
      <c r="M40" s="181"/>
      <c r="N40" s="180"/>
      <c r="O40" s="181"/>
      <c r="P40" s="180"/>
      <c r="Q40" s="181"/>
      <c r="R40" s="180">
        <v>0</v>
      </c>
      <c r="S40" s="181">
        <v>0</v>
      </c>
      <c r="T40" s="180">
        <v>0</v>
      </c>
      <c r="U40" s="181">
        <v>0</v>
      </c>
      <c r="V40" s="180">
        <v>0</v>
      </c>
      <c r="W40" s="181">
        <v>0</v>
      </c>
      <c r="X40" s="180">
        <v>0</v>
      </c>
      <c r="Y40" s="181">
        <v>0</v>
      </c>
      <c r="Z40" s="180"/>
      <c r="AA40" s="181"/>
      <c r="AB40" s="180"/>
      <c r="AC40" s="181"/>
      <c r="AD40" s="180"/>
      <c r="AE40" s="181"/>
      <c r="AF40" s="180"/>
      <c r="AG40" s="181"/>
      <c r="AH40" s="180"/>
      <c r="AI40" s="181"/>
      <c r="AJ40" s="180"/>
      <c r="AK40" s="181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147"/>
      <c r="FU40" s="147"/>
      <c r="FV40" s="147"/>
      <c r="FW40" s="147"/>
      <c r="FX40" s="147"/>
      <c r="FY40" s="147"/>
      <c r="FZ40" s="147"/>
      <c r="GA40" s="147"/>
      <c r="GB40" s="147"/>
      <c r="GC40" s="147"/>
      <c r="GD40" s="147"/>
      <c r="GE40" s="147"/>
      <c r="GF40" s="147"/>
      <c r="GG40" s="147"/>
      <c r="GH40" s="147"/>
      <c r="GI40" s="147"/>
      <c r="GJ40" s="147"/>
      <c r="GK40" s="147"/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  <c r="GV40" s="147"/>
      <c r="GW40" s="147"/>
      <c r="GX40" s="147"/>
      <c r="GY40" s="147"/>
      <c r="GZ40" s="147"/>
      <c r="HA40" s="147"/>
      <c r="HB40" s="147"/>
      <c r="HC40" s="147"/>
      <c r="HD40" s="147"/>
      <c r="HE40" s="147"/>
      <c r="HF40" s="147"/>
      <c r="HG40" s="147"/>
      <c r="HH40" s="147"/>
      <c r="HI40" s="147"/>
      <c r="HJ40" s="147"/>
      <c r="HK40" s="147"/>
      <c r="HL40" s="147"/>
      <c r="HM40" s="147"/>
      <c r="HN40" s="147"/>
      <c r="HO40" s="147"/>
      <c r="HP40" s="147"/>
      <c r="HQ40" s="147"/>
      <c r="HR40" s="147"/>
      <c r="HS40" s="147"/>
      <c r="HT40" s="147"/>
      <c r="HU40" s="147"/>
      <c r="HV40" s="147"/>
      <c r="HW40" s="147"/>
      <c r="HX40" s="147"/>
      <c r="HY40" s="147"/>
      <c r="HZ40" s="147"/>
      <c r="IA40" s="147"/>
      <c r="IB40" s="147"/>
      <c r="IC40" s="147"/>
      <c r="ID40" s="147"/>
      <c r="IE40" s="147"/>
      <c r="IF40" s="147"/>
      <c r="IG40" s="147"/>
      <c r="IH40" s="147"/>
      <c r="II40" s="147"/>
      <c r="IJ40" s="147"/>
      <c r="IK40" s="147"/>
      <c r="IL40" s="147"/>
      <c r="IM40" s="147"/>
      <c r="IN40" s="147"/>
      <c r="IO40" s="147"/>
      <c r="IP40" s="147"/>
      <c r="IQ40" s="147"/>
      <c r="IR40" s="147"/>
      <c r="IS40" s="147"/>
      <c r="IT40" s="147"/>
      <c r="IU40" s="147"/>
      <c r="IV40" s="147"/>
    </row>
    <row r="41" spans="1:256" s="191" customFormat="1" x14ac:dyDescent="0.2">
      <c r="A41" s="184" t="s">
        <v>13</v>
      </c>
      <c r="B41" s="185">
        <v>0.57999999999999996</v>
      </c>
      <c r="C41" s="186">
        <v>0.01</v>
      </c>
      <c r="D41" s="187">
        <v>0.41</v>
      </c>
      <c r="E41" s="188">
        <v>0.28999999999999998</v>
      </c>
      <c r="F41" s="185">
        <v>0.41110000000000002</v>
      </c>
      <c r="G41" s="189">
        <v>3.2500000000000001E-2</v>
      </c>
      <c r="H41" s="185"/>
      <c r="I41" s="189"/>
      <c r="J41" s="185"/>
      <c r="K41" s="189"/>
      <c r="L41" s="185"/>
      <c r="M41" s="189"/>
      <c r="N41" s="185"/>
      <c r="O41" s="189"/>
      <c r="P41" s="185"/>
      <c r="Q41" s="189"/>
      <c r="R41" s="185">
        <v>0.51</v>
      </c>
      <c r="S41" s="189">
        <v>0.01</v>
      </c>
      <c r="T41" s="185">
        <v>0.94</v>
      </c>
      <c r="U41" s="189">
        <v>0</v>
      </c>
      <c r="V41" s="185">
        <v>0.88</v>
      </c>
      <c r="W41" s="189">
        <v>0</v>
      </c>
      <c r="X41" s="185">
        <v>0.68</v>
      </c>
      <c r="Y41" s="189">
        <v>0.36</v>
      </c>
      <c r="Z41" s="185"/>
      <c r="AA41" s="189"/>
      <c r="AB41" s="185"/>
      <c r="AC41" s="189"/>
      <c r="AD41" s="185"/>
      <c r="AE41" s="189"/>
      <c r="AF41" s="185"/>
      <c r="AG41" s="189"/>
      <c r="AH41" s="185"/>
      <c r="AI41" s="189"/>
      <c r="AJ41" s="185"/>
      <c r="AK41" s="189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190"/>
      <c r="DZ41" s="190"/>
      <c r="EA41" s="190"/>
      <c r="EB41" s="190"/>
      <c r="EC41" s="190"/>
      <c r="ED41" s="190"/>
      <c r="EE41" s="190"/>
      <c r="EF41" s="190"/>
      <c r="EG41" s="190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90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90"/>
      <c r="FD41" s="190"/>
      <c r="FE41" s="190"/>
      <c r="FF41" s="190"/>
      <c r="FG41" s="190"/>
      <c r="FH41" s="190"/>
      <c r="FI41" s="190"/>
      <c r="FJ41" s="190"/>
      <c r="FK41" s="190"/>
      <c r="FL41" s="190"/>
      <c r="FM41" s="190"/>
      <c r="FN41" s="190"/>
      <c r="FO41" s="190"/>
      <c r="FP41" s="190"/>
      <c r="FQ41" s="190"/>
      <c r="FR41" s="190"/>
      <c r="FS41" s="190"/>
      <c r="FT41" s="190"/>
      <c r="FU41" s="190"/>
      <c r="FV41" s="190"/>
      <c r="FW41" s="190"/>
      <c r="FX41" s="190"/>
      <c r="FY41" s="190"/>
      <c r="FZ41" s="190"/>
      <c r="GA41" s="190"/>
      <c r="GB41" s="190"/>
      <c r="GC41" s="190"/>
      <c r="GD41" s="190"/>
      <c r="GE41" s="190"/>
      <c r="GF41" s="190"/>
      <c r="GG41" s="190"/>
      <c r="GH41" s="190"/>
      <c r="GI41" s="190"/>
      <c r="GJ41" s="190"/>
      <c r="GK41" s="190"/>
      <c r="GL41" s="190"/>
      <c r="GM41" s="190"/>
      <c r="GN41" s="190"/>
      <c r="GO41" s="190"/>
      <c r="GP41" s="190"/>
      <c r="GQ41" s="190"/>
      <c r="GR41" s="190"/>
      <c r="GS41" s="190"/>
      <c r="GT41" s="190"/>
      <c r="GU41" s="190"/>
      <c r="GV41" s="190"/>
      <c r="GW41" s="190"/>
      <c r="GX41" s="190"/>
      <c r="GY41" s="190"/>
      <c r="GZ41" s="190"/>
      <c r="HA41" s="190"/>
      <c r="HB41" s="190"/>
      <c r="HC41" s="190"/>
      <c r="HD41" s="190"/>
      <c r="HE41" s="190"/>
      <c r="HF41" s="190"/>
      <c r="HG41" s="190"/>
      <c r="HH41" s="190"/>
      <c r="HI41" s="190"/>
      <c r="HJ41" s="190"/>
      <c r="HK41" s="190"/>
      <c r="HL41" s="190"/>
      <c r="HM41" s="190"/>
      <c r="HN41" s="190"/>
      <c r="HO41" s="190"/>
      <c r="HP41" s="190"/>
      <c r="HQ41" s="190"/>
      <c r="HR41" s="190"/>
      <c r="HS41" s="190"/>
      <c r="HT41" s="190"/>
      <c r="HU41" s="190"/>
      <c r="HV41" s="190"/>
      <c r="HW41" s="190"/>
      <c r="HX41" s="190"/>
      <c r="HY41" s="190"/>
      <c r="HZ41" s="190"/>
      <c r="IA41" s="190"/>
      <c r="IB41" s="190"/>
      <c r="IC41" s="190"/>
      <c r="ID41" s="190"/>
      <c r="IE41" s="190"/>
      <c r="IF41" s="190"/>
      <c r="IG41" s="190"/>
      <c r="IH41" s="190"/>
      <c r="II41" s="190"/>
      <c r="IJ41" s="190"/>
      <c r="IK41" s="190"/>
      <c r="IL41" s="190"/>
      <c r="IM41" s="190"/>
      <c r="IN41" s="190"/>
      <c r="IO41" s="190"/>
      <c r="IP41" s="190"/>
      <c r="IQ41" s="190"/>
      <c r="IR41" s="190"/>
      <c r="IS41" s="190"/>
      <c r="IT41" s="190"/>
      <c r="IU41" s="190"/>
      <c r="IV41" s="190"/>
    </row>
    <row r="42" spans="1:256" s="148" customFormat="1" x14ac:dyDescent="0.2">
      <c r="A42" s="167"/>
      <c r="B42" s="192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  <c r="GK42" s="147"/>
      <c r="GL42" s="147"/>
      <c r="GM42" s="147"/>
      <c r="GN42" s="147"/>
      <c r="GO42" s="147"/>
      <c r="GP42" s="147"/>
      <c r="GQ42" s="147"/>
      <c r="GR42" s="147"/>
      <c r="GS42" s="147"/>
      <c r="GT42" s="147"/>
      <c r="GU42" s="147"/>
      <c r="GV42" s="147"/>
      <c r="GW42" s="147"/>
      <c r="GX42" s="147"/>
      <c r="GY42" s="147"/>
      <c r="GZ42" s="147"/>
      <c r="HA42" s="147"/>
      <c r="HB42" s="147"/>
      <c r="HC42" s="147"/>
      <c r="HD42" s="147"/>
      <c r="HE42" s="147"/>
      <c r="HF42" s="147"/>
      <c r="HG42" s="147"/>
      <c r="HH42" s="147"/>
      <c r="HI42" s="147"/>
      <c r="HJ42" s="147"/>
      <c r="HK42" s="147"/>
      <c r="HL42" s="147"/>
      <c r="HM42" s="147"/>
      <c r="HN42" s="147"/>
      <c r="HO42" s="147"/>
      <c r="HP42" s="147"/>
      <c r="HQ42" s="147"/>
      <c r="HR42" s="147"/>
      <c r="HS42" s="147"/>
      <c r="HT42" s="147"/>
      <c r="HU42" s="147"/>
      <c r="HV42" s="147"/>
      <c r="HW42" s="147"/>
      <c r="HX42" s="147"/>
      <c r="HY42" s="147"/>
      <c r="HZ42" s="147"/>
      <c r="IA42" s="147"/>
      <c r="IB42" s="147"/>
      <c r="IC42" s="147"/>
      <c r="ID42" s="147"/>
      <c r="IE42" s="147"/>
      <c r="IF42" s="147"/>
      <c r="IG42" s="147"/>
      <c r="IH42" s="147"/>
      <c r="II42" s="147"/>
      <c r="IJ42" s="147"/>
      <c r="IK42" s="147"/>
      <c r="IL42" s="147"/>
      <c r="IM42" s="147"/>
      <c r="IN42" s="147"/>
      <c r="IO42" s="147"/>
      <c r="IP42" s="147"/>
      <c r="IQ42" s="147"/>
      <c r="IR42" s="147"/>
      <c r="IS42" s="147"/>
      <c r="IT42" s="147"/>
      <c r="IU42" s="147"/>
      <c r="IV42" s="147"/>
    </row>
    <row r="43" spans="1:256" s="148" customFormat="1" x14ac:dyDescent="0.2">
      <c r="A43" s="165" t="s">
        <v>189</v>
      </c>
      <c r="B43" s="171" t="str">
        <f>B$4</f>
        <v>10-31-jul-24</v>
      </c>
      <c r="C43" s="172"/>
      <c r="D43" s="173">
        <f>D$4</f>
        <v>0</v>
      </c>
      <c r="E43" s="174"/>
      <c r="F43" s="173">
        <f ca="1">F$4</f>
        <v>45536</v>
      </c>
      <c r="G43" s="174"/>
      <c r="H43" s="173">
        <f>H$4</f>
        <v>0</v>
      </c>
      <c r="I43" s="174"/>
      <c r="J43" s="173">
        <f>J$4</f>
        <v>0</v>
      </c>
      <c r="K43" s="174"/>
      <c r="L43" s="173">
        <f>L$4</f>
        <v>0</v>
      </c>
      <c r="M43" s="174"/>
      <c r="N43" s="173">
        <f>N$4</f>
        <v>0</v>
      </c>
      <c r="O43" s="174"/>
      <c r="P43" s="173">
        <f>P$4</f>
        <v>0</v>
      </c>
      <c r="Q43" s="174"/>
      <c r="R43" s="173">
        <f>R$4</f>
        <v>0</v>
      </c>
      <c r="S43" s="174"/>
      <c r="T43" s="173">
        <f>T$4</f>
        <v>0</v>
      </c>
      <c r="U43" s="174"/>
      <c r="V43" s="173">
        <f>V$4</f>
        <v>0</v>
      </c>
      <c r="W43" s="174"/>
      <c r="X43" s="173">
        <f>X$4</f>
        <v>0</v>
      </c>
      <c r="Y43" s="174"/>
      <c r="Z43" s="173">
        <f>Z$4</f>
        <v>0</v>
      </c>
      <c r="AA43" s="174"/>
      <c r="AB43" s="173">
        <f>AB$4</f>
        <v>0</v>
      </c>
      <c r="AC43" s="174"/>
      <c r="AD43" s="173">
        <f>AD$4</f>
        <v>0</v>
      </c>
      <c r="AE43" s="174"/>
      <c r="AF43" s="173">
        <f>AF$4</f>
        <v>0</v>
      </c>
      <c r="AG43" s="174"/>
      <c r="AH43" s="173">
        <f>AH$4</f>
        <v>0</v>
      </c>
      <c r="AI43" s="174"/>
      <c r="AJ43" s="173">
        <f>AJ$4</f>
        <v>0</v>
      </c>
      <c r="AK43" s="174"/>
      <c r="AL43" s="166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147"/>
      <c r="DQ43" s="147"/>
      <c r="DR43" s="147"/>
      <c r="DS43" s="147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  <c r="GK43" s="147"/>
      <c r="GL43" s="147"/>
      <c r="GM43" s="147"/>
      <c r="GN43" s="147"/>
      <c r="GO43" s="147"/>
      <c r="GP43" s="147"/>
      <c r="GQ43" s="147"/>
      <c r="GR43" s="147"/>
      <c r="GS43" s="147"/>
      <c r="GT43" s="147"/>
      <c r="GU43" s="147"/>
      <c r="GV43" s="147"/>
      <c r="GW43" s="147"/>
      <c r="GX43" s="147"/>
      <c r="GY43" s="147"/>
      <c r="GZ43" s="147"/>
      <c r="HA43" s="147"/>
      <c r="HB43" s="147"/>
      <c r="HC43" s="147"/>
      <c r="HD43" s="147"/>
      <c r="HE43" s="147"/>
      <c r="HF43" s="147"/>
      <c r="HG43" s="147"/>
      <c r="HH43" s="147"/>
      <c r="HI43" s="147"/>
      <c r="HJ43" s="147"/>
      <c r="HK43" s="147"/>
      <c r="HL43" s="147"/>
      <c r="HM43" s="147"/>
      <c r="HN43" s="147"/>
      <c r="HO43" s="147"/>
      <c r="HP43" s="147"/>
      <c r="HQ43" s="147"/>
      <c r="HR43" s="147"/>
      <c r="HS43" s="147"/>
      <c r="HT43" s="147"/>
      <c r="HU43" s="147"/>
      <c r="HV43" s="147"/>
      <c r="HW43" s="147"/>
      <c r="HX43" s="147"/>
      <c r="HY43" s="147"/>
      <c r="HZ43" s="147"/>
      <c r="IA43" s="147"/>
      <c r="IB43" s="147"/>
      <c r="IC43" s="147"/>
      <c r="ID43" s="147"/>
      <c r="IE43" s="147"/>
      <c r="IF43" s="147"/>
      <c r="IG43" s="147"/>
      <c r="IH43" s="147"/>
      <c r="II43" s="147"/>
      <c r="IJ43" s="147"/>
      <c r="IK43" s="147"/>
      <c r="IL43" s="147"/>
      <c r="IM43" s="147"/>
      <c r="IN43" s="147"/>
      <c r="IO43" s="147"/>
      <c r="IP43" s="147"/>
      <c r="IQ43" s="147"/>
      <c r="IR43" s="147"/>
      <c r="IS43" s="147"/>
      <c r="IT43" s="147"/>
      <c r="IU43" s="147"/>
      <c r="IV43" s="147"/>
    </row>
    <row r="44" spans="1:256" s="148" customFormat="1" x14ac:dyDescent="0.2">
      <c r="A44" s="177" t="s">
        <v>190</v>
      </c>
      <c r="B44" s="178" t="s">
        <v>191</v>
      </c>
      <c r="C44" s="179" t="s">
        <v>192</v>
      </c>
      <c r="D44" s="178" t="s">
        <v>191</v>
      </c>
      <c r="E44" s="179" t="s">
        <v>192</v>
      </c>
      <c r="F44" s="178" t="s">
        <v>191</v>
      </c>
      <c r="G44" s="179" t="s">
        <v>192</v>
      </c>
      <c r="H44" s="178" t="s">
        <v>191</v>
      </c>
      <c r="I44" s="179" t="s">
        <v>192</v>
      </c>
      <c r="J44" s="178" t="s">
        <v>191</v>
      </c>
      <c r="K44" s="179" t="s">
        <v>192</v>
      </c>
      <c r="L44" s="178" t="s">
        <v>191</v>
      </c>
      <c r="M44" s="179" t="s">
        <v>192</v>
      </c>
      <c r="N44" s="178" t="s">
        <v>191</v>
      </c>
      <c r="O44" s="179" t="s">
        <v>192</v>
      </c>
      <c r="P44" s="178" t="s">
        <v>191</v>
      </c>
      <c r="Q44" s="179" t="s">
        <v>192</v>
      </c>
      <c r="R44" s="178" t="s">
        <v>191</v>
      </c>
      <c r="S44" s="179" t="s">
        <v>192</v>
      </c>
      <c r="T44" s="178" t="s">
        <v>191</v>
      </c>
      <c r="U44" s="179" t="s">
        <v>192</v>
      </c>
      <c r="V44" s="178" t="s">
        <v>191</v>
      </c>
      <c r="W44" s="179" t="s">
        <v>192</v>
      </c>
      <c r="X44" s="178" t="s">
        <v>191</v>
      </c>
      <c r="Y44" s="179" t="s">
        <v>192</v>
      </c>
      <c r="Z44" s="178" t="s">
        <v>191</v>
      </c>
      <c r="AA44" s="179" t="s">
        <v>192</v>
      </c>
      <c r="AB44" s="178" t="s">
        <v>191</v>
      </c>
      <c r="AC44" s="179" t="s">
        <v>192</v>
      </c>
      <c r="AD44" s="178" t="s">
        <v>191</v>
      </c>
      <c r="AE44" s="179" t="s">
        <v>192</v>
      </c>
      <c r="AF44" s="178" t="s">
        <v>191</v>
      </c>
      <c r="AG44" s="179" t="s">
        <v>192</v>
      </c>
      <c r="AH44" s="178" t="s">
        <v>191</v>
      </c>
      <c r="AI44" s="179" t="s">
        <v>192</v>
      </c>
      <c r="AJ44" s="178" t="s">
        <v>191</v>
      </c>
      <c r="AK44" s="179" t="s">
        <v>192</v>
      </c>
      <c r="AL44" s="166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  <c r="IL44" s="147"/>
      <c r="IM44" s="147"/>
      <c r="IN44" s="147"/>
      <c r="IO44" s="147"/>
      <c r="IP44" s="147"/>
      <c r="IQ44" s="147"/>
      <c r="IR44" s="147"/>
      <c r="IS44" s="147"/>
      <c r="IT44" s="147"/>
      <c r="IU44" s="147"/>
      <c r="IV44" s="147"/>
    </row>
    <row r="45" spans="1:256" s="148" customFormat="1" ht="15" x14ac:dyDescent="0.2">
      <c r="A45" s="142" t="s">
        <v>40</v>
      </c>
      <c r="B45" s="180">
        <v>2.2700000000000001E-2</v>
      </c>
      <c r="C45" s="180" t="s">
        <v>172</v>
      </c>
      <c r="D45" s="182">
        <v>5.0900000000000001E-2</v>
      </c>
      <c r="E45" s="183" t="s">
        <v>172</v>
      </c>
      <c r="F45" s="181">
        <v>0</v>
      </c>
      <c r="G45" s="181" t="s">
        <v>172</v>
      </c>
      <c r="H45" s="180"/>
      <c r="I45" s="181"/>
      <c r="J45" s="180">
        <v>1.1599999999999999E-2</v>
      </c>
      <c r="K45" s="181" t="s">
        <v>172</v>
      </c>
      <c r="L45" s="180"/>
      <c r="M45" s="181"/>
      <c r="N45" s="180"/>
      <c r="O45" s="181"/>
      <c r="P45" s="180"/>
      <c r="Q45" s="181"/>
      <c r="R45" s="180">
        <v>1.1599999999999999E-2</v>
      </c>
      <c r="S45" s="181" t="s">
        <v>172</v>
      </c>
      <c r="T45" s="180">
        <v>3.8999999999999998E-3</v>
      </c>
      <c r="U45" s="181" t="s">
        <v>193</v>
      </c>
      <c r="V45" s="193">
        <v>8.0000000000000004E-4</v>
      </c>
      <c r="W45" s="194">
        <v>0</v>
      </c>
      <c r="X45" s="181">
        <v>0</v>
      </c>
      <c r="Y45" s="181">
        <v>0</v>
      </c>
      <c r="Z45" s="180"/>
      <c r="AA45" s="181"/>
      <c r="AB45" s="180"/>
      <c r="AC45" s="181"/>
      <c r="AD45" s="180"/>
      <c r="AE45" s="181"/>
      <c r="AF45" s="180"/>
      <c r="AG45" s="181"/>
      <c r="AH45" s="180"/>
      <c r="AI45" s="181"/>
      <c r="AJ45" s="180"/>
      <c r="AK45" s="181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  <c r="IJ45" s="147"/>
      <c r="IK45" s="147"/>
      <c r="IL45" s="147"/>
      <c r="IM45" s="147"/>
      <c r="IN45" s="147"/>
      <c r="IO45" s="147"/>
      <c r="IP45" s="147"/>
      <c r="IQ45" s="147"/>
      <c r="IR45" s="147"/>
      <c r="IS45" s="147"/>
      <c r="IT45" s="147"/>
      <c r="IU45" s="147"/>
      <c r="IV45" s="147"/>
    </row>
    <row r="46" spans="1:256" s="148" customFormat="1" ht="15" x14ac:dyDescent="0.2">
      <c r="A46" s="142" t="s">
        <v>194</v>
      </c>
      <c r="B46" s="180">
        <v>3.2000000000000002E-3</v>
      </c>
      <c r="C46" s="180" t="s">
        <v>172</v>
      </c>
      <c r="D46" s="182">
        <v>3.6900000000000002E-2</v>
      </c>
      <c r="E46" s="183" t="s">
        <v>172</v>
      </c>
      <c r="F46" s="181">
        <v>0.14019999999999999</v>
      </c>
      <c r="G46" s="181" t="s">
        <v>172</v>
      </c>
      <c r="H46" s="180"/>
      <c r="I46" s="181"/>
      <c r="J46" s="180">
        <v>2.46E-2</v>
      </c>
      <c r="K46" s="181" t="s">
        <v>172</v>
      </c>
      <c r="L46" s="180"/>
      <c r="M46" s="181"/>
      <c r="N46" s="180"/>
      <c r="O46" s="181"/>
      <c r="P46" s="180"/>
      <c r="Q46" s="181"/>
      <c r="R46" s="180">
        <v>2.46E-2</v>
      </c>
      <c r="S46" s="181" t="s">
        <v>172</v>
      </c>
      <c r="T46" s="180">
        <v>8.2000000000000007E-3</v>
      </c>
      <c r="U46" s="181" t="s">
        <v>193</v>
      </c>
      <c r="V46" s="193">
        <v>7.7000000000000002E-3</v>
      </c>
      <c r="W46" s="194">
        <v>0</v>
      </c>
      <c r="X46" s="181">
        <v>2.3599999999999999E-2</v>
      </c>
      <c r="Y46" s="181">
        <v>0</v>
      </c>
      <c r="Z46" s="180"/>
      <c r="AA46" s="181"/>
      <c r="AB46" s="180"/>
      <c r="AC46" s="181"/>
      <c r="AD46" s="180"/>
      <c r="AE46" s="181"/>
      <c r="AF46" s="180"/>
      <c r="AG46" s="181"/>
      <c r="AH46" s="180"/>
      <c r="AI46" s="181"/>
      <c r="AJ46" s="180"/>
      <c r="AK46" s="181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  <c r="IG46" s="147"/>
      <c r="IH46" s="147"/>
      <c r="II46" s="147"/>
      <c r="IJ46" s="147"/>
      <c r="IK46" s="147"/>
      <c r="IL46" s="147"/>
      <c r="IM46" s="147"/>
      <c r="IN46" s="147"/>
      <c r="IO46" s="147"/>
      <c r="IP46" s="147"/>
      <c r="IQ46" s="147"/>
      <c r="IR46" s="147"/>
      <c r="IS46" s="147"/>
      <c r="IT46" s="147"/>
      <c r="IU46" s="147"/>
      <c r="IV46" s="147"/>
    </row>
    <row r="47" spans="1:256" s="148" customFormat="1" ht="15" x14ac:dyDescent="0.2">
      <c r="A47" s="142" t="s">
        <v>195</v>
      </c>
      <c r="B47" s="180">
        <v>0</v>
      </c>
      <c r="C47" s="180" t="s">
        <v>172</v>
      </c>
      <c r="D47" s="182" t="s">
        <v>172</v>
      </c>
      <c r="E47" s="183" t="s">
        <v>172</v>
      </c>
      <c r="F47" s="181">
        <v>0</v>
      </c>
      <c r="G47" s="181" t="s">
        <v>172</v>
      </c>
      <c r="H47" s="180"/>
      <c r="I47" s="181"/>
      <c r="J47" s="180">
        <v>0</v>
      </c>
      <c r="K47" s="181" t="s">
        <v>172</v>
      </c>
      <c r="L47" s="180"/>
      <c r="M47" s="181"/>
      <c r="N47" s="180"/>
      <c r="O47" s="181"/>
      <c r="P47" s="180"/>
      <c r="Q47" s="181"/>
      <c r="R47" s="180">
        <v>0</v>
      </c>
      <c r="S47" s="181" t="s">
        <v>172</v>
      </c>
      <c r="T47" s="180">
        <v>0</v>
      </c>
      <c r="U47" s="181" t="s">
        <v>193</v>
      </c>
      <c r="V47" s="193">
        <v>0</v>
      </c>
      <c r="W47" s="194">
        <v>0</v>
      </c>
      <c r="X47" s="181">
        <v>0</v>
      </c>
      <c r="Y47" s="181">
        <v>0</v>
      </c>
      <c r="Z47" s="180"/>
      <c r="AA47" s="181"/>
      <c r="AB47" s="180"/>
      <c r="AC47" s="181"/>
      <c r="AD47" s="180"/>
      <c r="AE47" s="181"/>
      <c r="AF47" s="180"/>
      <c r="AG47" s="181"/>
      <c r="AH47" s="180"/>
      <c r="AI47" s="181"/>
      <c r="AJ47" s="180"/>
      <c r="AK47" s="181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7"/>
      <c r="DY47" s="147"/>
      <c r="DZ47" s="147"/>
      <c r="EA47" s="147"/>
      <c r="EB47" s="147"/>
      <c r="EC47" s="147"/>
      <c r="ED47" s="147"/>
      <c r="EE47" s="147"/>
      <c r="EF47" s="147"/>
      <c r="EG47" s="147"/>
      <c r="EH47" s="147"/>
      <c r="EI47" s="147"/>
      <c r="EJ47" s="147"/>
      <c r="EK47" s="147"/>
      <c r="EL47" s="147"/>
      <c r="EM47" s="147"/>
      <c r="EN47" s="147"/>
      <c r="EO47" s="147"/>
      <c r="EP47" s="147"/>
      <c r="EQ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  <c r="GK47" s="147"/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  <c r="GV47" s="147"/>
      <c r="GW47" s="147"/>
      <c r="GX47" s="147"/>
      <c r="GY47" s="147"/>
      <c r="GZ47" s="147"/>
      <c r="HA47" s="147"/>
      <c r="HB47" s="147"/>
      <c r="HC47" s="147"/>
      <c r="HD47" s="147"/>
      <c r="HE47" s="147"/>
      <c r="HF47" s="147"/>
      <c r="HG47" s="147"/>
      <c r="HH47" s="147"/>
      <c r="HI47" s="147"/>
      <c r="HJ47" s="147"/>
      <c r="HK47" s="147"/>
      <c r="HL47" s="147"/>
      <c r="HM47" s="147"/>
      <c r="HN47" s="147"/>
      <c r="HO47" s="147"/>
      <c r="HP47" s="147"/>
      <c r="HQ47" s="147"/>
      <c r="HR47" s="147"/>
      <c r="HS47" s="147"/>
      <c r="HT47" s="147"/>
      <c r="HU47" s="147"/>
      <c r="HV47" s="147"/>
      <c r="HW47" s="147"/>
      <c r="HX47" s="147"/>
      <c r="HY47" s="147"/>
      <c r="HZ47" s="147"/>
      <c r="IA47" s="147"/>
      <c r="IB47" s="147"/>
      <c r="IC47" s="147"/>
      <c r="ID47" s="147"/>
      <c r="IE47" s="147"/>
      <c r="IF47" s="147"/>
      <c r="IG47" s="147"/>
      <c r="IH47" s="147"/>
      <c r="II47" s="147"/>
      <c r="IJ47" s="147"/>
      <c r="IK47" s="147"/>
      <c r="IL47" s="147"/>
      <c r="IM47" s="147"/>
      <c r="IN47" s="147"/>
      <c r="IO47" s="147"/>
      <c r="IP47" s="147"/>
      <c r="IQ47" s="147"/>
      <c r="IR47" s="147"/>
      <c r="IS47" s="147"/>
      <c r="IT47" s="147"/>
      <c r="IU47" s="147"/>
      <c r="IV47" s="147"/>
    </row>
    <row r="48" spans="1:256" s="148" customFormat="1" ht="15" x14ac:dyDescent="0.2">
      <c r="A48" s="142" t="s">
        <v>44</v>
      </c>
      <c r="B48" s="180">
        <v>0</v>
      </c>
      <c r="C48" s="180" t="s">
        <v>172</v>
      </c>
      <c r="D48" s="182">
        <v>0.11310000000000001</v>
      </c>
      <c r="E48" s="183" t="s">
        <v>172</v>
      </c>
      <c r="F48" s="181">
        <v>0</v>
      </c>
      <c r="G48" s="181" t="s">
        <v>172</v>
      </c>
      <c r="H48" s="180"/>
      <c r="I48" s="181"/>
      <c r="J48" s="180">
        <v>0</v>
      </c>
      <c r="K48" s="181" t="s">
        <v>172</v>
      </c>
      <c r="L48" s="180"/>
      <c r="M48" s="181"/>
      <c r="N48" s="180"/>
      <c r="O48" s="181"/>
      <c r="P48" s="180"/>
      <c r="Q48" s="181"/>
      <c r="R48" s="180">
        <v>0</v>
      </c>
      <c r="S48" s="181" t="s">
        <v>172</v>
      </c>
      <c r="T48" s="180">
        <v>0</v>
      </c>
      <c r="U48" s="181" t="s">
        <v>193</v>
      </c>
      <c r="V48" s="181">
        <v>0</v>
      </c>
      <c r="W48" s="193">
        <v>0</v>
      </c>
      <c r="X48" s="181">
        <v>0</v>
      </c>
      <c r="Y48" s="181">
        <v>0</v>
      </c>
      <c r="Z48" s="180"/>
      <c r="AA48" s="181"/>
      <c r="AB48" s="180"/>
      <c r="AC48" s="181"/>
      <c r="AD48" s="180"/>
      <c r="AE48" s="181"/>
      <c r="AF48" s="180"/>
      <c r="AG48" s="181"/>
      <c r="AH48" s="180"/>
      <c r="AI48" s="181"/>
      <c r="AJ48" s="180"/>
      <c r="AK48" s="181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7"/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7"/>
      <c r="EN48" s="147"/>
      <c r="EO48" s="147"/>
      <c r="EP48" s="147"/>
      <c r="EQ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  <c r="IL48" s="147"/>
      <c r="IM48" s="147"/>
      <c r="IN48" s="147"/>
      <c r="IO48" s="147"/>
      <c r="IP48" s="147"/>
      <c r="IQ48" s="147"/>
      <c r="IR48" s="147"/>
      <c r="IS48" s="147"/>
      <c r="IT48" s="147"/>
      <c r="IU48" s="147"/>
      <c r="IV48" s="147"/>
    </row>
    <row r="49" spans="1:256" ht="15" x14ac:dyDescent="0.25">
      <c r="A49" s="142" t="s">
        <v>42</v>
      </c>
      <c r="B49" s="180">
        <v>0.1</v>
      </c>
      <c r="C49" s="180" t="s">
        <v>172</v>
      </c>
      <c r="D49" s="182" t="s">
        <v>172</v>
      </c>
      <c r="E49" s="183" t="s">
        <v>172</v>
      </c>
      <c r="F49" s="181">
        <v>1.55E-2</v>
      </c>
      <c r="G49" s="181" t="s">
        <v>172</v>
      </c>
      <c r="H49" s="180"/>
      <c r="I49" s="181"/>
      <c r="J49" s="180">
        <v>0</v>
      </c>
      <c r="K49" s="181" t="s">
        <v>172</v>
      </c>
      <c r="L49" s="180"/>
      <c r="M49" s="181"/>
      <c r="N49" s="180"/>
      <c r="O49" s="181"/>
      <c r="P49" s="180"/>
      <c r="Q49" s="181"/>
      <c r="R49" s="180">
        <v>0</v>
      </c>
      <c r="S49" s="181" t="s">
        <v>172</v>
      </c>
      <c r="T49" s="180">
        <v>0</v>
      </c>
      <c r="U49" s="181" t="s">
        <v>193</v>
      </c>
      <c r="V49" s="181">
        <v>0</v>
      </c>
      <c r="W49" s="193">
        <v>0</v>
      </c>
      <c r="X49" s="181">
        <v>0</v>
      </c>
      <c r="Y49" s="181">
        <v>0</v>
      </c>
      <c r="Z49" s="180"/>
      <c r="AA49" s="181"/>
      <c r="AB49" s="180"/>
      <c r="AC49" s="181"/>
      <c r="AD49" s="180"/>
      <c r="AE49" s="181"/>
      <c r="AF49" s="180"/>
      <c r="AG49" s="181"/>
      <c r="AH49" s="180"/>
      <c r="AI49" s="181"/>
      <c r="AJ49" s="180"/>
      <c r="AK49" s="181"/>
      <c r="AL49" s="147"/>
    </row>
    <row r="50" spans="1:256" s="148" customFormat="1" ht="15" x14ac:dyDescent="0.2">
      <c r="A50" s="142" t="s">
        <v>45</v>
      </c>
      <c r="B50" s="180">
        <v>3.3300000000000003E-2</v>
      </c>
      <c r="C50" s="180" t="s">
        <v>172</v>
      </c>
      <c r="D50" s="182" t="s">
        <v>172</v>
      </c>
      <c r="E50" s="183" t="s">
        <v>172</v>
      </c>
      <c r="F50" s="181">
        <v>0</v>
      </c>
      <c r="G50" s="181" t="s">
        <v>172</v>
      </c>
      <c r="H50" s="180"/>
      <c r="I50" s="181"/>
      <c r="J50" s="180">
        <v>0</v>
      </c>
      <c r="K50" s="181" t="s">
        <v>172</v>
      </c>
      <c r="L50" s="180"/>
      <c r="M50" s="181"/>
      <c r="N50" s="180"/>
      <c r="O50" s="181"/>
      <c r="P50" s="180"/>
      <c r="Q50" s="181"/>
      <c r="R50" s="180">
        <v>0</v>
      </c>
      <c r="S50" s="181" t="s">
        <v>172</v>
      </c>
      <c r="T50" s="180">
        <v>0</v>
      </c>
      <c r="U50" s="181" t="s">
        <v>193</v>
      </c>
      <c r="V50" s="181">
        <v>0</v>
      </c>
      <c r="W50" s="193">
        <v>0</v>
      </c>
      <c r="X50" s="181">
        <v>0</v>
      </c>
      <c r="Y50" s="181">
        <v>0</v>
      </c>
      <c r="Z50" s="180"/>
      <c r="AA50" s="181"/>
      <c r="AB50" s="180"/>
      <c r="AC50" s="181"/>
      <c r="AD50" s="180"/>
      <c r="AE50" s="181"/>
      <c r="AF50" s="180"/>
      <c r="AG50" s="181"/>
      <c r="AH50" s="180"/>
      <c r="AI50" s="181"/>
      <c r="AJ50" s="180"/>
      <c r="AK50" s="181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7"/>
      <c r="FM50" s="147"/>
      <c r="FN50" s="147"/>
      <c r="FO50" s="147"/>
      <c r="FP50" s="147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  <c r="GK50" s="147"/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47"/>
      <c r="IF50" s="147"/>
      <c r="IG50" s="147"/>
      <c r="IH50" s="147"/>
      <c r="II50" s="147"/>
      <c r="IJ50" s="147"/>
      <c r="IK50" s="147"/>
      <c r="IL50" s="147"/>
      <c r="IM50" s="147"/>
      <c r="IN50" s="147"/>
      <c r="IO50" s="147"/>
      <c r="IP50" s="147"/>
      <c r="IQ50" s="147"/>
      <c r="IR50" s="147"/>
      <c r="IS50" s="147"/>
      <c r="IT50" s="147"/>
      <c r="IU50" s="147"/>
      <c r="IV50" s="147"/>
    </row>
    <row r="51" spans="1:256" s="148" customFormat="1" ht="15" x14ac:dyDescent="0.2">
      <c r="A51" s="142" t="s">
        <v>41</v>
      </c>
      <c r="B51" s="180">
        <v>0</v>
      </c>
      <c r="C51" s="180" t="s">
        <v>172</v>
      </c>
      <c r="D51" s="182" t="s">
        <v>172</v>
      </c>
      <c r="E51" s="183" t="s">
        <v>172</v>
      </c>
      <c r="F51" s="181">
        <v>1.55E-2</v>
      </c>
      <c r="G51" s="181" t="s">
        <v>172</v>
      </c>
      <c r="H51" s="180"/>
      <c r="I51" s="181"/>
      <c r="J51" s="180">
        <v>2.0999999999999999E-3</v>
      </c>
      <c r="K51" s="181" t="s">
        <v>172</v>
      </c>
      <c r="L51" s="180"/>
      <c r="M51" s="181"/>
      <c r="N51" s="180"/>
      <c r="O51" s="181"/>
      <c r="P51" s="180"/>
      <c r="Q51" s="181"/>
      <c r="R51" s="180">
        <v>2.0999999999999999E-3</v>
      </c>
      <c r="S51" s="181" t="s">
        <v>172</v>
      </c>
      <c r="T51" s="180">
        <v>0</v>
      </c>
      <c r="U51" s="181" t="s">
        <v>193</v>
      </c>
      <c r="V51" s="181">
        <v>8.0000000000000004E-4</v>
      </c>
      <c r="W51" s="193">
        <v>0</v>
      </c>
      <c r="X51" s="181">
        <v>0</v>
      </c>
      <c r="Y51" s="181">
        <v>0</v>
      </c>
      <c r="Z51" s="180"/>
      <c r="AA51" s="181"/>
      <c r="AB51" s="180"/>
      <c r="AC51" s="181"/>
      <c r="AD51" s="180"/>
      <c r="AE51" s="181"/>
      <c r="AF51" s="180"/>
      <c r="AG51" s="181"/>
      <c r="AH51" s="180"/>
      <c r="AI51" s="181"/>
      <c r="AJ51" s="180"/>
      <c r="AK51" s="181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47"/>
      <c r="DV51" s="147"/>
      <c r="DW51" s="147"/>
      <c r="DX51" s="147"/>
      <c r="DY51" s="147"/>
      <c r="DZ51" s="147"/>
      <c r="EA51" s="147"/>
      <c r="EB51" s="147"/>
      <c r="EC51" s="147"/>
      <c r="ED51" s="147"/>
      <c r="EE51" s="147"/>
      <c r="EF51" s="147"/>
      <c r="EG51" s="147"/>
      <c r="EH51" s="147"/>
      <c r="EI51" s="147"/>
      <c r="EJ51" s="147"/>
      <c r="EK51" s="147"/>
      <c r="EL51" s="147"/>
      <c r="EM51" s="147"/>
      <c r="EN51" s="147"/>
      <c r="EO51" s="147"/>
      <c r="EP51" s="147"/>
      <c r="EQ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  <c r="GK51" s="147"/>
      <c r="GL51" s="147"/>
      <c r="GM51" s="147"/>
      <c r="GN51" s="147"/>
      <c r="GO51" s="147"/>
      <c r="GP51" s="147"/>
      <c r="GQ51" s="147"/>
      <c r="GR51" s="147"/>
      <c r="GS51" s="147"/>
      <c r="GT51" s="147"/>
      <c r="GU51" s="147"/>
      <c r="GV51" s="147"/>
      <c r="GW51" s="147"/>
      <c r="GX51" s="147"/>
      <c r="GY51" s="147"/>
      <c r="GZ51" s="147"/>
      <c r="HA51" s="147"/>
      <c r="HB51" s="147"/>
      <c r="HC51" s="147"/>
      <c r="HD51" s="147"/>
      <c r="HE51" s="147"/>
      <c r="HF51" s="147"/>
      <c r="HG51" s="147"/>
      <c r="HH51" s="147"/>
      <c r="HI51" s="147"/>
      <c r="HJ51" s="147"/>
      <c r="HK51" s="147"/>
      <c r="HL51" s="147"/>
      <c r="HM51" s="147"/>
      <c r="HN51" s="147"/>
      <c r="HO51" s="147"/>
      <c r="HP51" s="147"/>
      <c r="HQ51" s="147"/>
      <c r="HR51" s="147"/>
      <c r="HS51" s="147"/>
      <c r="HT51" s="147"/>
      <c r="HU51" s="147"/>
      <c r="HV51" s="147"/>
      <c r="HW51" s="147"/>
      <c r="HX51" s="147"/>
      <c r="HY51" s="147"/>
      <c r="HZ51" s="147"/>
      <c r="IA51" s="147"/>
      <c r="IB51" s="147"/>
      <c r="IC51" s="147"/>
      <c r="ID51" s="147"/>
      <c r="IE51" s="147"/>
      <c r="IF51" s="147"/>
      <c r="IG51" s="147"/>
      <c r="IH51" s="147"/>
      <c r="II51" s="147"/>
      <c r="IJ51" s="147"/>
      <c r="IK51" s="147"/>
      <c r="IL51" s="147"/>
      <c r="IM51" s="147"/>
      <c r="IN51" s="147"/>
      <c r="IO51" s="147"/>
      <c r="IP51" s="147"/>
      <c r="IQ51" s="147"/>
      <c r="IR51" s="147"/>
      <c r="IS51" s="147"/>
      <c r="IT51" s="147"/>
      <c r="IU51" s="147"/>
      <c r="IV51" s="147"/>
    </row>
    <row r="52" spans="1:256" s="148" customFormat="1" ht="15" x14ac:dyDescent="0.2">
      <c r="A52" s="142" t="s">
        <v>196</v>
      </c>
      <c r="B52" s="180" t="s">
        <v>172</v>
      </c>
      <c r="C52" s="180" t="s">
        <v>172</v>
      </c>
      <c r="D52" s="182" t="s">
        <v>172</v>
      </c>
      <c r="E52" s="183" t="s">
        <v>172</v>
      </c>
      <c r="F52" s="181">
        <v>0</v>
      </c>
      <c r="G52" s="181" t="s">
        <v>172</v>
      </c>
      <c r="H52" s="180"/>
      <c r="I52" s="181"/>
      <c r="J52" s="180">
        <v>0</v>
      </c>
      <c r="K52" s="181" t="s">
        <v>172</v>
      </c>
      <c r="L52" s="180"/>
      <c r="M52" s="181"/>
      <c r="N52" s="180"/>
      <c r="O52" s="181"/>
      <c r="P52" s="180"/>
      <c r="Q52" s="181"/>
      <c r="R52" s="180">
        <v>0</v>
      </c>
      <c r="S52" s="181" t="s">
        <v>172</v>
      </c>
      <c r="T52" s="180">
        <v>0</v>
      </c>
      <c r="U52" s="181" t="s">
        <v>193</v>
      </c>
      <c r="V52" s="181">
        <v>0</v>
      </c>
      <c r="W52" s="193">
        <v>0</v>
      </c>
      <c r="X52" s="181">
        <v>0</v>
      </c>
      <c r="Y52" s="181">
        <v>0</v>
      </c>
      <c r="Z52" s="180"/>
      <c r="AA52" s="181"/>
      <c r="AB52" s="180"/>
      <c r="AC52" s="181"/>
      <c r="AD52" s="180"/>
      <c r="AE52" s="181"/>
      <c r="AF52" s="180"/>
      <c r="AG52" s="181"/>
      <c r="AH52" s="180"/>
      <c r="AI52" s="181"/>
      <c r="AJ52" s="180"/>
      <c r="AK52" s="181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7"/>
      <c r="DV52" s="147"/>
      <c r="DW52" s="147"/>
      <c r="DX52" s="147"/>
      <c r="DY52" s="147"/>
      <c r="DZ52" s="147"/>
      <c r="EA52" s="147"/>
      <c r="EB52" s="147"/>
      <c r="EC52" s="147"/>
      <c r="ED52" s="147"/>
      <c r="EE52" s="147"/>
      <c r="EF52" s="147"/>
      <c r="EG52" s="147"/>
      <c r="EH52" s="147"/>
      <c r="EI52" s="147"/>
      <c r="EJ52" s="147"/>
      <c r="EK52" s="147"/>
      <c r="EL52" s="147"/>
      <c r="EM52" s="147"/>
      <c r="EN52" s="147"/>
      <c r="EO52" s="147"/>
      <c r="EP52" s="147"/>
      <c r="EQ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7"/>
      <c r="FM52" s="147"/>
      <c r="FN52" s="147"/>
      <c r="FO52" s="147"/>
      <c r="FP52" s="147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  <c r="GK52" s="147"/>
      <c r="GL52" s="147"/>
      <c r="GM52" s="147"/>
      <c r="GN52" s="147"/>
      <c r="GO52" s="147"/>
      <c r="GP52" s="147"/>
      <c r="GQ52" s="147"/>
      <c r="GR52" s="147"/>
      <c r="GS52" s="147"/>
      <c r="GT52" s="147"/>
      <c r="GU52" s="147"/>
      <c r="GV52" s="147"/>
      <c r="GW52" s="147"/>
      <c r="GX52" s="147"/>
      <c r="GY52" s="147"/>
      <c r="GZ52" s="147"/>
      <c r="HA52" s="147"/>
      <c r="HB52" s="147"/>
      <c r="HC52" s="147"/>
      <c r="HD52" s="147"/>
      <c r="HE52" s="147"/>
      <c r="HF52" s="147"/>
      <c r="HG52" s="147"/>
      <c r="HH52" s="147"/>
      <c r="HI52" s="147"/>
      <c r="HJ52" s="147"/>
      <c r="HK52" s="147"/>
      <c r="HL52" s="147"/>
      <c r="HM52" s="147"/>
      <c r="HN52" s="147"/>
      <c r="HO52" s="147"/>
      <c r="HP52" s="147"/>
      <c r="HQ52" s="147"/>
      <c r="HR52" s="147"/>
      <c r="HS52" s="147"/>
      <c r="HT52" s="147"/>
      <c r="HU52" s="147"/>
      <c r="HV52" s="147"/>
      <c r="HW52" s="147"/>
      <c r="HX52" s="147"/>
      <c r="HY52" s="147"/>
      <c r="HZ52" s="147"/>
      <c r="IA52" s="147"/>
      <c r="IB52" s="147"/>
      <c r="IC52" s="147"/>
      <c r="ID52" s="147"/>
      <c r="IE52" s="147"/>
      <c r="IF52" s="147"/>
      <c r="IG52" s="147"/>
      <c r="IH52" s="147"/>
      <c r="II52" s="147"/>
      <c r="IJ52" s="147"/>
      <c r="IK52" s="147"/>
      <c r="IL52" s="147"/>
      <c r="IM52" s="147"/>
      <c r="IN52" s="147"/>
      <c r="IO52" s="147"/>
      <c r="IP52" s="147"/>
      <c r="IQ52" s="147"/>
      <c r="IR52" s="147"/>
      <c r="IS52" s="147"/>
      <c r="IT52" s="147"/>
      <c r="IU52" s="147"/>
      <c r="IV52" s="147"/>
    </row>
    <row r="53" spans="1:256" ht="15" x14ac:dyDescent="0.25">
      <c r="A53" s="142" t="s">
        <v>197</v>
      </c>
      <c r="B53" s="180">
        <v>0</v>
      </c>
      <c r="C53" s="180" t="s">
        <v>172</v>
      </c>
      <c r="D53" s="182">
        <v>0.17560000000000001</v>
      </c>
      <c r="E53" s="183" t="s">
        <v>172</v>
      </c>
      <c r="F53" s="181">
        <v>0</v>
      </c>
      <c r="G53" s="181" t="s">
        <v>172</v>
      </c>
      <c r="H53" s="180"/>
      <c r="I53" s="181"/>
      <c r="J53" s="180">
        <v>0</v>
      </c>
      <c r="K53" s="181" t="s">
        <v>172</v>
      </c>
      <c r="L53" s="180"/>
      <c r="M53" s="181"/>
      <c r="N53" s="180"/>
      <c r="O53" s="181"/>
      <c r="P53" s="180"/>
      <c r="Q53" s="181"/>
      <c r="R53" s="180">
        <v>0</v>
      </c>
      <c r="S53" s="181" t="s">
        <v>172</v>
      </c>
      <c r="T53" s="180">
        <v>0</v>
      </c>
      <c r="U53" s="181" t="s">
        <v>193</v>
      </c>
      <c r="V53" s="181">
        <v>5.0000000000000001E-4</v>
      </c>
      <c r="W53" s="193">
        <v>0</v>
      </c>
      <c r="X53" s="181">
        <v>5.3900000000000003E-2</v>
      </c>
      <c r="Y53" s="181">
        <v>0</v>
      </c>
      <c r="Z53" s="180"/>
      <c r="AA53" s="181"/>
      <c r="AB53" s="180"/>
      <c r="AC53" s="181"/>
      <c r="AD53" s="180"/>
      <c r="AE53" s="181"/>
      <c r="AF53" s="180"/>
      <c r="AG53" s="181"/>
      <c r="AH53" s="180"/>
      <c r="AI53" s="181"/>
      <c r="AJ53" s="180"/>
      <c r="AK53" s="181"/>
      <c r="AL53" s="147"/>
    </row>
    <row r="54" spans="1:256" s="148" customFormat="1" ht="15" x14ac:dyDescent="0.2">
      <c r="A54" s="142" t="s">
        <v>198</v>
      </c>
      <c r="B54" s="180">
        <v>5.7000000000000002E-3</v>
      </c>
      <c r="C54" s="180" t="s">
        <v>172</v>
      </c>
      <c r="D54" s="182">
        <v>8.0000000000000002E-3</v>
      </c>
      <c r="E54" s="183" t="s">
        <v>172</v>
      </c>
      <c r="F54" s="181">
        <v>0.44080000000000003</v>
      </c>
      <c r="G54" s="181" t="s">
        <v>172</v>
      </c>
      <c r="H54" s="180"/>
      <c r="I54" s="181"/>
      <c r="J54" s="180">
        <v>4.7800000000000002E-2</v>
      </c>
      <c r="K54" s="181" t="s">
        <v>172</v>
      </c>
      <c r="L54" s="180"/>
      <c r="M54" s="181"/>
      <c r="N54" s="180"/>
      <c r="O54" s="181"/>
      <c r="P54" s="180"/>
      <c r="Q54" s="181"/>
      <c r="R54" s="180">
        <v>4.7800000000000002E-2</v>
      </c>
      <c r="S54" s="181" t="s">
        <v>172</v>
      </c>
      <c r="T54" s="180">
        <v>5.8999999999999999E-3</v>
      </c>
      <c r="U54" s="181" t="s">
        <v>193</v>
      </c>
      <c r="V54" s="193">
        <v>8.8000000000000005E-3</v>
      </c>
      <c r="W54" s="194">
        <v>0</v>
      </c>
      <c r="X54" s="181">
        <v>4.4900000000000002E-2</v>
      </c>
      <c r="Y54" s="181">
        <v>0</v>
      </c>
      <c r="Z54" s="180"/>
      <c r="AA54" s="181"/>
      <c r="AB54" s="180"/>
      <c r="AC54" s="181"/>
      <c r="AD54" s="180"/>
      <c r="AE54" s="181"/>
      <c r="AF54" s="180"/>
      <c r="AG54" s="181"/>
      <c r="AH54" s="180"/>
      <c r="AI54" s="181"/>
      <c r="AJ54" s="180"/>
      <c r="AK54" s="181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147"/>
      <c r="DY54" s="147"/>
      <c r="DZ54" s="147"/>
      <c r="EA54" s="147"/>
      <c r="EB54" s="147"/>
      <c r="EC54" s="147"/>
      <c r="ED54" s="147"/>
      <c r="EE54" s="147"/>
      <c r="EF54" s="147"/>
      <c r="EG54" s="147"/>
      <c r="EH54" s="147"/>
      <c r="EI54" s="147"/>
      <c r="EJ54" s="147"/>
      <c r="EK54" s="147"/>
      <c r="EL54" s="147"/>
      <c r="EM54" s="147"/>
      <c r="EN54" s="147"/>
      <c r="EO54" s="147"/>
      <c r="EP54" s="147"/>
      <c r="EQ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  <c r="GK54" s="147"/>
      <c r="GL54" s="147"/>
      <c r="GM54" s="147"/>
      <c r="GN54" s="147"/>
      <c r="GO54" s="147"/>
      <c r="GP54" s="147"/>
      <c r="GQ54" s="147"/>
      <c r="GR54" s="147"/>
      <c r="GS54" s="147"/>
      <c r="GT54" s="147"/>
      <c r="GU54" s="147"/>
      <c r="GV54" s="147"/>
      <c r="GW54" s="147"/>
      <c r="GX54" s="147"/>
      <c r="GY54" s="147"/>
      <c r="GZ54" s="147"/>
      <c r="HA54" s="147"/>
      <c r="HB54" s="147"/>
      <c r="HC54" s="147"/>
      <c r="HD54" s="147"/>
      <c r="HE54" s="147"/>
      <c r="HF54" s="147"/>
      <c r="HG54" s="147"/>
      <c r="HH54" s="147"/>
      <c r="HI54" s="147"/>
      <c r="HJ54" s="147"/>
      <c r="HK54" s="147"/>
      <c r="HL54" s="147"/>
      <c r="HM54" s="147"/>
      <c r="HN54" s="147"/>
      <c r="HO54" s="147"/>
      <c r="HP54" s="147"/>
      <c r="HQ54" s="147"/>
      <c r="HR54" s="147"/>
      <c r="HS54" s="147"/>
      <c r="HT54" s="147"/>
      <c r="HU54" s="147"/>
      <c r="HV54" s="147"/>
      <c r="HW54" s="147"/>
      <c r="HX54" s="147"/>
      <c r="HY54" s="147"/>
      <c r="HZ54" s="147"/>
      <c r="IA54" s="147"/>
      <c r="IB54" s="147"/>
      <c r="IC54" s="147"/>
      <c r="ID54" s="147"/>
      <c r="IE54" s="147"/>
      <c r="IF54" s="147"/>
      <c r="IG54" s="147"/>
      <c r="IH54" s="147"/>
      <c r="II54" s="147"/>
      <c r="IJ54" s="147"/>
      <c r="IK54" s="147"/>
      <c r="IL54" s="147"/>
      <c r="IM54" s="147"/>
      <c r="IN54" s="147"/>
      <c r="IO54" s="147"/>
      <c r="IP54" s="147"/>
      <c r="IQ54" s="147"/>
      <c r="IR54" s="147"/>
      <c r="IS54" s="147"/>
      <c r="IT54" s="147"/>
      <c r="IU54" s="147"/>
      <c r="IV54" s="147"/>
    </row>
    <row r="55" spans="1:256" s="191" customFormat="1" ht="12.75" customHeight="1" x14ac:dyDescent="0.2">
      <c r="A55" s="184" t="s">
        <v>199</v>
      </c>
      <c r="B55" s="195">
        <v>0.16489999999999999</v>
      </c>
      <c r="C55" s="196"/>
      <c r="D55" s="187">
        <v>0.38450000000000001</v>
      </c>
      <c r="E55" s="183" t="s">
        <v>172</v>
      </c>
      <c r="F55" s="239">
        <v>2.1999999999999999E-2</v>
      </c>
      <c r="G55" s="240"/>
      <c r="H55" s="185"/>
      <c r="I55" s="189"/>
      <c r="J55" s="241">
        <v>2.5100000000000001E-2</v>
      </c>
      <c r="K55" s="242"/>
      <c r="L55" s="185"/>
      <c r="M55" s="189"/>
      <c r="N55" s="185"/>
      <c r="O55" s="189"/>
      <c r="P55" s="185"/>
      <c r="Q55" s="189"/>
      <c r="R55" s="241">
        <v>2.5100000000000001E-2</v>
      </c>
      <c r="S55" s="242"/>
      <c r="T55" s="185">
        <v>1.7999999999999999E-2</v>
      </c>
      <c r="U55" s="189" t="s">
        <v>193</v>
      </c>
      <c r="V55" s="189">
        <v>1.8499999999999999E-2</v>
      </c>
      <c r="W55" s="193">
        <v>0</v>
      </c>
      <c r="X55" s="189">
        <v>1.9800000000000002E-2</v>
      </c>
      <c r="Y55" s="189">
        <v>0</v>
      </c>
      <c r="Z55" s="185"/>
      <c r="AA55" s="189"/>
      <c r="AB55" s="185"/>
      <c r="AC55" s="189"/>
      <c r="AD55" s="185"/>
      <c r="AE55" s="189"/>
      <c r="AF55" s="185"/>
      <c r="AG55" s="189"/>
      <c r="AH55" s="185"/>
      <c r="AI55" s="189"/>
      <c r="AJ55" s="185"/>
      <c r="AK55" s="189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190"/>
      <c r="CA55" s="190"/>
      <c r="CB55" s="190"/>
      <c r="CC55" s="190"/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  <c r="CQ55" s="190"/>
      <c r="CR55" s="190"/>
      <c r="CS55" s="190"/>
      <c r="CT55" s="190"/>
      <c r="CU55" s="190"/>
      <c r="CV55" s="190"/>
      <c r="CW55" s="190"/>
      <c r="CX55" s="190"/>
      <c r="CY55" s="190"/>
      <c r="CZ55" s="190"/>
      <c r="DA55" s="190"/>
      <c r="DB55" s="190"/>
      <c r="DC55" s="190"/>
      <c r="DD55" s="190"/>
      <c r="DE55" s="190"/>
      <c r="DF55" s="190"/>
      <c r="DG55" s="190"/>
      <c r="DH55" s="190"/>
      <c r="DI55" s="190"/>
      <c r="DJ55" s="190"/>
      <c r="DK55" s="190"/>
      <c r="DL55" s="190"/>
      <c r="DM55" s="190"/>
      <c r="DN55" s="190"/>
      <c r="DO55" s="190"/>
      <c r="DP55" s="190"/>
      <c r="DQ55" s="190"/>
      <c r="DR55" s="190"/>
      <c r="DS55" s="190"/>
      <c r="DT55" s="190"/>
      <c r="DU55" s="190"/>
      <c r="DV55" s="190"/>
      <c r="DW55" s="190"/>
      <c r="DX55" s="190"/>
      <c r="DY55" s="190"/>
      <c r="DZ55" s="190"/>
      <c r="EA55" s="190"/>
      <c r="EB55" s="190"/>
      <c r="EC55" s="190"/>
      <c r="ED55" s="190"/>
      <c r="EE55" s="190"/>
      <c r="EF55" s="190"/>
      <c r="EG55" s="190"/>
      <c r="EH55" s="190"/>
      <c r="EI55" s="190"/>
      <c r="EJ55" s="190"/>
      <c r="EK55" s="190"/>
      <c r="EL55" s="190"/>
      <c r="EM55" s="190"/>
      <c r="EN55" s="190"/>
      <c r="EO55" s="190"/>
      <c r="EP55" s="190"/>
      <c r="EQ55" s="190"/>
      <c r="ER55" s="190"/>
      <c r="ES55" s="190"/>
      <c r="ET55" s="190"/>
      <c r="EU55" s="190"/>
      <c r="EV55" s="190"/>
      <c r="EW55" s="190"/>
      <c r="EX55" s="190"/>
      <c r="EY55" s="190"/>
      <c r="EZ55" s="190"/>
      <c r="FA55" s="190"/>
      <c r="FB55" s="190"/>
      <c r="FC55" s="190"/>
      <c r="FD55" s="190"/>
      <c r="FE55" s="190"/>
      <c r="FF55" s="190"/>
      <c r="FG55" s="190"/>
      <c r="FH55" s="190"/>
      <c r="FI55" s="190"/>
      <c r="FJ55" s="190"/>
      <c r="FK55" s="190"/>
      <c r="FL55" s="190"/>
      <c r="FM55" s="190"/>
      <c r="FN55" s="190"/>
      <c r="FO55" s="190"/>
      <c r="FP55" s="190"/>
      <c r="FQ55" s="190"/>
      <c r="FR55" s="190"/>
      <c r="FS55" s="190"/>
      <c r="FT55" s="190"/>
      <c r="FU55" s="190"/>
      <c r="FV55" s="190"/>
      <c r="FW55" s="190"/>
      <c r="FX55" s="190"/>
      <c r="FY55" s="190"/>
      <c r="FZ55" s="190"/>
      <c r="GA55" s="190"/>
      <c r="GB55" s="190"/>
      <c r="GC55" s="190"/>
      <c r="GD55" s="190"/>
      <c r="GE55" s="190"/>
      <c r="GF55" s="190"/>
      <c r="GG55" s="190"/>
      <c r="GH55" s="190"/>
      <c r="GI55" s="190"/>
      <c r="GJ55" s="190"/>
      <c r="GK55" s="190"/>
      <c r="GL55" s="190"/>
      <c r="GM55" s="190"/>
      <c r="GN55" s="190"/>
      <c r="GO55" s="190"/>
      <c r="GP55" s="190"/>
      <c r="GQ55" s="190"/>
      <c r="GR55" s="190"/>
      <c r="GS55" s="190"/>
      <c r="GT55" s="190"/>
      <c r="GU55" s="190"/>
      <c r="GV55" s="190"/>
      <c r="GW55" s="190"/>
      <c r="GX55" s="190"/>
      <c r="GY55" s="190"/>
      <c r="GZ55" s="190"/>
      <c r="HA55" s="190"/>
      <c r="HB55" s="190"/>
      <c r="HC55" s="190"/>
      <c r="HD55" s="190"/>
      <c r="HE55" s="190"/>
      <c r="HF55" s="190"/>
      <c r="HG55" s="190"/>
      <c r="HH55" s="190"/>
      <c r="HI55" s="190"/>
      <c r="HJ55" s="190"/>
      <c r="HK55" s="190"/>
      <c r="HL55" s="190"/>
      <c r="HM55" s="190"/>
      <c r="HN55" s="190"/>
      <c r="HO55" s="190"/>
      <c r="HP55" s="190"/>
      <c r="HQ55" s="190"/>
      <c r="HR55" s="190"/>
      <c r="HS55" s="190"/>
      <c r="HT55" s="190"/>
      <c r="HU55" s="190"/>
      <c r="HV55" s="190"/>
      <c r="HW55" s="190"/>
      <c r="HX55" s="190"/>
      <c r="HY55" s="190"/>
      <c r="HZ55" s="190"/>
      <c r="IA55" s="190"/>
      <c r="IB55" s="190"/>
      <c r="IC55" s="190"/>
      <c r="ID55" s="190"/>
      <c r="IE55" s="190"/>
      <c r="IF55" s="190"/>
      <c r="IG55" s="190"/>
      <c r="IH55" s="190"/>
      <c r="II55" s="190"/>
      <c r="IJ55" s="190"/>
      <c r="IK55" s="190"/>
      <c r="IL55" s="190"/>
      <c r="IM55" s="190"/>
      <c r="IN55" s="190"/>
      <c r="IO55" s="190"/>
      <c r="IP55" s="190"/>
      <c r="IQ55" s="190"/>
      <c r="IR55" s="190"/>
      <c r="IS55" s="190"/>
      <c r="IT55" s="190"/>
      <c r="IU55" s="190"/>
      <c r="IV55" s="190"/>
    </row>
    <row r="57" spans="1:256" s="166" customFormat="1" x14ac:dyDescent="0.25">
      <c r="A57" s="165" t="s">
        <v>200</v>
      </c>
      <c r="B57" s="178" t="str">
        <f>B$4</f>
        <v>10-31-jul-24</v>
      </c>
      <c r="C57" s="179"/>
      <c r="D57" s="178">
        <f>D$4</f>
        <v>0</v>
      </c>
      <c r="E57" s="179"/>
      <c r="F57" s="178">
        <f ca="1">F$4</f>
        <v>45536</v>
      </c>
      <c r="G57" s="179"/>
      <c r="H57" s="178">
        <f>H$4</f>
        <v>0</v>
      </c>
      <c r="I57" s="179"/>
      <c r="J57" s="178">
        <f>J$4</f>
        <v>0</v>
      </c>
      <c r="K57" s="179"/>
      <c r="L57" s="178">
        <f>L$4</f>
        <v>0</v>
      </c>
      <c r="M57" s="179"/>
      <c r="N57" s="178">
        <f>N$4</f>
        <v>0</v>
      </c>
      <c r="O57" s="179"/>
      <c r="P57" s="178">
        <f>P$4</f>
        <v>0</v>
      </c>
      <c r="Q57" s="179"/>
      <c r="R57" s="178">
        <f>R$4</f>
        <v>0</v>
      </c>
      <c r="S57" s="179"/>
      <c r="T57" s="178">
        <f>T$4</f>
        <v>0</v>
      </c>
      <c r="U57" s="179"/>
      <c r="V57" s="178">
        <f>V$4</f>
        <v>0</v>
      </c>
      <c r="W57" s="179"/>
      <c r="X57" s="243">
        <f>X$4</f>
        <v>0</v>
      </c>
      <c r="Y57" s="243"/>
      <c r="Z57" s="173">
        <f>Z$4</f>
        <v>0</v>
      </c>
      <c r="AA57" s="174"/>
      <c r="AB57" s="173">
        <f>AB$4</f>
        <v>0</v>
      </c>
      <c r="AC57" s="174"/>
      <c r="AD57" s="173">
        <f>AD$4</f>
        <v>0</v>
      </c>
      <c r="AE57" s="174"/>
      <c r="AF57" s="173">
        <f>AF$4</f>
        <v>0</v>
      </c>
      <c r="AG57" s="174"/>
      <c r="AH57" s="173">
        <f>AH$4</f>
        <v>0</v>
      </c>
      <c r="AI57" s="174"/>
      <c r="AJ57" s="173">
        <f>AJ$4</f>
        <v>0</v>
      </c>
      <c r="AK57" s="174"/>
    </row>
    <row r="58" spans="1:256" s="148" customFormat="1" x14ac:dyDescent="0.2">
      <c r="A58" s="218" t="s">
        <v>40</v>
      </c>
      <c r="B58" s="244">
        <v>0</v>
      </c>
      <c r="C58" s="244"/>
      <c r="D58" s="244">
        <v>0</v>
      </c>
      <c r="E58" s="244"/>
      <c r="F58" s="244">
        <v>0</v>
      </c>
      <c r="G58" s="244" t="s">
        <v>172</v>
      </c>
      <c r="H58" s="244"/>
      <c r="I58" s="244"/>
      <c r="J58" s="244">
        <v>0</v>
      </c>
      <c r="K58" s="244" t="s">
        <v>172</v>
      </c>
      <c r="L58" s="244"/>
      <c r="M58" s="244"/>
      <c r="N58" s="244"/>
      <c r="O58" s="244"/>
      <c r="P58" s="244"/>
      <c r="Q58" s="244"/>
      <c r="R58" s="244">
        <v>0</v>
      </c>
      <c r="S58" s="244" t="s">
        <v>172</v>
      </c>
      <c r="T58" s="244">
        <v>0</v>
      </c>
      <c r="U58" s="244"/>
      <c r="V58" s="245">
        <v>1.14E-2</v>
      </c>
      <c r="W58" s="246"/>
      <c r="X58" s="219">
        <v>0.01</v>
      </c>
      <c r="Y58" s="220">
        <v>0</v>
      </c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7"/>
      <c r="AL58" s="149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47"/>
      <c r="EU58" s="147"/>
      <c r="EV58" s="147"/>
      <c r="EW58" s="147"/>
      <c r="EX58" s="147"/>
      <c r="EY58" s="147"/>
      <c r="EZ58" s="147"/>
      <c r="FA58" s="147"/>
      <c r="FB58" s="147"/>
      <c r="FC58" s="147"/>
      <c r="FD58" s="147"/>
      <c r="FE58" s="147"/>
      <c r="FF58" s="147"/>
      <c r="FG58" s="147"/>
      <c r="FH58" s="147"/>
      <c r="FI58" s="147"/>
      <c r="FJ58" s="147"/>
      <c r="FK58" s="147"/>
      <c r="FL58" s="147"/>
      <c r="FM58" s="147"/>
      <c r="FN58" s="147"/>
      <c r="FO58" s="147"/>
      <c r="FP58" s="147"/>
      <c r="FQ58" s="147"/>
      <c r="FR58" s="147"/>
      <c r="FS58" s="147"/>
      <c r="FT58" s="147"/>
      <c r="FU58" s="147"/>
      <c r="FV58" s="147"/>
      <c r="FW58" s="147"/>
      <c r="FX58" s="147"/>
      <c r="FY58" s="147"/>
      <c r="FZ58" s="147"/>
      <c r="GA58" s="147"/>
      <c r="GB58" s="147"/>
      <c r="GC58" s="147"/>
      <c r="GD58" s="147"/>
      <c r="GE58" s="147"/>
      <c r="GF58" s="147"/>
      <c r="GG58" s="147"/>
      <c r="GH58" s="147"/>
      <c r="GI58" s="147"/>
      <c r="GJ58" s="147"/>
      <c r="GK58" s="147"/>
      <c r="GL58" s="147"/>
      <c r="GM58" s="147"/>
      <c r="GN58" s="147"/>
      <c r="GO58" s="147"/>
      <c r="GP58" s="147"/>
      <c r="GQ58" s="147"/>
      <c r="GR58" s="147"/>
      <c r="GS58" s="147"/>
      <c r="GT58" s="147"/>
      <c r="GU58" s="147"/>
      <c r="GV58" s="147"/>
      <c r="GW58" s="147"/>
      <c r="GX58" s="147"/>
      <c r="GY58" s="147"/>
      <c r="GZ58" s="147"/>
      <c r="HA58" s="147"/>
      <c r="HB58" s="147"/>
      <c r="HC58" s="147"/>
      <c r="HD58" s="147"/>
      <c r="HE58" s="147"/>
      <c r="HF58" s="147"/>
      <c r="HG58" s="147"/>
      <c r="HH58" s="147"/>
      <c r="HI58" s="147"/>
      <c r="HJ58" s="147"/>
      <c r="HK58" s="147"/>
      <c r="HL58" s="147"/>
      <c r="HM58" s="147"/>
      <c r="HN58" s="147"/>
      <c r="HO58" s="147"/>
      <c r="HP58" s="147"/>
      <c r="HQ58" s="147"/>
      <c r="HR58" s="147"/>
      <c r="HS58" s="147"/>
      <c r="HT58" s="147"/>
      <c r="HU58" s="147"/>
      <c r="HV58" s="147"/>
      <c r="HW58" s="147"/>
      <c r="HX58" s="147"/>
      <c r="HY58" s="147"/>
      <c r="HZ58" s="147"/>
      <c r="IA58" s="147"/>
      <c r="IB58" s="147"/>
      <c r="IC58" s="147"/>
      <c r="ID58" s="147"/>
      <c r="IE58" s="147"/>
      <c r="IF58" s="147"/>
      <c r="IG58" s="147"/>
      <c r="IH58" s="147"/>
      <c r="II58" s="147"/>
      <c r="IJ58" s="147"/>
      <c r="IK58" s="147"/>
      <c r="IL58" s="147"/>
      <c r="IM58" s="147"/>
      <c r="IN58" s="147"/>
      <c r="IO58" s="147"/>
      <c r="IP58" s="147"/>
      <c r="IQ58" s="147"/>
      <c r="IR58" s="147"/>
      <c r="IS58" s="147"/>
      <c r="IT58" s="147"/>
      <c r="IU58" s="147"/>
      <c r="IV58" s="147"/>
    </row>
    <row r="59" spans="1:256" s="148" customFormat="1" x14ac:dyDescent="0.2">
      <c r="A59" s="142" t="s">
        <v>194</v>
      </c>
      <c r="B59" s="237">
        <v>0</v>
      </c>
      <c r="C59" s="237"/>
      <c r="D59" s="237">
        <v>0</v>
      </c>
      <c r="E59" s="237"/>
      <c r="F59" s="237">
        <v>0.01</v>
      </c>
      <c r="G59" s="237" t="s">
        <v>172</v>
      </c>
      <c r="H59" s="237"/>
      <c r="I59" s="237"/>
      <c r="J59" s="237">
        <v>0.02</v>
      </c>
      <c r="K59" s="237" t="s">
        <v>172</v>
      </c>
      <c r="L59" s="237"/>
      <c r="M59" s="237"/>
      <c r="N59" s="237"/>
      <c r="O59" s="237"/>
      <c r="P59" s="237"/>
      <c r="Q59" s="237"/>
      <c r="R59" s="237">
        <v>0.02</v>
      </c>
      <c r="S59" s="237" t="s">
        <v>172</v>
      </c>
      <c r="T59" s="237">
        <v>1.7999999999999999E-2</v>
      </c>
      <c r="U59" s="237"/>
      <c r="V59" s="247">
        <v>1.14E-2</v>
      </c>
      <c r="W59" s="248"/>
      <c r="X59" s="197">
        <v>4.3400000000000001E-2</v>
      </c>
      <c r="Y59" s="181">
        <v>0</v>
      </c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149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  <c r="EV59" s="147"/>
      <c r="EW59" s="147"/>
      <c r="EX59" s="147"/>
      <c r="EY59" s="147"/>
      <c r="EZ59" s="147"/>
      <c r="FA59" s="147"/>
      <c r="FB59" s="147"/>
      <c r="FC59" s="147"/>
      <c r="FD59" s="147"/>
      <c r="FE59" s="147"/>
      <c r="FF59" s="147"/>
      <c r="FG59" s="147"/>
      <c r="FH59" s="147"/>
      <c r="FI59" s="147"/>
      <c r="FJ59" s="147"/>
      <c r="FK59" s="147"/>
      <c r="FL59" s="147"/>
      <c r="FM59" s="147"/>
      <c r="FN59" s="147"/>
      <c r="FO59" s="147"/>
      <c r="FP59" s="147"/>
      <c r="FQ59" s="147"/>
      <c r="FR59" s="147"/>
      <c r="FS59" s="147"/>
      <c r="FT59" s="147"/>
      <c r="FU59" s="147"/>
      <c r="FV59" s="147"/>
      <c r="FW59" s="147"/>
      <c r="FX59" s="147"/>
      <c r="FY59" s="147"/>
      <c r="FZ59" s="147"/>
      <c r="GA59" s="147"/>
      <c r="GB59" s="147"/>
      <c r="GC59" s="147"/>
      <c r="GD59" s="147"/>
      <c r="GE59" s="147"/>
      <c r="GF59" s="147"/>
      <c r="GG59" s="147"/>
      <c r="GH59" s="147"/>
      <c r="GI59" s="147"/>
      <c r="GJ59" s="147"/>
      <c r="GK59" s="147"/>
      <c r="GL59" s="147"/>
      <c r="GM59" s="147"/>
      <c r="GN59" s="147"/>
      <c r="GO59" s="147"/>
      <c r="GP59" s="147"/>
      <c r="GQ59" s="147"/>
      <c r="GR59" s="147"/>
      <c r="GS59" s="147"/>
      <c r="GT59" s="147"/>
      <c r="GU59" s="147"/>
      <c r="GV59" s="147"/>
      <c r="GW59" s="147"/>
      <c r="GX59" s="147"/>
      <c r="GY59" s="147"/>
      <c r="GZ59" s="147"/>
      <c r="HA59" s="147"/>
      <c r="HB59" s="147"/>
      <c r="HC59" s="147"/>
      <c r="HD59" s="147"/>
      <c r="HE59" s="147"/>
      <c r="HF59" s="147"/>
      <c r="HG59" s="147"/>
      <c r="HH59" s="147"/>
      <c r="HI59" s="147"/>
      <c r="HJ59" s="147"/>
      <c r="HK59" s="147"/>
      <c r="HL59" s="147"/>
      <c r="HM59" s="147"/>
      <c r="HN59" s="147"/>
      <c r="HO59" s="147"/>
      <c r="HP59" s="147"/>
      <c r="HQ59" s="147"/>
      <c r="HR59" s="147"/>
      <c r="HS59" s="147"/>
      <c r="HT59" s="147"/>
      <c r="HU59" s="147"/>
      <c r="HV59" s="147"/>
      <c r="HW59" s="147"/>
      <c r="HX59" s="147"/>
      <c r="HY59" s="147"/>
      <c r="HZ59" s="147"/>
      <c r="IA59" s="147"/>
      <c r="IB59" s="147"/>
      <c r="IC59" s="147"/>
      <c r="ID59" s="147"/>
      <c r="IE59" s="147"/>
      <c r="IF59" s="147"/>
      <c r="IG59" s="147"/>
      <c r="IH59" s="147"/>
      <c r="II59" s="147"/>
      <c r="IJ59" s="147"/>
      <c r="IK59" s="147"/>
      <c r="IL59" s="147"/>
      <c r="IM59" s="147"/>
      <c r="IN59" s="147"/>
      <c r="IO59" s="147"/>
      <c r="IP59" s="147"/>
      <c r="IQ59" s="147"/>
      <c r="IR59" s="147"/>
      <c r="IS59" s="147"/>
      <c r="IT59" s="147"/>
      <c r="IU59" s="147"/>
      <c r="IV59" s="147"/>
    </row>
    <row r="60" spans="1:256" s="148" customFormat="1" x14ac:dyDescent="0.2">
      <c r="A60" s="142" t="s">
        <v>195</v>
      </c>
      <c r="B60" s="237">
        <v>0</v>
      </c>
      <c r="C60" s="237"/>
      <c r="D60" s="237">
        <v>0</v>
      </c>
      <c r="E60" s="237"/>
      <c r="F60" s="237">
        <v>0</v>
      </c>
      <c r="G60" s="237" t="s">
        <v>172</v>
      </c>
      <c r="H60" s="237"/>
      <c r="I60" s="237"/>
      <c r="J60" s="237">
        <v>0</v>
      </c>
      <c r="K60" s="237" t="s">
        <v>172</v>
      </c>
      <c r="L60" s="237"/>
      <c r="M60" s="237"/>
      <c r="N60" s="237"/>
      <c r="O60" s="237"/>
      <c r="P60" s="237"/>
      <c r="Q60" s="237"/>
      <c r="R60" s="237">
        <v>0</v>
      </c>
      <c r="S60" s="237" t="s">
        <v>172</v>
      </c>
      <c r="T60" s="237">
        <v>0</v>
      </c>
      <c r="U60" s="237"/>
      <c r="V60" s="247">
        <v>0</v>
      </c>
      <c r="W60" s="248"/>
      <c r="X60" s="197">
        <v>0</v>
      </c>
      <c r="Y60" s="181">
        <v>0</v>
      </c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149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147"/>
      <c r="DI60" s="147"/>
      <c r="DJ60" s="147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7"/>
      <c r="DV60" s="147"/>
      <c r="DW60" s="147"/>
      <c r="DX60" s="147"/>
      <c r="DY60" s="147"/>
      <c r="DZ60" s="147"/>
      <c r="EA60" s="147"/>
      <c r="EB60" s="147"/>
      <c r="EC60" s="147"/>
      <c r="ED60" s="147"/>
      <c r="EE60" s="147"/>
      <c r="EF60" s="147"/>
      <c r="EG60" s="147"/>
      <c r="EH60" s="147"/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7"/>
      <c r="ET60" s="147"/>
      <c r="EU60" s="147"/>
      <c r="EV60" s="147"/>
      <c r="EW60" s="147"/>
      <c r="EX60" s="147"/>
      <c r="EY60" s="147"/>
      <c r="EZ60" s="147"/>
      <c r="FA60" s="147"/>
      <c r="FB60" s="147"/>
      <c r="FC60" s="147"/>
      <c r="FD60" s="147"/>
      <c r="FE60" s="147"/>
      <c r="FF60" s="147"/>
      <c r="FG60" s="147"/>
      <c r="FH60" s="147"/>
      <c r="FI60" s="147"/>
      <c r="FJ60" s="147"/>
      <c r="FK60" s="147"/>
      <c r="FL60" s="147"/>
      <c r="FM60" s="147"/>
      <c r="FN60" s="147"/>
      <c r="FO60" s="147"/>
      <c r="FP60" s="147"/>
      <c r="FQ60" s="147"/>
      <c r="FR60" s="147"/>
      <c r="FS60" s="147"/>
      <c r="FT60" s="147"/>
      <c r="FU60" s="147"/>
      <c r="FV60" s="147"/>
      <c r="FW60" s="147"/>
      <c r="FX60" s="147"/>
      <c r="FY60" s="147"/>
      <c r="FZ60" s="147"/>
      <c r="GA60" s="147"/>
      <c r="GB60" s="147"/>
      <c r="GC60" s="147"/>
      <c r="GD60" s="147"/>
      <c r="GE60" s="147"/>
      <c r="GF60" s="147"/>
      <c r="GG60" s="147"/>
      <c r="GH60" s="147"/>
      <c r="GI60" s="147"/>
      <c r="GJ60" s="147"/>
      <c r="GK60" s="147"/>
      <c r="GL60" s="147"/>
      <c r="GM60" s="147"/>
      <c r="GN60" s="147"/>
      <c r="GO60" s="147"/>
      <c r="GP60" s="147"/>
      <c r="GQ60" s="147"/>
      <c r="GR60" s="147"/>
      <c r="GS60" s="147"/>
      <c r="GT60" s="147"/>
      <c r="GU60" s="147"/>
      <c r="GV60" s="147"/>
      <c r="GW60" s="147"/>
      <c r="GX60" s="147"/>
      <c r="GY60" s="147"/>
      <c r="GZ60" s="147"/>
      <c r="HA60" s="147"/>
      <c r="HB60" s="147"/>
      <c r="HC60" s="147"/>
      <c r="HD60" s="147"/>
      <c r="HE60" s="147"/>
      <c r="HF60" s="147"/>
      <c r="HG60" s="147"/>
      <c r="HH60" s="147"/>
      <c r="HI60" s="147"/>
      <c r="HJ60" s="147"/>
      <c r="HK60" s="147"/>
      <c r="HL60" s="147"/>
      <c r="HM60" s="147"/>
      <c r="HN60" s="147"/>
      <c r="HO60" s="147"/>
      <c r="HP60" s="147"/>
      <c r="HQ60" s="147"/>
      <c r="HR60" s="147"/>
      <c r="HS60" s="147"/>
      <c r="HT60" s="147"/>
      <c r="HU60" s="147"/>
      <c r="HV60" s="147"/>
      <c r="HW60" s="147"/>
      <c r="HX60" s="147"/>
      <c r="HY60" s="147"/>
      <c r="HZ60" s="147"/>
      <c r="IA60" s="147"/>
      <c r="IB60" s="147"/>
      <c r="IC60" s="147"/>
      <c r="ID60" s="147"/>
      <c r="IE60" s="147"/>
      <c r="IF60" s="147"/>
      <c r="IG60" s="147"/>
      <c r="IH60" s="147"/>
      <c r="II60" s="147"/>
      <c r="IJ60" s="147"/>
      <c r="IK60" s="147"/>
      <c r="IL60" s="147"/>
      <c r="IM60" s="147"/>
      <c r="IN60" s="147"/>
      <c r="IO60" s="147"/>
      <c r="IP60" s="147"/>
      <c r="IQ60" s="147"/>
      <c r="IR60" s="147"/>
      <c r="IS60" s="147"/>
      <c r="IT60" s="147"/>
      <c r="IU60" s="147"/>
      <c r="IV60" s="147"/>
    </row>
    <row r="61" spans="1:256" s="148" customFormat="1" x14ac:dyDescent="0.2">
      <c r="A61" s="142" t="s">
        <v>44</v>
      </c>
      <c r="B61" s="237">
        <v>0</v>
      </c>
      <c r="C61" s="237"/>
      <c r="D61" s="237">
        <v>0</v>
      </c>
      <c r="E61" s="237"/>
      <c r="F61" s="237">
        <v>0</v>
      </c>
      <c r="G61" s="237" t="s">
        <v>172</v>
      </c>
      <c r="H61" s="237"/>
      <c r="I61" s="237"/>
      <c r="J61" s="237">
        <v>0.01</v>
      </c>
      <c r="K61" s="237" t="s">
        <v>172</v>
      </c>
      <c r="L61" s="237"/>
      <c r="M61" s="237"/>
      <c r="N61" s="237"/>
      <c r="O61" s="237"/>
      <c r="P61" s="237"/>
      <c r="Q61" s="237"/>
      <c r="R61" s="237">
        <v>0.01</v>
      </c>
      <c r="S61" s="237" t="s">
        <v>172</v>
      </c>
      <c r="T61" s="237">
        <v>0</v>
      </c>
      <c r="U61" s="237"/>
      <c r="V61" s="247">
        <v>0</v>
      </c>
      <c r="W61" s="248"/>
      <c r="X61" s="197">
        <v>0</v>
      </c>
      <c r="Y61" s="181">
        <v>0</v>
      </c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149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  <c r="EV61" s="147"/>
      <c r="EW61" s="147"/>
      <c r="EX61" s="147"/>
      <c r="EY61" s="147"/>
      <c r="EZ61" s="147"/>
      <c r="FA61" s="147"/>
      <c r="FB61" s="147"/>
      <c r="FC61" s="147"/>
      <c r="FD61" s="147"/>
      <c r="FE61" s="147"/>
      <c r="FF61" s="147"/>
      <c r="FG61" s="147"/>
      <c r="FH61" s="147"/>
      <c r="FI61" s="147"/>
      <c r="FJ61" s="147"/>
      <c r="FK61" s="147"/>
      <c r="FL61" s="147"/>
      <c r="FM61" s="147"/>
      <c r="FN61" s="147"/>
      <c r="FO61" s="147"/>
      <c r="FP61" s="147"/>
      <c r="FQ61" s="147"/>
      <c r="FR61" s="147"/>
      <c r="FS61" s="147"/>
      <c r="FT61" s="147"/>
      <c r="FU61" s="147"/>
      <c r="FV61" s="147"/>
      <c r="FW61" s="147"/>
      <c r="FX61" s="147"/>
      <c r="FY61" s="147"/>
      <c r="FZ61" s="147"/>
      <c r="GA61" s="147"/>
      <c r="GB61" s="147"/>
      <c r="GC61" s="147"/>
      <c r="GD61" s="147"/>
      <c r="GE61" s="147"/>
      <c r="GF61" s="147"/>
      <c r="GG61" s="147"/>
      <c r="GH61" s="147"/>
      <c r="GI61" s="147"/>
      <c r="GJ61" s="147"/>
      <c r="GK61" s="147"/>
      <c r="GL61" s="147"/>
      <c r="GM61" s="147"/>
      <c r="GN61" s="147"/>
      <c r="GO61" s="147"/>
      <c r="GP61" s="147"/>
      <c r="GQ61" s="147"/>
      <c r="GR61" s="147"/>
      <c r="GS61" s="147"/>
      <c r="GT61" s="147"/>
      <c r="GU61" s="147"/>
      <c r="GV61" s="147"/>
      <c r="GW61" s="147"/>
      <c r="GX61" s="147"/>
      <c r="GY61" s="147"/>
      <c r="GZ61" s="147"/>
      <c r="HA61" s="147"/>
      <c r="HB61" s="147"/>
      <c r="HC61" s="147"/>
      <c r="HD61" s="147"/>
      <c r="HE61" s="147"/>
      <c r="HF61" s="147"/>
      <c r="HG61" s="147"/>
      <c r="HH61" s="147"/>
      <c r="HI61" s="147"/>
      <c r="HJ61" s="147"/>
      <c r="HK61" s="147"/>
      <c r="HL61" s="147"/>
      <c r="HM61" s="147"/>
      <c r="HN61" s="147"/>
      <c r="HO61" s="147"/>
      <c r="HP61" s="147"/>
      <c r="HQ61" s="147"/>
      <c r="HR61" s="147"/>
      <c r="HS61" s="147"/>
      <c r="HT61" s="147"/>
      <c r="HU61" s="147"/>
      <c r="HV61" s="147"/>
      <c r="HW61" s="147"/>
      <c r="HX61" s="147"/>
      <c r="HY61" s="147"/>
      <c r="HZ61" s="147"/>
      <c r="IA61" s="147"/>
      <c r="IB61" s="147"/>
      <c r="IC61" s="147"/>
      <c r="ID61" s="147"/>
      <c r="IE61" s="147"/>
      <c r="IF61" s="147"/>
      <c r="IG61" s="147"/>
      <c r="IH61" s="147"/>
      <c r="II61" s="147"/>
      <c r="IJ61" s="147"/>
      <c r="IK61" s="147"/>
      <c r="IL61" s="147"/>
      <c r="IM61" s="147"/>
      <c r="IN61" s="147"/>
      <c r="IO61" s="147"/>
      <c r="IP61" s="147"/>
      <c r="IQ61" s="147"/>
      <c r="IR61" s="147"/>
      <c r="IS61" s="147"/>
      <c r="IT61" s="147"/>
      <c r="IU61" s="147"/>
      <c r="IV61" s="147"/>
    </row>
    <row r="62" spans="1:256" s="148" customFormat="1" x14ac:dyDescent="0.2">
      <c r="A62" s="142" t="s">
        <v>42</v>
      </c>
      <c r="B62" s="237">
        <v>0</v>
      </c>
      <c r="C62" s="237"/>
      <c r="D62" s="237">
        <v>0</v>
      </c>
      <c r="E62" s="237"/>
      <c r="F62" s="237">
        <v>0</v>
      </c>
      <c r="G62" s="237" t="s">
        <v>172</v>
      </c>
      <c r="H62" s="237"/>
      <c r="I62" s="237"/>
      <c r="J62" s="237">
        <v>0.01</v>
      </c>
      <c r="K62" s="237" t="s">
        <v>172</v>
      </c>
      <c r="L62" s="237"/>
      <c r="M62" s="237"/>
      <c r="N62" s="237"/>
      <c r="O62" s="237"/>
      <c r="P62" s="237"/>
      <c r="Q62" s="237"/>
      <c r="R62" s="237">
        <v>0.01</v>
      </c>
      <c r="S62" s="237" t="s">
        <v>172</v>
      </c>
      <c r="T62" s="237">
        <v>0</v>
      </c>
      <c r="U62" s="237"/>
      <c r="V62" s="247">
        <v>0</v>
      </c>
      <c r="W62" s="248"/>
      <c r="X62" s="197">
        <v>0</v>
      </c>
      <c r="Y62" s="181">
        <v>0</v>
      </c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149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7"/>
      <c r="FO62" s="147"/>
      <c r="FP62" s="147"/>
      <c r="FQ62" s="147"/>
      <c r="FR62" s="147"/>
      <c r="FS62" s="147"/>
      <c r="FT62" s="147"/>
      <c r="FU62" s="147"/>
      <c r="FV62" s="147"/>
      <c r="FW62" s="147"/>
      <c r="FX62" s="147"/>
      <c r="FY62" s="147"/>
      <c r="FZ62" s="147"/>
      <c r="GA62" s="147"/>
      <c r="GB62" s="147"/>
      <c r="GC62" s="147"/>
      <c r="GD62" s="147"/>
      <c r="GE62" s="147"/>
      <c r="GF62" s="147"/>
      <c r="GG62" s="147"/>
      <c r="GH62" s="147"/>
      <c r="GI62" s="147"/>
      <c r="GJ62" s="147"/>
      <c r="GK62" s="147"/>
      <c r="GL62" s="147"/>
      <c r="GM62" s="147"/>
      <c r="GN62" s="147"/>
      <c r="GO62" s="147"/>
      <c r="GP62" s="147"/>
      <c r="GQ62" s="147"/>
      <c r="GR62" s="147"/>
      <c r="GS62" s="147"/>
      <c r="GT62" s="147"/>
      <c r="GU62" s="147"/>
      <c r="GV62" s="147"/>
      <c r="GW62" s="147"/>
      <c r="GX62" s="147"/>
      <c r="GY62" s="147"/>
      <c r="GZ62" s="147"/>
      <c r="HA62" s="147"/>
      <c r="HB62" s="147"/>
      <c r="HC62" s="147"/>
      <c r="HD62" s="147"/>
      <c r="HE62" s="147"/>
      <c r="HF62" s="147"/>
      <c r="HG62" s="147"/>
      <c r="HH62" s="147"/>
      <c r="HI62" s="147"/>
      <c r="HJ62" s="147"/>
      <c r="HK62" s="147"/>
      <c r="HL62" s="147"/>
      <c r="HM62" s="147"/>
      <c r="HN62" s="147"/>
      <c r="HO62" s="147"/>
      <c r="HP62" s="147"/>
      <c r="HQ62" s="147"/>
      <c r="HR62" s="147"/>
      <c r="HS62" s="147"/>
      <c r="HT62" s="147"/>
      <c r="HU62" s="147"/>
      <c r="HV62" s="147"/>
      <c r="HW62" s="147"/>
      <c r="HX62" s="147"/>
      <c r="HY62" s="147"/>
      <c r="HZ62" s="147"/>
      <c r="IA62" s="147"/>
      <c r="IB62" s="147"/>
      <c r="IC62" s="147"/>
      <c r="ID62" s="147"/>
      <c r="IE62" s="147"/>
      <c r="IF62" s="147"/>
      <c r="IG62" s="147"/>
      <c r="IH62" s="147"/>
      <c r="II62" s="147"/>
      <c r="IJ62" s="147"/>
      <c r="IK62" s="147"/>
      <c r="IL62" s="147"/>
      <c r="IM62" s="147"/>
      <c r="IN62" s="147"/>
      <c r="IO62" s="147"/>
      <c r="IP62" s="147"/>
      <c r="IQ62" s="147"/>
      <c r="IR62" s="147"/>
      <c r="IS62" s="147"/>
      <c r="IT62" s="147"/>
      <c r="IU62" s="147"/>
      <c r="IV62" s="147"/>
    </row>
    <row r="63" spans="1:256" s="148" customFormat="1" x14ac:dyDescent="0.2">
      <c r="A63" s="142" t="s">
        <v>45</v>
      </c>
      <c r="B63" s="237">
        <v>0</v>
      </c>
      <c r="C63" s="237"/>
      <c r="D63" s="237">
        <v>0</v>
      </c>
      <c r="E63" s="237"/>
      <c r="F63" s="237">
        <v>0</v>
      </c>
      <c r="G63" s="237" t="s">
        <v>172</v>
      </c>
      <c r="H63" s="237"/>
      <c r="I63" s="237"/>
      <c r="J63" s="237">
        <v>0.01</v>
      </c>
      <c r="K63" s="237" t="s">
        <v>172</v>
      </c>
      <c r="L63" s="237"/>
      <c r="M63" s="237"/>
      <c r="N63" s="237"/>
      <c r="O63" s="237"/>
      <c r="P63" s="237"/>
      <c r="Q63" s="237"/>
      <c r="R63" s="237">
        <v>0.01</v>
      </c>
      <c r="S63" s="237" t="s">
        <v>172</v>
      </c>
      <c r="T63" s="237">
        <v>0</v>
      </c>
      <c r="U63" s="237"/>
      <c r="V63" s="247">
        <v>0</v>
      </c>
      <c r="W63" s="248"/>
      <c r="X63" s="197">
        <v>0</v>
      </c>
      <c r="Y63" s="181">
        <v>0</v>
      </c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7"/>
      <c r="AK63" s="237"/>
      <c r="AL63" s="149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  <c r="DT63" s="147"/>
      <c r="DU63" s="147"/>
      <c r="DV63" s="147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47"/>
      <c r="EN63" s="147"/>
      <c r="EO63" s="147"/>
      <c r="EP63" s="147"/>
      <c r="EQ63" s="147"/>
      <c r="ER63" s="147"/>
      <c r="ES63" s="147"/>
      <c r="ET63" s="147"/>
      <c r="EU63" s="147"/>
      <c r="EV63" s="147"/>
      <c r="EW63" s="147"/>
      <c r="EX63" s="147"/>
      <c r="EY63" s="147"/>
      <c r="EZ63" s="147"/>
      <c r="FA63" s="147"/>
      <c r="FB63" s="147"/>
      <c r="FC63" s="147"/>
      <c r="FD63" s="147"/>
      <c r="FE63" s="147"/>
      <c r="FF63" s="147"/>
      <c r="FG63" s="147"/>
      <c r="FH63" s="147"/>
      <c r="FI63" s="147"/>
      <c r="FJ63" s="147"/>
      <c r="FK63" s="147"/>
      <c r="FL63" s="147"/>
      <c r="FM63" s="147"/>
      <c r="FN63" s="147"/>
      <c r="FO63" s="147"/>
      <c r="FP63" s="147"/>
      <c r="FQ63" s="147"/>
      <c r="FR63" s="147"/>
      <c r="FS63" s="147"/>
      <c r="FT63" s="147"/>
      <c r="FU63" s="147"/>
      <c r="FV63" s="147"/>
      <c r="FW63" s="147"/>
      <c r="FX63" s="147"/>
      <c r="FY63" s="147"/>
      <c r="FZ63" s="147"/>
      <c r="GA63" s="147"/>
      <c r="GB63" s="147"/>
      <c r="GC63" s="147"/>
      <c r="GD63" s="147"/>
      <c r="GE63" s="147"/>
      <c r="GF63" s="147"/>
      <c r="GG63" s="147"/>
      <c r="GH63" s="147"/>
      <c r="GI63" s="147"/>
      <c r="GJ63" s="147"/>
      <c r="GK63" s="147"/>
      <c r="GL63" s="147"/>
      <c r="GM63" s="147"/>
      <c r="GN63" s="147"/>
      <c r="GO63" s="147"/>
      <c r="GP63" s="147"/>
      <c r="GQ63" s="147"/>
      <c r="GR63" s="147"/>
      <c r="GS63" s="147"/>
      <c r="GT63" s="147"/>
      <c r="GU63" s="147"/>
      <c r="GV63" s="147"/>
      <c r="GW63" s="147"/>
      <c r="GX63" s="147"/>
      <c r="GY63" s="147"/>
      <c r="GZ63" s="147"/>
      <c r="HA63" s="147"/>
      <c r="HB63" s="147"/>
      <c r="HC63" s="147"/>
      <c r="HD63" s="147"/>
      <c r="HE63" s="147"/>
      <c r="HF63" s="147"/>
      <c r="HG63" s="147"/>
      <c r="HH63" s="147"/>
      <c r="HI63" s="147"/>
      <c r="HJ63" s="147"/>
      <c r="HK63" s="147"/>
      <c r="HL63" s="147"/>
      <c r="HM63" s="147"/>
      <c r="HN63" s="147"/>
      <c r="HO63" s="147"/>
      <c r="HP63" s="147"/>
      <c r="HQ63" s="147"/>
      <c r="HR63" s="147"/>
      <c r="HS63" s="147"/>
      <c r="HT63" s="147"/>
      <c r="HU63" s="147"/>
      <c r="HV63" s="147"/>
      <c r="HW63" s="147"/>
      <c r="HX63" s="147"/>
      <c r="HY63" s="147"/>
      <c r="HZ63" s="147"/>
      <c r="IA63" s="147"/>
      <c r="IB63" s="147"/>
      <c r="IC63" s="147"/>
      <c r="ID63" s="147"/>
      <c r="IE63" s="147"/>
      <c r="IF63" s="147"/>
      <c r="IG63" s="147"/>
      <c r="IH63" s="147"/>
      <c r="II63" s="147"/>
      <c r="IJ63" s="147"/>
      <c r="IK63" s="147"/>
      <c r="IL63" s="147"/>
      <c r="IM63" s="147"/>
      <c r="IN63" s="147"/>
      <c r="IO63" s="147"/>
      <c r="IP63" s="147"/>
      <c r="IQ63" s="147"/>
      <c r="IR63" s="147"/>
      <c r="IS63" s="147"/>
      <c r="IT63" s="147"/>
      <c r="IU63" s="147"/>
      <c r="IV63" s="147"/>
    </row>
    <row r="64" spans="1:256" s="148" customFormat="1" x14ac:dyDescent="0.2">
      <c r="A64" s="142" t="s">
        <v>41</v>
      </c>
      <c r="B64" s="237">
        <v>0</v>
      </c>
      <c r="C64" s="237"/>
      <c r="D64" s="237">
        <v>0</v>
      </c>
      <c r="E64" s="237"/>
      <c r="F64" s="237">
        <v>0</v>
      </c>
      <c r="G64" s="237" t="s">
        <v>172</v>
      </c>
      <c r="H64" s="237"/>
      <c r="I64" s="237"/>
      <c r="J64" s="237">
        <v>0</v>
      </c>
      <c r="K64" s="237" t="s">
        <v>172</v>
      </c>
      <c r="L64" s="237"/>
      <c r="M64" s="237"/>
      <c r="N64" s="237"/>
      <c r="O64" s="237"/>
      <c r="P64" s="237"/>
      <c r="Q64" s="237"/>
      <c r="R64" s="237">
        <v>0</v>
      </c>
      <c r="S64" s="237" t="s">
        <v>172</v>
      </c>
      <c r="T64" s="237">
        <v>0</v>
      </c>
      <c r="U64" s="237"/>
      <c r="V64" s="247">
        <v>0</v>
      </c>
      <c r="W64" s="248"/>
      <c r="X64" s="197">
        <v>0</v>
      </c>
      <c r="Y64" s="181">
        <v>0</v>
      </c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149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147"/>
      <c r="CB64" s="147"/>
      <c r="CC64" s="147"/>
      <c r="CD64" s="147"/>
      <c r="CE64" s="147"/>
      <c r="CF64" s="147"/>
      <c r="CG64" s="147"/>
      <c r="CH64" s="147"/>
      <c r="CI64" s="147"/>
      <c r="CJ64" s="147"/>
      <c r="CK64" s="147"/>
      <c r="CL64" s="147"/>
      <c r="CM64" s="147"/>
      <c r="CN64" s="147"/>
      <c r="CO64" s="147"/>
      <c r="CP64" s="147"/>
      <c r="CQ64" s="147"/>
      <c r="CR64" s="147"/>
      <c r="CS64" s="147"/>
      <c r="CT64" s="147"/>
      <c r="CU64" s="147"/>
      <c r="CV64" s="147"/>
      <c r="CW64" s="147"/>
      <c r="CX64" s="147"/>
      <c r="CY64" s="147"/>
      <c r="CZ64" s="147"/>
      <c r="DA64" s="147"/>
      <c r="DB64" s="147"/>
      <c r="DC64" s="147"/>
      <c r="DD64" s="147"/>
      <c r="DE64" s="147"/>
      <c r="DF64" s="147"/>
      <c r="DG64" s="147"/>
      <c r="DH64" s="147"/>
      <c r="DI64" s="147"/>
      <c r="DJ64" s="147"/>
      <c r="DK64" s="147"/>
      <c r="DL64" s="147"/>
      <c r="DM64" s="147"/>
      <c r="DN64" s="147"/>
      <c r="DO64" s="147"/>
      <c r="DP64" s="147"/>
      <c r="DQ64" s="147"/>
      <c r="DR64" s="147"/>
      <c r="DS64" s="147"/>
      <c r="DT64" s="147"/>
      <c r="DU64" s="147"/>
      <c r="DV64" s="147"/>
      <c r="DW64" s="147"/>
      <c r="DX64" s="147"/>
      <c r="DY64" s="147"/>
      <c r="DZ64" s="147"/>
      <c r="EA64" s="147"/>
      <c r="EB64" s="147"/>
      <c r="EC64" s="147"/>
      <c r="ED64" s="147"/>
      <c r="EE64" s="147"/>
      <c r="EF64" s="147"/>
      <c r="EG64" s="147"/>
      <c r="EH64" s="147"/>
      <c r="EI64" s="147"/>
      <c r="EJ64" s="147"/>
      <c r="EK64" s="147"/>
      <c r="EL64" s="147"/>
      <c r="EM64" s="147"/>
      <c r="EN64" s="147"/>
      <c r="EO64" s="147"/>
      <c r="EP64" s="147"/>
      <c r="EQ64" s="147"/>
      <c r="ER64" s="147"/>
      <c r="ES64" s="147"/>
      <c r="ET64" s="147"/>
      <c r="EU64" s="147"/>
      <c r="EV64" s="147"/>
      <c r="EW64" s="147"/>
      <c r="EX64" s="147"/>
      <c r="EY64" s="147"/>
      <c r="EZ64" s="147"/>
      <c r="FA64" s="147"/>
      <c r="FB64" s="147"/>
      <c r="FC64" s="147"/>
      <c r="FD64" s="147"/>
      <c r="FE64" s="147"/>
      <c r="FF64" s="147"/>
      <c r="FG64" s="147"/>
      <c r="FH64" s="147"/>
      <c r="FI64" s="147"/>
      <c r="FJ64" s="147"/>
      <c r="FK64" s="147"/>
      <c r="FL64" s="147"/>
      <c r="FM64" s="147"/>
      <c r="FN64" s="147"/>
      <c r="FO64" s="147"/>
      <c r="FP64" s="147"/>
      <c r="FQ64" s="147"/>
      <c r="FR64" s="147"/>
      <c r="FS64" s="147"/>
      <c r="FT64" s="147"/>
      <c r="FU64" s="147"/>
      <c r="FV64" s="147"/>
      <c r="FW64" s="147"/>
      <c r="FX64" s="147"/>
      <c r="FY64" s="147"/>
      <c r="FZ64" s="147"/>
      <c r="GA64" s="147"/>
      <c r="GB64" s="147"/>
      <c r="GC64" s="147"/>
      <c r="GD64" s="147"/>
      <c r="GE64" s="147"/>
      <c r="GF64" s="147"/>
      <c r="GG64" s="147"/>
      <c r="GH64" s="147"/>
      <c r="GI64" s="147"/>
      <c r="GJ64" s="147"/>
      <c r="GK64" s="147"/>
      <c r="GL64" s="147"/>
      <c r="GM64" s="147"/>
      <c r="GN64" s="147"/>
      <c r="GO64" s="147"/>
      <c r="GP64" s="147"/>
      <c r="GQ64" s="147"/>
      <c r="GR64" s="147"/>
      <c r="GS64" s="147"/>
      <c r="GT64" s="147"/>
      <c r="GU64" s="147"/>
      <c r="GV64" s="147"/>
      <c r="GW64" s="147"/>
      <c r="GX64" s="147"/>
      <c r="GY64" s="147"/>
      <c r="GZ64" s="147"/>
      <c r="HA64" s="147"/>
      <c r="HB64" s="147"/>
      <c r="HC64" s="147"/>
      <c r="HD64" s="147"/>
      <c r="HE64" s="147"/>
      <c r="HF64" s="147"/>
      <c r="HG64" s="147"/>
      <c r="HH64" s="147"/>
      <c r="HI64" s="147"/>
      <c r="HJ64" s="147"/>
      <c r="HK64" s="147"/>
      <c r="HL64" s="147"/>
      <c r="HM64" s="147"/>
      <c r="HN64" s="147"/>
      <c r="HO64" s="147"/>
      <c r="HP64" s="147"/>
      <c r="HQ64" s="147"/>
      <c r="HR64" s="147"/>
      <c r="HS64" s="147"/>
      <c r="HT64" s="147"/>
      <c r="HU64" s="147"/>
      <c r="HV64" s="147"/>
      <c r="HW64" s="147"/>
      <c r="HX64" s="147"/>
      <c r="HY64" s="147"/>
      <c r="HZ64" s="147"/>
      <c r="IA64" s="147"/>
      <c r="IB64" s="147"/>
      <c r="IC64" s="147"/>
      <c r="ID64" s="147"/>
      <c r="IE64" s="147"/>
      <c r="IF64" s="147"/>
      <c r="IG64" s="147"/>
      <c r="IH64" s="147"/>
      <c r="II64" s="147"/>
      <c r="IJ64" s="147"/>
      <c r="IK64" s="147"/>
      <c r="IL64" s="147"/>
      <c r="IM64" s="147"/>
      <c r="IN64" s="147"/>
      <c r="IO64" s="147"/>
      <c r="IP64" s="147"/>
      <c r="IQ64" s="147"/>
      <c r="IR64" s="147"/>
      <c r="IS64" s="147"/>
      <c r="IT64" s="147"/>
      <c r="IU64" s="147"/>
      <c r="IV64" s="147"/>
    </row>
    <row r="65" spans="1:256" s="148" customFormat="1" x14ac:dyDescent="0.2">
      <c r="A65" s="142" t="s">
        <v>196</v>
      </c>
      <c r="B65" s="237" t="s">
        <v>172</v>
      </c>
      <c r="C65" s="237"/>
      <c r="D65" s="237" t="s">
        <v>172</v>
      </c>
      <c r="E65" s="237"/>
      <c r="F65" s="237">
        <v>0</v>
      </c>
      <c r="G65" s="237" t="s">
        <v>172</v>
      </c>
      <c r="H65" s="237"/>
      <c r="I65" s="237"/>
      <c r="J65" s="237">
        <v>0</v>
      </c>
      <c r="K65" s="237" t="s">
        <v>172</v>
      </c>
      <c r="L65" s="237"/>
      <c r="M65" s="237"/>
      <c r="N65" s="237"/>
      <c r="O65" s="237"/>
      <c r="P65" s="237"/>
      <c r="Q65" s="237"/>
      <c r="R65" s="237">
        <v>0</v>
      </c>
      <c r="S65" s="237" t="s">
        <v>172</v>
      </c>
      <c r="T65" s="237">
        <v>0</v>
      </c>
      <c r="U65" s="237"/>
      <c r="V65" s="247">
        <v>0</v>
      </c>
      <c r="W65" s="248"/>
      <c r="X65" s="197">
        <v>0</v>
      </c>
      <c r="Y65" s="181">
        <v>0</v>
      </c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149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147"/>
      <c r="CS65" s="147"/>
      <c r="CT65" s="147"/>
      <c r="CU65" s="147"/>
      <c r="CV65" s="147"/>
      <c r="CW65" s="147"/>
      <c r="CX65" s="147"/>
      <c r="CY65" s="147"/>
      <c r="CZ65" s="147"/>
      <c r="DA65" s="147"/>
      <c r="DB65" s="147"/>
      <c r="DC65" s="147"/>
      <c r="DD65" s="147"/>
      <c r="DE65" s="147"/>
      <c r="DF65" s="147"/>
      <c r="DG65" s="147"/>
      <c r="DH65" s="147"/>
      <c r="DI65" s="147"/>
      <c r="DJ65" s="147"/>
      <c r="DK65" s="147"/>
      <c r="DL65" s="147"/>
      <c r="DM65" s="147"/>
      <c r="DN65" s="147"/>
      <c r="DO65" s="147"/>
      <c r="DP65" s="147"/>
      <c r="DQ65" s="147"/>
      <c r="DR65" s="147"/>
      <c r="DS65" s="147"/>
      <c r="DT65" s="147"/>
      <c r="DU65" s="147"/>
      <c r="DV65" s="147"/>
      <c r="DW65" s="147"/>
      <c r="DX65" s="147"/>
      <c r="DY65" s="147"/>
      <c r="DZ65" s="147"/>
      <c r="EA65" s="147"/>
      <c r="EB65" s="147"/>
      <c r="EC65" s="147"/>
      <c r="ED65" s="147"/>
      <c r="EE65" s="147"/>
      <c r="EF65" s="147"/>
      <c r="EG65" s="147"/>
      <c r="EH65" s="147"/>
      <c r="EI65" s="147"/>
      <c r="EJ65" s="147"/>
      <c r="EK65" s="147"/>
      <c r="EL65" s="147"/>
      <c r="EM65" s="147"/>
      <c r="EN65" s="147"/>
      <c r="EO65" s="147"/>
      <c r="EP65" s="147"/>
      <c r="EQ65" s="147"/>
      <c r="ER65" s="147"/>
      <c r="ES65" s="147"/>
      <c r="ET65" s="147"/>
      <c r="EU65" s="147"/>
      <c r="EV65" s="147"/>
      <c r="EW65" s="147"/>
      <c r="EX65" s="147"/>
      <c r="EY65" s="147"/>
      <c r="EZ65" s="147"/>
      <c r="FA65" s="147"/>
      <c r="FB65" s="147"/>
      <c r="FC65" s="147"/>
      <c r="FD65" s="147"/>
      <c r="FE65" s="147"/>
      <c r="FF65" s="147"/>
      <c r="FG65" s="147"/>
      <c r="FH65" s="147"/>
      <c r="FI65" s="147"/>
      <c r="FJ65" s="147"/>
      <c r="FK65" s="147"/>
      <c r="FL65" s="147"/>
      <c r="FM65" s="147"/>
      <c r="FN65" s="147"/>
      <c r="FO65" s="147"/>
      <c r="FP65" s="147"/>
      <c r="FQ65" s="147"/>
      <c r="FR65" s="147"/>
      <c r="FS65" s="147"/>
      <c r="FT65" s="147"/>
      <c r="FU65" s="147"/>
      <c r="FV65" s="147"/>
      <c r="FW65" s="147"/>
      <c r="FX65" s="147"/>
      <c r="FY65" s="147"/>
      <c r="FZ65" s="147"/>
      <c r="GA65" s="147"/>
      <c r="GB65" s="147"/>
      <c r="GC65" s="147"/>
      <c r="GD65" s="147"/>
      <c r="GE65" s="147"/>
      <c r="GF65" s="147"/>
      <c r="GG65" s="147"/>
      <c r="GH65" s="147"/>
      <c r="GI65" s="147"/>
      <c r="GJ65" s="147"/>
      <c r="GK65" s="147"/>
      <c r="GL65" s="147"/>
      <c r="GM65" s="147"/>
      <c r="GN65" s="147"/>
      <c r="GO65" s="147"/>
      <c r="GP65" s="147"/>
      <c r="GQ65" s="147"/>
      <c r="GR65" s="147"/>
      <c r="GS65" s="147"/>
      <c r="GT65" s="147"/>
      <c r="GU65" s="147"/>
      <c r="GV65" s="147"/>
      <c r="GW65" s="147"/>
      <c r="GX65" s="147"/>
      <c r="GY65" s="147"/>
      <c r="GZ65" s="147"/>
      <c r="HA65" s="147"/>
      <c r="HB65" s="147"/>
      <c r="HC65" s="147"/>
      <c r="HD65" s="147"/>
      <c r="HE65" s="147"/>
      <c r="HF65" s="147"/>
      <c r="HG65" s="147"/>
      <c r="HH65" s="147"/>
      <c r="HI65" s="147"/>
      <c r="HJ65" s="147"/>
      <c r="HK65" s="147"/>
      <c r="HL65" s="147"/>
      <c r="HM65" s="147"/>
      <c r="HN65" s="147"/>
      <c r="HO65" s="147"/>
      <c r="HP65" s="147"/>
      <c r="HQ65" s="147"/>
      <c r="HR65" s="147"/>
      <c r="HS65" s="147"/>
      <c r="HT65" s="147"/>
      <c r="HU65" s="147"/>
      <c r="HV65" s="147"/>
      <c r="HW65" s="147"/>
      <c r="HX65" s="147"/>
      <c r="HY65" s="147"/>
      <c r="HZ65" s="147"/>
      <c r="IA65" s="147"/>
      <c r="IB65" s="147"/>
      <c r="IC65" s="147"/>
      <c r="ID65" s="147"/>
      <c r="IE65" s="147"/>
      <c r="IF65" s="147"/>
      <c r="IG65" s="147"/>
      <c r="IH65" s="147"/>
      <c r="II65" s="147"/>
      <c r="IJ65" s="147"/>
      <c r="IK65" s="147"/>
      <c r="IL65" s="147"/>
      <c r="IM65" s="147"/>
      <c r="IN65" s="147"/>
      <c r="IO65" s="147"/>
      <c r="IP65" s="147"/>
      <c r="IQ65" s="147"/>
      <c r="IR65" s="147"/>
      <c r="IS65" s="147"/>
      <c r="IT65" s="147"/>
      <c r="IU65" s="147"/>
      <c r="IV65" s="147"/>
    </row>
    <row r="66" spans="1:256" s="148" customFormat="1" x14ac:dyDescent="0.2">
      <c r="A66" s="142" t="s">
        <v>197</v>
      </c>
      <c r="B66" s="237">
        <v>0</v>
      </c>
      <c r="C66" s="237"/>
      <c r="D66" s="237">
        <v>0</v>
      </c>
      <c r="E66" s="237"/>
      <c r="F66" s="237">
        <v>0</v>
      </c>
      <c r="G66" s="237" t="s">
        <v>172</v>
      </c>
      <c r="H66" s="237"/>
      <c r="I66" s="237"/>
      <c r="J66" s="237">
        <v>0.01</v>
      </c>
      <c r="K66" s="237" t="s">
        <v>172</v>
      </c>
      <c r="L66" s="237"/>
      <c r="M66" s="237"/>
      <c r="N66" s="237"/>
      <c r="O66" s="237"/>
      <c r="P66" s="237"/>
      <c r="Q66" s="237"/>
      <c r="R66" s="237">
        <v>0.01</v>
      </c>
      <c r="S66" s="237" t="s">
        <v>172</v>
      </c>
      <c r="T66" s="237">
        <v>0</v>
      </c>
      <c r="U66" s="237"/>
      <c r="V66" s="247">
        <v>0</v>
      </c>
      <c r="W66" s="248"/>
      <c r="X66" s="197">
        <v>0</v>
      </c>
      <c r="Y66" s="181">
        <v>0</v>
      </c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149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47"/>
      <c r="DV66" s="147"/>
      <c r="DW66" s="147"/>
      <c r="DX66" s="147"/>
      <c r="DY66" s="147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  <c r="EV66" s="147"/>
      <c r="EW66" s="147"/>
      <c r="EX66" s="147"/>
      <c r="EY66" s="147"/>
      <c r="EZ66" s="147"/>
      <c r="FA66" s="147"/>
      <c r="FB66" s="147"/>
      <c r="FC66" s="147"/>
      <c r="FD66" s="147"/>
      <c r="FE66" s="147"/>
      <c r="FF66" s="147"/>
      <c r="FG66" s="147"/>
      <c r="FH66" s="147"/>
      <c r="FI66" s="147"/>
      <c r="FJ66" s="147"/>
      <c r="FK66" s="147"/>
      <c r="FL66" s="147"/>
      <c r="FM66" s="147"/>
      <c r="FN66" s="147"/>
      <c r="FO66" s="147"/>
      <c r="FP66" s="147"/>
      <c r="FQ66" s="147"/>
      <c r="FR66" s="147"/>
      <c r="FS66" s="147"/>
      <c r="FT66" s="147"/>
      <c r="FU66" s="147"/>
      <c r="FV66" s="147"/>
      <c r="FW66" s="147"/>
      <c r="FX66" s="147"/>
      <c r="FY66" s="147"/>
      <c r="FZ66" s="147"/>
      <c r="GA66" s="147"/>
      <c r="GB66" s="147"/>
      <c r="GC66" s="147"/>
      <c r="GD66" s="147"/>
      <c r="GE66" s="147"/>
      <c r="GF66" s="147"/>
      <c r="GG66" s="147"/>
      <c r="GH66" s="147"/>
      <c r="GI66" s="147"/>
      <c r="GJ66" s="147"/>
      <c r="GK66" s="147"/>
      <c r="GL66" s="147"/>
      <c r="GM66" s="147"/>
      <c r="GN66" s="147"/>
      <c r="GO66" s="147"/>
      <c r="GP66" s="147"/>
      <c r="GQ66" s="147"/>
      <c r="GR66" s="147"/>
      <c r="GS66" s="147"/>
      <c r="GT66" s="147"/>
      <c r="GU66" s="147"/>
      <c r="GV66" s="147"/>
      <c r="GW66" s="147"/>
      <c r="GX66" s="147"/>
      <c r="GY66" s="147"/>
      <c r="GZ66" s="147"/>
      <c r="HA66" s="147"/>
      <c r="HB66" s="147"/>
      <c r="HC66" s="147"/>
      <c r="HD66" s="147"/>
      <c r="HE66" s="147"/>
      <c r="HF66" s="147"/>
      <c r="HG66" s="147"/>
      <c r="HH66" s="147"/>
      <c r="HI66" s="147"/>
      <c r="HJ66" s="147"/>
      <c r="HK66" s="147"/>
      <c r="HL66" s="147"/>
      <c r="HM66" s="147"/>
      <c r="HN66" s="147"/>
      <c r="HO66" s="147"/>
      <c r="HP66" s="147"/>
      <c r="HQ66" s="147"/>
      <c r="HR66" s="147"/>
      <c r="HS66" s="147"/>
      <c r="HT66" s="147"/>
      <c r="HU66" s="147"/>
      <c r="HV66" s="147"/>
      <c r="HW66" s="147"/>
      <c r="HX66" s="147"/>
      <c r="HY66" s="147"/>
      <c r="HZ66" s="147"/>
      <c r="IA66" s="147"/>
      <c r="IB66" s="147"/>
      <c r="IC66" s="147"/>
      <c r="ID66" s="147"/>
      <c r="IE66" s="147"/>
      <c r="IF66" s="147"/>
      <c r="IG66" s="147"/>
      <c r="IH66" s="147"/>
      <c r="II66" s="147"/>
      <c r="IJ66" s="147"/>
      <c r="IK66" s="147"/>
      <c r="IL66" s="147"/>
      <c r="IM66" s="147"/>
      <c r="IN66" s="147"/>
      <c r="IO66" s="147"/>
      <c r="IP66" s="147"/>
      <c r="IQ66" s="147"/>
      <c r="IR66" s="147"/>
      <c r="IS66" s="147"/>
      <c r="IT66" s="147"/>
      <c r="IU66" s="147"/>
      <c r="IV66" s="147"/>
    </row>
    <row r="67" spans="1:256" s="148" customFormat="1" x14ac:dyDescent="0.2">
      <c r="A67" s="142" t="s">
        <v>198</v>
      </c>
      <c r="B67" s="237">
        <v>0</v>
      </c>
      <c r="C67" s="237"/>
      <c r="D67" s="237">
        <v>0</v>
      </c>
      <c r="E67" s="237"/>
      <c r="F67" s="237">
        <v>0</v>
      </c>
      <c r="G67" s="237" t="s">
        <v>172</v>
      </c>
      <c r="H67" s="237"/>
      <c r="I67" s="237"/>
      <c r="J67" s="237">
        <v>0</v>
      </c>
      <c r="K67" s="237" t="s">
        <v>172</v>
      </c>
      <c r="L67" s="237"/>
      <c r="M67" s="237"/>
      <c r="N67" s="237"/>
      <c r="O67" s="237"/>
      <c r="P67" s="237"/>
      <c r="Q67" s="237"/>
      <c r="R67" s="237">
        <v>0</v>
      </c>
      <c r="S67" s="237" t="s">
        <v>172</v>
      </c>
      <c r="T67" s="237">
        <v>0</v>
      </c>
      <c r="U67" s="237"/>
      <c r="V67" s="247">
        <v>2.2800000000000001E-2</v>
      </c>
      <c r="W67" s="248"/>
      <c r="X67" s="197">
        <v>0.01</v>
      </c>
      <c r="Y67" s="181">
        <v>0</v>
      </c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149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7"/>
      <c r="DD67" s="147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7"/>
      <c r="DP67" s="147"/>
      <c r="DQ67" s="147"/>
      <c r="DR67" s="147"/>
      <c r="DS67" s="147"/>
      <c r="DT67" s="147"/>
      <c r="DU67" s="147"/>
      <c r="DV67" s="147"/>
      <c r="DW67" s="147"/>
      <c r="DX67" s="147"/>
      <c r="DY67" s="147"/>
      <c r="DZ67" s="147"/>
      <c r="EA67" s="147"/>
      <c r="EB67" s="147"/>
      <c r="EC67" s="147"/>
      <c r="ED67" s="147"/>
      <c r="EE67" s="147"/>
      <c r="EF67" s="147"/>
      <c r="EG67" s="147"/>
      <c r="EH67" s="147"/>
      <c r="EI67" s="147"/>
      <c r="EJ67" s="147"/>
      <c r="EK67" s="147"/>
      <c r="EL67" s="147"/>
      <c r="EM67" s="147"/>
      <c r="EN67" s="147"/>
      <c r="EO67" s="147"/>
      <c r="EP67" s="147"/>
      <c r="EQ67" s="147"/>
      <c r="ER67" s="147"/>
      <c r="ES67" s="147"/>
      <c r="ET67" s="147"/>
      <c r="EU67" s="147"/>
      <c r="EV67" s="147"/>
      <c r="EW67" s="147"/>
      <c r="EX67" s="147"/>
      <c r="EY67" s="147"/>
      <c r="EZ67" s="147"/>
      <c r="FA67" s="147"/>
      <c r="FB67" s="147"/>
      <c r="FC67" s="147"/>
      <c r="FD67" s="147"/>
      <c r="FE67" s="147"/>
      <c r="FF67" s="147"/>
      <c r="FG67" s="147"/>
      <c r="FH67" s="147"/>
      <c r="FI67" s="147"/>
      <c r="FJ67" s="147"/>
      <c r="FK67" s="147"/>
      <c r="FL67" s="147"/>
      <c r="FM67" s="147"/>
      <c r="FN67" s="147"/>
      <c r="FO67" s="147"/>
      <c r="FP67" s="147"/>
      <c r="FQ67" s="147"/>
      <c r="FR67" s="147"/>
      <c r="FS67" s="147"/>
      <c r="FT67" s="147"/>
      <c r="FU67" s="147"/>
      <c r="FV67" s="147"/>
      <c r="FW67" s="147"/>
      <c r="FX67" s="147"/>
      <c r="FY67" s="147"/>
      <c r="FZ67" s="147"/>
      <c r="GA67" s="147"/>
      <c r="GB67" s="147"/>
      <c r="GC67" s="147"/>
      <c r="GD67" s="147"/>
      <c r="GE67" s="147"/>
      <c r="GF67" s="147"/>
      <c r="GG67" s="147"/>
      <c r="GH67" s="147"/>
      <c r="GI67" s="147"/>
      <c r="GJ67" s="147"/>
      <c r="GK67" s="147"/>
      <c r="GL67" s="147"/>
      <c r="GM67" s="147"/>
      <c r="GN67" s="147"/>
      <c r="GO67" s="147"/>
      <c r="GP67" s="147"/>
      <c r="GQ67" s="147"/>
      <c r="GR67" s="147"/>
      <c r="GS67" s="147"/>
      <c r="GT67" s="147"/>
      <c r="GU67" s="147"/>
      <c r="GV67" s="147"/>
      <c r="GW67" s="147"/>
      <c r="GX67" s="147"/>
      <c r="GY67" s="147"/>
      <c r="GZ67" s="147"/>
      <c r="HA67" s="147"/>
      <c r="HB67" s="147"/>
      <c r="HC67" s="147"/>
      <c r="HD67" s="147"/>
      <c r="HE67" s="147"/>
      <c r="HF67" s="147"/>
      <c r="HG67" s="147"/>
      <c r="HH67" s="147"/>
      <c r="HI67" s="147"/>
      <c r="HJ67" s="147"/>
      <c r="HK67" s="147"/>
      <c r="HL67" s="147"/>
      <c r="HM67" s="147"/>
      <c r="HN67" s="147"/>
      <c r="HO67" s="147"/>
      <c r="HP67" s="147"/>
      <c r="HQ67" s="147"/>
      <c r="HR67" s="147"/>
      <c r="HS67" s="147"/>
      <c r="HT67" s="147"/>
      <c r="HU67" s="147"/>
      <c r="HV67" s="147"/>
      <c r="HW67" s="147"/>
      <c r="HX67" s="147"/>
      <c r="HY67" s="147"/>
      <c r="HZ67" s="147"/>
      <c r="IA67" s="147"/>
      <c r="IB67" s="147"/>
      <c r="IC67" s="147"/>
      <c r="ID67" s="147"/>
      <c r="IE67" s="147"/>
      <c r="IF67" s="147"/>
      <c r="IG67" s="147"/>
      <c r="IH67" s="147"/>
      <c r="II67" s="147"/>
      <c r="IJ67" s="147"/>
      <c r="IK67" s="147"/>
      <c r="IL67" s="147"/>
      <c r="IM67" s="147"/>
      <c r="IN67" s="147"/>
      <c r="IO67" s="147"/>
      <c r="IP67" s="147"/>
      <c r="IQ67" s="147"/>
      <c r="IR67" s="147"/>
      <c r="IS67" s="147"/>
      <c r="IT67" s="147"/>
      <c r="IU67" s="147"/>
      <c r="IV67" s="147"/>
    </row>
    <row r="68" spans="1:256" s="191" customFormat="1" x14ac:dyDescent="0.2">
      <c r="A68" s="184" t="s">
        <v>199</v>
      </c>
      <c r="B68" s="249">
        <v>0</v>
      </c>
      <c r="C68" s="249"/>
      <c r="D68" s="249">
        <v>0</v>
      </c>
      <c r="E68" s="249"/>
      <c r="F68" s="249">
        <v>0.01</v>
      </c>
      <c r="G68" s="249"/>
      <c r="H68" s="249"/>
      <c r="I68" s="249"/>
      <c r="J68" s="249">
        <v>0.06</v>
      </c>
      <c r="K68" s="249"/>
      <c r="L68" s="249"/>
      <c r="M68" s="249"/>
      <c r="N68" s="249"/>
      <c r="O68" s="249"/>
      <c r="P68" s="249"/>
      <c r="Q68" s="249"/>
      <c r="R68" s="249">
        <v>0.06</v>
      </c>
      <c r="S68" s="249"/>
      <c r="T68" s="249">
        <v>8.8200000000000001E-2</v>
      </c>
      <c r="U68" s="249"/>
      <c r="V68" s="249">
        <v>4.5600000000000002E-2</v>
      </c>
      <c r="W68" s="249"/>
      <c r="X68" s="198"/>
      <c r="Y68" s="185">
        <v>6.3399999999999998E-2</v>
      </c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199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  <c r="DT68" s="190"/>
      <c r="DU68" s="190"/>
      <c r="DV68" s="190"/>
      <c r="DW68" s="190"/>
      <c r="DX68" s="190"/>
      <c r="DY68" s="190"/>
      <c r="DZ68" s="190"/>
      <c r="EA68" s="190"/>
      <c r="EB68" s="190"/>
      <c r="EC68" s="190"/>
      <c r="ED68" s="190"/>
      <c r="EE68" s="190"/>
      <c r="EF68" s="190"/>
      <c r="EG68" s="190"/>
      <c r="EH68" s="190"/>
      <c r="EI68" s="190"/>
      <c r="EJ68" s="190"/>
      <c r="EK68" s="190"/>
      <c r="EL68" s="190"/>
      <c r="EM68" s="190"/>
      <c r="EN68" s="190"/>
      <c r="EO68" s="190"/>
      <c r="EP68" s="190"/>
      <c r="EQ68" s="190"/>
      <c r="ER68" s="190"/>
      <c r="ES68" s="190"/>
      <c r="ET68" s="190"/>
      <c r="EU68" s="190"/>
      <c r="EV68" s="190"/>
      <c r="EW68" s="190"/>
      <c r="EX68" s="190"/>
      <c r="EY68" s="190"/>
      <c r="EZ68" s="190"/>
      <c r="FA68" s="190"/>
      <c r="FB68" s="190"/>
      <c r="FC68" s="190"/>
      <c r="FD68" s="190"/>
      <c r="FE68" s="190"/>
      <c r="FF68" s="190"/>
      <c r="FG68" s="190"/>
      <c r="FH68" s="190"/>
      <c r="FI68" s="190"/>
      <c r="FJ68" s="190"/>
      <c r="FK68" s="190"/>
      <c r="FL68" s="190"/>
      <c r="FM68" s="190"/>
      <c r="FN68" s="190"/>
      <c r="FO68" s="190"/>
      <c r="FP68" s="190"/>
      <c r="FQ68" s="190"/>
      <c r="FR68" s="190"/>
      <c r="FS68" s="190"/>
      <c r="FT68" s="190"/>
      <c r="FU68" s="190"/>
      <c r="FV68" s="190"/>
      <c r="FW68" s="190"/>
      <c r="FX68" s="190"/>
      <c r="FY68" s="190"/>
      <c r="FZ68" s="190"/>
      <c r="GA68" s="190"/>
      <c r="GB68" s="190"/>
      <c r="GC68" s="190"/>
      <c r="GD68" s="190"/>
      <c r="GE68" s="190"/>
      <c r="GF68" s="190"/>
      <c r="GG68" s="190"/>
      <c r="GH68" s="190"/>
      <c r="GI68" s="190"/>
      <c r="GJ68" s="190"/>
      <c r="GK68" s="190"/>
      <c r="GL68" s="190"/>
      <c r="GM68" s="190"/>
      <c r="GN68" s="190"/>
      <c r="GO68" s="190"/>
      <c r="GP68" s="190"/>
      <c r="GQ68" s="190"/>
      <c r="GR68" s="190"/>
      <c r="GS68" s="190"/>
      <c r="GT68" s="190"/>
      <c r="GU68" s="190"/>
      <c r="GV68" s="190"/>
      <c r="GW68" s="190"/>
      <c r="GX68" s="190"/>
      <c r="GY68" s="190"/>
      <c r="GZ68" s="190"/>
      <c r="HA68" s="190"/>
      <c r="HB68" s="190"/>
      <c r="HC68" s="190"/>
      <c r="HD68" s="190"/>
      <c r="HE68" s="190"/>
      <c r="HF68" s="190"/>
      <c r="HG68" s="190"/>
      <c r="HH68" s="190"/>
      <c r="HI68" s="190"/>
      <c r="HJ68" s="190"/>
      <c r="HK68" s="190"/>
      <c r="HL68" s="190"/>
      <c r="HM68" s="190"/>
      <c r="HN68" s="190"/>
      <c r="HO68" s="190"/>
      <c r="HP68" s="190"/>
      <c r="HQ68" s="190"/>
      <c r="HR68" s="190"/>
      <c r="HS68" s="190"/>
      <c r="HT68" s="190"/>
      <c r="HU68" s="190"/>
      <c r="HV68" s="190"/>
      <c r="HW68" s="190"/>
      <c r="HX68" s="190"/>
      <c r="HY68" s="190"/>
      <c r="HZ68" s="190"/>
      <c r="IA68" s="190"/>
      <c r="IB68" s="190"/>
      <c r="IC68" s="190"/>
      <c r="ID68" s="190"/>
      <c r="IE68" s="190"/>
      <c r="IF68" s="190"/>
      <c r="IG68" s="190"/>
      <c r="IH68" s="190"/>
      <c r="II68" s="190"/>
      <c r="IJ68" s="190"/>
      <c r="IK68" s="190"/>
      <c r="IL68" s="190"/>
      <c r="IM68" s="190"/>
      <c r="IN68" s="190"/>
      <c r="IO68" s="190"/>
      <c r="IP68" s="190"/>
      <c r="IQ68" s="190"/>
      <c r="IR68" s="190"/>
      <c r="IS68" s="190"/>
      <c r="IT68" s="190"/>
      <c r="IU68" s="190"/>
      <c r="IV68" s="190"/>
    </row>
  </sheetData>
  <mergeCells count="321">
    <mergeCell ref="AJ67:AK67"/>
    <mergeCell ref="Z68:AA68"/>
    <mergeCell ref="B68:C68"/>
    <mergeCell ref="D68:E68"/>
    <mergeCell ref="F68:G68"/>
    <mergeCell ref="H68:I68"/>
    <mergeCell ref="J68:K68"/>
    <mergeCell ref="L68:M68"/>
    <mergeCell ref="AB68:AC68"/>
    <mergeCell ref="AD68:AE68"/>
    <mergeCell ref="AF68:AG68"/>
    <mergeCell ref="AH68:AI68"/>
    <mergeCell ref="AJ68:AK68"/>
    <mergeCell ref="N68:O68"/>
    <mergeCell ref="P68:Q68"/>
    <mergeCell ref="R68:S68"/>
    <mergeCell ref="T68:U68"/>
    <mergeCell ref="V68:W68"/>
    <mergeCell ref="T66:U66"/>
    <mergeCell ref="V66:W66"/>
    <mergeCell ref="Z66:AA66"/>
    <mergeCell ref="AB66:AC66"/>
    <mergeCell ref="AD66:AE66"/>
    <mergeCell ref="AF66:AG66"/>
    <mergeCell ref="AH66:AI66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Z67:AA67"/>
    <mergeCell ref="AB67:AC67"/>
    <mergeCell ref="AD67:AE67"/>
    <mergeCell ref="AF67:AG67"/>
    <mergeCell ref="AH67:AI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Z65:AA65"/>
    <mergeCell ref="AB65:AC65"/>
    <mergeCell ref="AD65:AE65"/>
    <mergeCell ref="AF65:AG65"/>
    <mergeCell ref="AH65:AI65"/>
    <mergeCell ref="AJ65:AK65"/>
    <mergeCell ref="T63:U63"/>
    <mergeCell ref="V63:W63"/>
    <mergeCell ref="Z63:AA63"/>
    <mergeCell ref="AB63:AC63"/>
    <mergeCell ref="AD63:AE63"/>
    <mergeCell ref="AF63:AG63"/>
    <mergeCell ref="AH63:AI63"/>
    <mergeCell ref="AJ63:AK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Z64:AA64"/>
    <mergeCell ref="AB64:AC64"/>
    <mergeCell ref="AD64:AE64"/>
    <mergeCell ref="AF64:AG64"/>
    <mergeCell ref="AH64:AI64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J61:AK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Z62:AA62"/>
    <mergeCell ref="AB62:AC62"/>
    <mergeCell ref="AD62:AE62"/>
    <mergeCell ref="AF62:AG62"/>
    <mergeCell ref="AH62:AI62"/>
    <mergeCell ref="AJ62:AK62"/>
    <mergeCell ref="T60:U60"/>
    <mergeCell ref="V60:W60"/>
    <mergeCell ref="Z60:AA60"/>
    <mergeCell ref="AB60:AC60"/>
    <mergeCell ref="AD60:AE60"/>
    <mergeCell ref="AF60:AG60"/>
    <mergeCell ref="AH60:AI60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Z61:AA61"/>
    <mergeCell ref="AB61:AC61"/>
    <mergeCell ref="AD61:AE61"/>
    <mergeCell ref="AF61:AG61"/>
    <mergeCell ref="AH61:AI61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Z58:AA58"/>
    <mergeCell ref="AB58:AC58"/>
    <mergeCell ref="AD58:AE58"/>
    <mergeCell ref="AF58:AG58"/>
    <mergeCell ref="AH58:AI58"/>
    <mergeCell ref="AJ58:AK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Z59:AA59"/>
    <mergeCell ref="AB59:AC59"/>
    <mergeCell ref="AD59:AE59"/>
    <mergeCell ref="AF59:AG59"/>
    <mergeCell ref="AH59:AI59"/>
    <mergeCell ref="AJ59:AK59"/>
    <mergeCell ref="F12:G12"/>
    <mergeCell ref="J12:K12"/>
    <mergeCell ref="F55:G55"/>
    <mergeCell ref="J55:K55"/>
    <mergeCell ref="R55:S55"/>
    <mergeCell ref="X57:Y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2:AK2"/>
    <mergeCell ref="A3:AK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rstPageNumber="0" orientation="portrait" horizontalDpi="300" verticalDpi="300" r:id="rId1"/>
  <headerFooter>
    <oddFooter>&amp;C
Diretoria Geral - Policlínica de Formosa&amp;RPágina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749E7-06BB-48BF-9CF7-EAA95CC8A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FC6DB-495F-4F43-947D-4A671BD093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12</vt:i4>
      </vt:variant>
    </vt:vector>
  </HeadingPairs>
  <TitlesOfParts>
    <vt:vector size="16" baseType="lpstr">
      <vt:lpstr>Produção1</vt:lpstr>
      <vt:lpstr>Produção2</vt:lpstr>
      <vt:lpstr>Desempenho</vt:lpstr>
      <vt:lpstr>Efetividade</vt:lpstr>
      <vt:lpstr>Efetividade!Area_de_impressao</vt:lpstr>
      <vt:lpstr>Produção1!Area_de_impressao</vt:lpstr>
      <vt:lpstr>Produção2!Area_de_impressao</vt:lpstr>
      <vt:lpstr>Produção1!d</vt:lpstr>
      <vt:lpstr>Produção2!d</vt:lpstr>
      <vt:lpstr>Produção1!i</vt:lpstr>
      <vt:lpstr>Produção2!i</vt:lpstr>
      <vt:lpstr>Efetividade!s</vt:lpstr>
      <vt:lpstr>Efetividade!Titulos_de_impressao</vt:lpstr>
      <vt:lpstr>Produção1!Titulos_de_impressao</vt:lpstr>
      <vt:lpstr>Produção2!Titulos_de_impressao</vt:lpstr>
      <vt:lpstr>Efetividade!y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2025-02-11T12:45:45Z</dcterms:created>
  <dcterms:modified xsi:type="dcterms:W3CDTF">2025-02-11T22:22:28Z</dcterms:modified>
  <cp:category/>
  <cp:contentStatus/>
</cp:coreProperties>
</file>