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4POLI FORMOSA\2025\08-2025\"/>
    </mc:Choice>
  </mc:AlternateContent>
  <xr:revisionPtr revIDLastSave="0" documentId="8_{192AFCF3-9E1C-4AD9-983A-404693F00FF2}" xr6:coauthVersionLast="47" xr6:coauthVersionMax="47" xr10:uidLastSave="{00000000-0000-0000-0000-000000000000}"/>
  <bookViews>
    <workbookView xWindow="-120" yWindow="-120" windowWidth="20730" windowHeight="11040" firstSheet="1" activeTab="1" xr2:uid="{9583B602-6A36-4FF3-9113-857C55081A65}"/>
  </bookViews>
  <sheets>
    <sheet name="Produção" sheetId="1" r:id="rId1"/>
    <sheet name="Desempenho" sheetId="2" r:id="rId2"/>
    <sheet name="Efetividade" sheetId="3" state="hidden" r:id="rId3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 localSheetId="1">Desempenho!$A$1:$U$22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Desempenho!$A$1:$AR$22</definedName>
    <definedName name="_xlnm.Print_Area" localSheetId="2">Efetividade!$A$1:$AK$69</definedName>
    <definedName name="_xlnm.Print_Area" localSheetId="0">Produção!$A$1:$AW$271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 localSheetId="0">Produção!$A$1:$AW$270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" localSheetId="0">Produção!$1:$3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" localSheetId="2">Efetividade!$A$1:$AK$70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1">Desempenho!$1:$4</definedName>
    <definedName name="_xlnm.Print_Titles" localSheetId="2">Efetividade!$1:$4</definedName>
    <definedName name="_xlnm.Print_Titles" localSheetId="0">Produção!$1:$3</definedName>
    <definedName name="ttt">#REF!</definedName>
    <definedName name="vc">#REF!</definedName>
    <definedName name="ww">#REF!</definedName>
    <definedName name="xxx">#REF!</definedName>
    <definedName name="XXXXXXXXXXXXXXXXXXXX">#REF!</definedName>
    <definedName name="y" localSheetId="1">Desempenho!$1:$4</definedName>
    <definedName name="y" localSheetId="2">Efetividade!$1:$4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B58" i="3"/>
  <c r="L22" i="2"/>
  <c r="L21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S20" i="2"/>
  <c r="P20" i="2"/>
  <c r="N20" i="2"/>
  <c r="M20" i="2"/>
  <c r="L20" i="2"/>
  <c r="J20" i="2"/>
  <c r="H20" i="2"/>
  <c r="G20" i="2"/>
  <c r="I20" i="2"/>
  <c r="K20" i="2"/>
  <c r="F20" i="2"/>
  <c r="E20" i="2"/>
  <c r="C20" i="2"/>
  <c r="S19" i="2"/>
  <c r="L19" i="2"/>
  <c r="E19" i="2"/>
  <c r="C19" i="2"/>
  <c r="S18" i="2"/>
  <c r="S17" i="2"/>
  <c r="L18" i="2"/>
  <c r="E18" i="2"/>
  <c r="C18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N17" i="2"/>
  <c r="M17" i="2"/>
  <c r="L17" i="2"/>
  <c r="J17" i="2"/>
  <c r="H17" i="2"/>
  <c r="G17" i="2"/>
  <c r="I17" i="2" s="1"/>
  <c r="K17" i="2" s="1"/>
  <c r="F17" i="2"/>
  <c r="E17" i="2"/>
  <c r="C17" i="2"/>
  <c r="L16" i="2"/>
  <c r="L15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S14" i="2"/>
  <c r="P14" i="2"/>
  <c r="N14" i="2"/>
  <c r="M14" i="2"/>
  <c r="L14" i="2"/>
  <c r="J14" i="2"/>
  <c r="H14" i="2"/>
  <c r="G14" i="2"/>
  <c r="I14" i="2"/>
  <c r="K14" i="2"/>
  <c r="F14" i="2"/>
  <c r="E14" i="2"/>
  <c r="C14" i="2"/>
  <c r="L13" i="2"/>
  <c r="L12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S11" i="2"/>
  <c r="P11" i="2"/>
  <c r="N11" i="2"/>
  <c r="M11" i="2"/>
  <c r="L11" i="2"/>
  <c r="J11" i="2"/>
  <c r="H11" i="2"/>
  <c r="G11" i="2"/>
  <c r="I11" i="2"/>
  <c r="K11" i="2" s="1"/>
  <c r="F11" i="2"/>
  <c r="E11" i="2"/>
  <c r="C11" i="2"/>
  <c r="H9" i="2"/>
  <c r="K8" i="2"/>
  <c r="I8" i="2"/>
  <c r="G8" i="2"/>
  <c r="U7" i="2"/>
  <c r="U5" i="2"/>
  <c r="G5" i="2"/>
  <c r="I5" i="2"/>
  <c r="K5" i="2"/>
  <c r="T4" i="2"/>
  <c r="S4" i="2"/>
  <c r="R4" i="2"/>
  <c r="P4" i="2"/>
  <c r="O4" i="2"/>
  <c r="L4" i="2"/>
  <c r="R4" i="3"/>
  <c r="K4" i="2"/>
  <c r="P4" i="3"/>
  <c r="J4" i="2"/>
  <c r="N4" i="3"/>
  <c r="I4" i="2"/>
  <c r="L4" i="3"/>
  <c r="H4" i="2"/>
  <c r="J4" i="3"/>
  <c r="G4" i="2"/>
  <c r="H4" i="3"/>
  <c r="E4" i="2"/>
  <c r="D4" i="3"/>
  <c r="B4" i="2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E270" i="1"/>
  <c r="AD270" i="1"/>
  <c r="AC270" i="1"/>
  <c r="AB270" i="1"/>
  <c r="AA270" i="1"/>
  <c r="Z270" i="1"/>
  <c r="X270" i="1"/>
  <c r="W270" i="1"/>
  <c r="U270" i="1"/>
  <c r="R270" i="1"/>
  <c r="P270" i="1"/>
  <c r="N270" i="1"/>
  <c r="M270" i="1"/>
  <c r="J270" i="1"/>
  <c r="H270" i="1"/>
  <c r="F270" i="1"/>
  <c r="E270" i="1"/>
  <c r="D270" i="1"/>
  <c r="C270" i="1"/>
  <c r="T269" i="1"/>
  <c r="A269" i="1"/>
  <c r="Y268" i="1"/>
  <c r="Y270" i="1" s="1"/>
  <c r="V268" i="1"/>
  <c r="V270" i="1" s="1"/>
  <c r="T268" i="1"/>
  <c r="T270" i="1"/>
  <c r="L268" i="1"/>
  <c r="L270" i="1" s="1"/>
  <c r="K268" i="1"/>
  <c r="Q268" i="1" s="1"/>
  <c r="O268" i="1"/>
  <c r="I268" i="1"/>
  <c r="G268" i="1"/>
  <c r="B268" i="1"/>
  <c r="Q267" i="1"/>
  <c r="Q270" i="1"/>
  <c r="K267" i="1"/>
  <c r="O267" i="1" s="1"/>
  <c r="K270" i="1"/>
  <c r="I267" i="1"/>
  <c r="I270" i="1"/>
  <c r="B267" i="1"/>
  <c r="B270" i="1"/>
  <c r="X266" i="1"/>
  <c r="W266" i="1"/>
  <c r="V266" i="1"/>
  <c r="U266" i="1"/>
  <c r="T266" i="1"/>
  <c r="R266" i="1"/>
  <c r="Q266" i="1"/>
  <c r="P266" i="1"/>
  <c r="O266" i="1"/>
  <c r="L266" i="1"/>
  <c r="K266" i="1"/>
  <c r="J266" i="1"/>
  <c r="I266" i="1"/>
  <c r="H266" i="1"/>
  <c r="G266" i="1"/>
  <c r="E266" i="1"/>
  <c r="D266" i="1"/>
  <c r="C266" i="1"/>
  <c r="B266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X264" i="1"/>
  <c r="W264" i="1"/>
  <c r="U264" i="1"/>
  <c r="R264" i="1"/>
  <c r="P264" i="1"/>
  <c r="N264" i="1"/>
  <c r="M264" i="1"/>
  <c r="J264" i="1"/>
  <c r="H264" i="1"/>
  <c r="F264" i="1"/>
  <c r="E264" i="1"/>
  <c r="D264" i="1"/>
  <c r="C264" i="1"/>
  <c r="Y263" i="1"/>
  <c r="V263" i="1"/>
  <c r="T263" i="1"/>
  <c r="L263" i="1"/>
  <c r="K263" i="1"/>
  <c r="O263" i="1" s="1"/>
  <c r="Q263" i="1"/>
  <c r="I263" i="1"/>
  <c r="B263" i="1"/>
  <c r="Y262" i="1"/>
  <c r="Y264" i="1" s="1"/>
  <c r="V262" i="1"/>
  <c r="V264" i="1" s="1"/>
  <c r="T262" i="1"/>
  <c r="T264" i="1"/>
  <c r="L262" i="1"/>
  <c r="L264" i="1" s="1"/>
  <c r="K262" i="1"/>
  <c r="I262" i="1"/>
  <c r="I264" i="1"/>
  <c r="G262" i="1"/>
  <c r="B262" i="1"/>
  <c r="B264" i="1" s="1"/>
  <c r="X261" i="1"/>
  <c r="W261" i="1"/>
  <c r="V261" i="1"/>
  <c r="U261" i="1"/>
  <c r="T261" i="1"/>
  <c r="R261" i="1"/>
  <c r="Q261" i="1"/>
  <c r="P261" i="1"/>
  <c r="O261" i="1"/>
  <c r="L261" i="1"/>
  <c r="K261" i="1"/>
  <c r="J261" i="1"/>
  <c r="I261" i="1"/>
  <c r="H261" i="1"/>
  <c r="G261" i="1"/>
  <c r="E261" i="1"/>
  <c r="D261" i="1"/>
  <c r="C261" i="1"/>
  <c r="B261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W259" i="1"/>
  <c r="U259" i="1"/>
  <c r="R259" i="1"/>
  <c r="P259" i="1"/>
  <c r="N259" i="1"/>
  <c r="M259" i="1"/>
  <c r="J259" i="1"/>
  <c r="H259" i="1"/>
  <c r="F259" i="1"/>
  <c r="E259" i="1"/>
  <c r="D259" i="1"/>
  <c r="C259" i="1"/>
  <c r="L258" i="1"/>
  <c r="K258" i="1"/>
  <c r="I258" i="1"/>
  <c r="X258" i="1"/>
  <c r="G258" i="1"/>
  <c r="B258" i="1"/>
  <c r="V257" i="1"/>
  <c r="T257" i="1"/>
  <c r="L257" i="1"/>
  <c r="L259" i="1" s="1"/>
  <c r="K257" i="1"/>
  <c r="I257" i="1"/>
  <c r="I259" i="1"/>
  <c r="B257" i="1"/>
  <c r="B259" i="1"/>
  <c r="X256" i="1"/>
  <c r="W256" i="1"/>
  <c r="V256" i="1"/>
  <c r="U256" i="1"/>
  <c r="T256" i="1"/>
  <c r="R256" i="1"/>
  <c r="Q256" i="1"/>
  <c r="P256" i="1"/>
  <c r="O256" i="1"/>
  <c r="L256" i="1"/>
  <c r="K256" i="1"/>
  <c r="J256" i="1"/>
  <c r="I256" i="1"/>
  <c r="H256" i="1"/>
  <c r="G256" i="1"/>
  <c r="E256" i="1"/>
  <c r="D256" i="1"/>
  <c r="C256" i="1"/>
  <c r="B256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X254" i="1"/>
  <c r="W254" i="1"/>
  <c r="U254" i="1"/>
  <c r="R254" i="1"/>
  <c r="P254" i="1"/>
  <c r="N254" i="1"/>
  <c r="M254" i="1"/>
  <c r="J254" i="1"/>
  <c r="H254" i="1"/>
  <c r="F254" i="1"/>
  <c r="E254" i="1"/>
  <c r="D254" i="1"/>
  <c r="C254" i="1"/>
  <c r="Y253" i="1"/>
  <c r="V253" i="1"/>
  <c r="T253" i="1"/>
  <c r="L253" i="1"/>
  <c r="K253" i="1"/>
  <c r="I253" i="1"/>
  <c r="B253" i="1"/>
  <c r="Y252" i="1"/>
  <c r="V252" i="1"/>
  <c r="T252" i="1"/>
  <c r="L252" i="1"/>
  <c r="K252" i="1"/>
  <c r="O252" i="1" s="1"/>
  <c r="Q252" i="1"/>
  <c r="I252" i="1"/>
  <c r="G252" i="1"/>
  <c r="B252" i="1"/>
  <c r="Y251" i="1"/>
  <c r="V251" i="1"/>
  <c r="T251" i="1"/>
  <c r="L251" i="1"/>
  <c r="K251" i="1"/>
  <c r="B251" i="1"/>
  <c r="Y250" i="1"/>
  <c r="Y254" i="1"/>
  <c r="V250" i="1"/>
  <c r="V254" i="1" s="1"/>
  <c r="T250" i="1"/>
  <c r="L250" i="1"/>
  <c r="L254" i="1"/>
  <c r="K250" i="1"/>
  <c r="K254" i="1"/>
  <c r="G250" i="1"/>
  <c r="B250" i="1"/>
  <c r="B254" i="1"/>
  <c r="X249" i="1"/>
  <c r="W249" i="1"/>
  <c r="V249" i="1"/>
  <c r="U249" i="1"/>
  <c r="T249" i="1"/>
  <c r="R249" i="1"/>
  <c r="Q249" i="1"/>
  <c r="P249" i="1"/>
  <c r="O249" i="1"/>
  <c r="L249" i="1"/>
  <c r="K249" i="1"/>
  <c r="J249" i="1"/>
  <c r="I249" i="1"/>
  <c r="H249" i="1"/>
  <c r="G249" i="1"/>
  <c r="E249" i="1"/>
  <c r="D249" i="1"/>
  <c r="C249" i="1"/>
  <c r="B249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X247" i="1"/>
  <c r="W247" i="1"/>
  <c r="U247" i="1"/>
  <c r="R247" i="1"/>
  <c r="P247" i="1"/>
  <c r="N247" i="1"/>
  <c r="M247" i="1"/>
  <c r="J247" i="1"/>
  <c r="H247" i="1"/>
  <c r="F247" i="1"/>
  <c r="E247" i="1"/>
  <c r="D247" i="1"/>
  <c r="C247" i="1"/>
  <c r="Y246" i="1"/>
  <c r="V246" i="1"/>
  <c r="T246" i="1"/>
  <c r="L246" i="1"/>
  <c r="K246" i="1"/>
  <c r="I246" i="1"/>
  <c r="G246" i="1"/>
  <c r="B246" i="1"/>
  <c r="Y245" i="1"/>
  <c r="Y247" i="1" s="1"/>
  <c r="V245" i="1"/>
  <c r="V247" i="1" s="1"/>
  <c r="T245" i="1"/>
  <c r="T247" i="1"/>
  <c r="L245" i="1"/>
  <c r="L247" i="1" s="1"/>
  <c r="K245" i="1"/>
  <c r="I245" i="1"/>
  <c r="B245" i="1"/>
  <c r="B247" i="1"/>
  <c r="X244" i="1"/>
  <c r="W244" i="1"/>
  <c r="V244" i="1"/>
  <c r="U244" i="1"/>
  <c r="T244" i="1"/>
  <c r="R244" i="1"/>
  <c r="Q244" i="1"/>
  <c r="P244" i="1"/>
  <c r="O244" i="1"/>
  <c r="L244" i="1"/>
  <c r="K244" i="1"/>
  <c r="J244" i="1"/>
  <c r="I244" i="1"/>
  <c r="H244" i="1"/>
  <c r="G244" i="1"/>
  <c r="E244" i="1"/>
  <c r="D244" i="1"/>
  <c r="C244" i="1"/>
  <c r="B244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W242" i="1"/>
  <c r="U242" i="1"/>
  <c r="R242" i="1"/>
  <c r="P242" i="1"/>
  <c r="N242" i="1"/>
  <c r="M242" i="1"/>
  <c r="J242" i="1"/>
  <c r="H242" i="1"/>
  <c r="F242" i="1"/>
  <c r="E242" i="1"/>
  <c r="C242" i="1"/>
  <c r="Y241" i="1"/>
  <c r="Y240" i="1"/>
  <c r="L240" i="1"/>
  <c r="Y239" i="1"/>
  <c r="L239" i="1"/>
  <c r="Y238" i="1"/>
  <c r="L238" i="1"/>
  <c r="Y237" i="1"/>
  <c r="L237" i="1"/>
  <c r="Y236" i="1"/>
  <c r="Y242" i="1" s="1"/>
  <c r="L236" i="1"/>
  <c r="W235" i="1"/>
  <c r="U235" i="1"/>
  <c r="R235" i="1"/>
  <c r="P235" i="1"/>
  <c r="L235" i="1"/>
  <c r="J235" i="1"/>
  <c r="H235" i="1"/>
  <c r="E235" i="1"/>
  <c r="C235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W233" i="1"/>
  <c r="U233" i="1"/>
  <c r="R233" i="1"/>
  <c r="P233" i="1"/>
  <c r="N233" i="1"/>
  <c r="M233" i="1"/>
  <c r="J233" i="1"/>
  <c r="H233" i="1"/>
  <c r="F233" i="1"/>
  <c r="E233" i="1"/>
  <c r="D233" i="1"/>
  <c r="C233" i="1"/>
  <c r="L232" i="1"/>
  <c r="L231" i="1"/>
  <c r="L233" i="1" s="1"/>
  <c r="K231" i="1"/>
  <c r="I231" i="1"/>
  <c r="I233" i="1"/>
  <c r="B231" i="1"/>
  <c r="B233" i="1"/>
  <c r="W230" i="1"/>
  <c r="U230" i="1"/>
  <c r="R230" i="1"/>
  <c r="Q230" i="1"/>
  <c r="P230" i="1"/>
  <c r="O230" i="1"/>
  <c r="L230" i="1"/>
  <c r="K230" i="1"/>
  <c r="J230" i="1"/>
  <c r="I230" i="1"/>
  <c r="H230" i="1"/>
  <c r="G230" i="1"/>
  <c r="E230" i="1"/>
  <c r="D230" i="1"/>
  <c r="C230" i="1"/>
  <c r="B230" i="1"/>
  <c r="A229" i="1"/>
  <c r="W228" i="1"/>
  <c r="U228" i="1"/>
  <c r="A228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A227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A226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A225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A224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A223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A222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A221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A220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A219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A218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A217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A216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A215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A214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A213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A212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A211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A210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A209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A208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A207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A206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A205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A204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A203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A202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A201" i="1"/>
  <c r="W200" i="1"/>
  <c r="U200" i="1"/>
  <c r="A200" i="1"/>
  <c r="A199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X198" i="1"/>
  <c r="T10" i="2"/>
  <c r="U10" i="2"/>
  <c r="W198" i="1"/>
  <c r="U198" i="1"/>
  <c r="R198" i="1"/>
  <c r="P198" i="1"/>
  <c r="N198" i="1"/>
  <c r="M198" i="1"/>
  <c r="J198" i="1"/>
  <c r="H198" i="1"/>
  <c r="F198" i="1"/>
  <c r="E198" i="1"/>
  <c r="D198" i="1"/>
  <c r="C198" i="1"/>
  <c r="Y197" i="1"/>
  <c r="Y227" i="1"/>
  <c r="V197" i="1"/>
  <c r="T197" i="1"/>
  <c r="L197" i="1"/>
  <c r="K197" i="1"/>
  <c r="O197" i="1" s="1"/>
  <c r="G197" i="1"/>
  <c r="B197" i="1"/>
  <c r="Y196" i="1"/>
  <c r="Y226" i="1"/>
  <c r="V196" i="1"/>
  <c r="T196" i="1"/>
  <c r="L196" i="1"/>
  <c r="K196" i="1"/>
  <c r="I196" i="1"/>
  <c r="B196" i="1"/>
  <c r="Y195" i="1"/>
  <c r="Y225" i="1"/>
  <c r="V195" i="1"/>
  <c r="T195" i="1"/>
  <c r="L195" i="1"/>
  <c r="K195" i="1"/>
  <c r="G195" i="1"/>
  <c r="B195" i="1"/>
  <c r="Y194" i="1"/>
  <c r="Y224" i="1"/>
  <c r="V194" i="1"/>
  <c r="T194" i="1"/>
  <c r="L194" i="1"/>
  <c r="K194" i="1"/>
  <c r="I194" i="1"/>
  <c r="G194" i="1"/>
  <c r="B194" i="1"/>
  <c r="Y193" i="1"/>
  <c r="Y223" i="1"/>
  <c r="V193" i="1"/>
  <c r="T193" i="1"/>
  <c r="L193" i="1"/>
  <c r="K193" i="1"/>
  <c r="G193" i="1"/>
  <c r="B193" i="1"/>
  <c r="Y192" i="1"/>
  <c r="Y222" i="1"/>
  <c r="V192" i="1"/>
  <c r="T192" i="1"/>
  <c r="L192" i="1"/>
  <c r="K192" i="1"/>
  <c r="Q192" i="1"/>
  <c r="I192" i="1"/>
  <c r="G192" i="1"/>
  <c r="B192" i="1"/>
  <c r="Y191" i="1"/>
  <c r="Y221" i="1"/>
  <c r="V191" i="1"/>
  <c r="T191" i="1"/>
  <c r="L191" i="1"/>
  <c r="K191" i="1"/>
  <c r="B191" i="1"/>
  <c r="Y190" i="1"/>
  <c r="Y220" i="1"/>
  <c r="V190" i="1"/>
  <c r="T190" i="1"/>
  <c r="Y189" i="1"/>
  <c r="Y219" i="1"/>
  <c r="V189" i="1"/>
  <c r="T189" i="1"/>
  <c r="Y188" i="1"/>
  <c r="Y218" i="1"/>
  <c r="T188" i="1"/>
  <c r="L188" i="1"/>
  <c r="K188" i="1"/>
  <c r="I188" i="1"/>
  <c r="B188" i="1"/>
  <c r="Y187" i="1"/>
  <c r="Y217" i="1"/>
  <c r="V187" i="1"/>
  <c r="T187" i="1"/>
  <c r="L187" i="1"/>
  <c r="K187" i="1"/>
  <c r="I187" i="1"/>
  <c r="G187" i="1"/>
  <c r="B187" i="1"/>
  <c r="Y186" i="1"/>
  <c r="Y216" i="1"/>
  <c r="V186" i="1"/>
  <c r="T186" i="1"/>
  <c r="L186" i="1"/>
  <c r="K186" i="1"/>
  <c r="Q186" i="1" s="1"/>
  <c r="I186" i="1"/>
  <c r="G186" i="1"/>
  <c r="B186" i="1"/>
  <c r="Y185" i="1"/>
  <c r="Y215" i="1"/>
  <c r="V185" i="1"/>
  <c r="T185" i="1"/>
  <c r="L185" i="1"/>
  <c r="K185" i="1"/>
  <c r="Q185" i="1"/>
  <c r="G185" i="1"/>
  <c r="B185" i="1"/>
  <c r="Y184" i="1"/>
  <c r="Y214" i="1"/>
  <c r="V184" i="1"/>
  <c r="T184" i="1"/>
  <c r="L184" i="1"/>
  <c r="K184" i="1"/>
  <c r="I184" i="1"/>
  <c r="B184" i="1"/>
  <c r="Y183" i="1"/>
  <c r="Y213" i="1"/>
  <c r="V183" i="1"/>
  <c r="T183" i="1"/>
  <c r="L183" i="1"/>
  <c r="K183" i="1"/>
  <c r="I183" i="1"/>
  <c r="G183" i="1"/>
  <c r="B183" i="1"/>
  <c r="Y182" i="1"/>
  <c r="Y212" i="1"/>
  <c r="T182" i="1"/>
  <c r="L182" i="1"/>
  <c r="K182" i="1"/>
  <c r="I182" i="1"/>
  <c r="B182" i="1"/>
  <c r="Y181" i="1"/>
  <c r="Y211" i="1"/>
  <c r="V181" i="1"/>
  <c r="T181" i="1"/>
  <c r="L181" i="1"/>
  <c r="K181" i="1"/>
  <c r="I181" i="1"/>
  <c r="G181" i="1"/>
  <c r="B181" i="1"/>
  <c r="Y180" i="1"/>
  <c r="Y210" i="1"/>
  <c r="V180" i="1"/>
  <c r="T180" i="1"/>
  <c r="L180" i="1"/>
  <c r="K180" i="1"/>
  <c r="Q180" i="1"/>
  <c r="I180" i="1"/>
  <c r="G180" i="1"/>
  <c r="B180" i="1"/>
  <c r="Y179" i="1"/>
  <c r="Y209" i="1"/>
  <c r="V179" i="1"/>
  <c r="T179" i="1"/>
  <c r="L179" i="1"/>
  <c r="K179" i="1"/>
  <c r="B179" i="1"/>
  <c r="Y178" i="1"/>
  <c r="Y208" i="1"/>
  <c r="V178" i="1"/>
  <c r="T178" i="1"/>
  <c r="L178" i="1"/>
  <c r="K178" i="1"/>
  <c r="I178" i="1"/>
  <c r="B178" i="1"/>
  <c r="Y177" i="1"/>
  <c r="Y207" i="1"/>
  <c r="V177" i="1"/>
  <c r="T177" i="1"/>
  <c r="L177" i="1"/>
  <c r="K177" i="1"/>
  <c r="I177" i="1"/>
  <c r="G177" i="1"/>
  <c r="B177" i="1"/>
  <c r="Y176" i="1"/>
  <c r="Y206" i="1"/>
  <c r="V176" i="1"/>
  <c r="T176" i="1"/>
  <c r="L176" i="1"/>
  <c r="K176" i="1"/>
  <c r="Q176" i="1"/>
  <c r="I176" i="1"/>
  <c r="G176" i="1"/>
  <c r="B176" i="1"/>
  <c r="Y175" i="1"/>
  <c r="Y205" i="1"/>
  <c r="V175" i="1"/>
  <c r="T175" i="1"/>
  <c r="L175" i="1"/>
  <c r="K175" i="1"/>
  <c r="B175" i="1"/>
  <c r="Y174" i="1"/>
  <c r="Y204" i="1" s="1"/>
  <c r="V174" i="1"/>
  <c r="T174" i="1"/>
  <c r="L174" i="1"/>
  <c r="K174" i="1"/>
  <c r="I174" i="1"/>
  <c r="B174" i="1"/>
  <c r="Y173" i="1"/>
  <c r="Y203" i="1"/>
  <c r="V173" i="1"/>
  <c r="T173" i="1"/>
  <c r="L173" i="1"/>
  <c r="K173" i="1"/>
  <c r="I173" i="1"/>
  <c r="G173" i="1"/>
  <c r="B173" i="1"/>
  <c r="Y172" i="1"/>
  <c r="Y202" i="1"/>
  <c r="V172" i="1"/>
  <c r="T172" i="1"/>
  <c r="L172" i="1"/>
  <c r="K172" i="1"/>
  <c r="Q172" i="1"/>
  <c r="I172" i="1"/>
  <c r="G172" i="1"/>
  <c r="B172" i="1"/>
  <c r="Y171" i="1"/>
  <c r="Y201" i="1"/>
  <c r="V171" i="1"/>
  <c r="T171" i="1"/>
  <c r="L171" i="1"/>
  <c r="K171" i="1"/>
  <c r="B171" i="1"/>
  <c r="X170" i="1"/>
  <c r="W170" i="1"/>
  <c r="V170" i="1"/>
  <c r="U170" i="1"/>
  <c r="T170" i="1"/>
  <c r="R170" i="1"/>
  <c r="Q170" i="1"/>
  <c r="P170" i="1"/>
  <c r="O170" i="1"/>
  <c r="L170" i="1"/>
  <c r="K170" i="1"/>
  <c r="J170" i="1"/>
  <c r="I170" i="1"/>
  <c r="H170" i="1"/>
  <c r="G170" i="1"/>
  <c r="E170" i="1"/>
  <c r="D170" i="1"/>
  <c r="C170" i="1"/>
  <c r="B170" i="1"/>
  <c r="A169" i="1"/>
  <c r="AW168" i="1"/>
  <c r="AV168" i="1"/>
  <c r="AV228" i="1" s="1"/>
  <c r="AU168" i="1"/>
  <c r="AU228" i="1" s="1"/>
  <c r="AT168" i="1"/>
  <c r="AT228" i="1"/>
  <c r="AS168" i="1"/>
  <c r="AR168" i="1"/>
  <c r="AQ168" i="1"/>
  <c r="AP168" i="1"/>
  <c r="AO168" i="1"/>
  <c r="AN168" i="1"/>
  <c r="AN228" i="1" s="1"/>
  <c r="AM168" i="1"/>
  <c r="AM228" i="1" s="1"/>
  <c r="AL168" i="1"/>
  <c r="AL228" i="1"/>
  <c r="AK168" i="1"/>
  <c r="AJ168" i="1"/>
  <c r="AI168" i="1"/>
  <c r="AH168" i="1"/>
  <c r="AG168" i="1"/>
  <c r="AF168" i="1"/>
  <c r="AF228" i="1" s="1"/>
  <c r="AE168" i="1"/>
  <c r="AE228" i="1" s="1"/>
  <c r="AD168" i="1"/>
  <c r="AC168" i="1"/>
  <c r="AB168" i="1"/>
  <c r="AA168" i="1"/>
  <c r="Z168" i="1"/>
  <c r="Y168" i="1"/>
  <c r="X168" i="1"/>
  <c r="W168" i="1"/>
  <c r="U168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W140" i="1"/>
  <c r="U140" i="1"/>
  <c r="A140" i="1"/>
  <c r="A139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U138" i="1"/>
  <c r="A138" i="1"/>
  <c r="V137" i="1"/>
  <c r="T137" i="1"/>
  <c r="A137" i="1"/>
  <c r="V136" i="1"/>
  <c r="T136" i="1"/>
  <c r="A136" i="1"/>
  <c r="V135" i="1"/>
  <c r="T135" i="1"/>
  <c r="A135" i="1"/>
  <c r="V134" i="1"/>
  <c r="T134" i="1"/>
  <c r="A134" i="1"/>
  <c r="V133" i="1"/>
  <c r="T133" i="1"/>
  <c r="A133" i="1"/>
  <c r="V132" i="1"/>
  <c r="T132" i="1"/>
  <c r="A132" i="1"/>
  <c r="V131" i="1"/>
  <c r="T131" i="1"/>
  <c r="A131" i="1"/>
  <c r="V130" i="1"/>
  <c r="T130" i="1"/>
  <c r="A130" i="1"/>
  <c r="V129" i="1"/>
  <c r="T129" i="1"/>
  <c r="A129" i="1"/>
  <c r="A128" i="1"/>
  <c r="V127" i="1"/>
  <c r="T127" i="1"/>
  <c r="A127" i="1"/>
  <c r="V126" i="1"/>
  <c r="T126" i="1"/>
  <c r="A126" i="1"/>
  <c r="V125" i="1"/>
  <c r="T125" i="1"/>
  <c r="A125" i="1"/>
  <c r="V124" i="1"/>
  <c r="T124" i="1"/>
  <c r="A124" i="1"/>
  <c r="V123" i="1"/>
  <c r="T123" i="1"/>
  <c r="A123" i="1"/>
  <c r="A122" i="1"/>
  <c r="V121" i="1"/>
  <c r="T121" i="1"/>
  <c r="A121" i="1"/>
  <c r="V120" i="1"/>
  <c r="T120" i="1"/>
  <c r="A120" i="1"/>
  <c r="V119" i="1"/>
  <c r="T119" i="1"/>
  <c r="A119" i="1"/>
  <c r="V118" i="1"/>
  <c r="T118" i="1"/>
  <c r="A118" i="1"/>
  <c r="V117" i="1"/>
  <c r="T117" i="1"/>
  <c r="A117" i="1"/>
  <c r="V116" i="1"/>
  <c r="T116" i="1"/>
  <c r="A116" i="1"/>
  <c r="V115" i="1"/>
  <c r="T115" i="1"/>
  <c r="A115" i="1"/>
  <c r="V114" i="1"/>
  <c r="T114" i="1"/>
  <c r="A114" i="1"/>
  <c r="V113" i="1"/>
  <c r="T113" i="1"/>
  <c r="A113" i="1"/>
  <c r="V112" i="1"/>
  <c r="T112" i="1"/>
  <c r="A112" i="1"/>
  <c r="V111" i="1"/>
  <c r="T111" i="1"/>
  <c r="A111" i="1"/>
  <c r="X110" i="1"/>
  <c r="W110" i="1"/>
  <c r="V110" i="1"/>
  <c r="U110" i="1"/>
  <c r="T110" i="1"/>
  <c r="A110" i="1"/>
  <c r="A109" i="1"/>
  <c r="L108" i="1"/>
  <c r="K108" i="1"/>
  <c r="Q108" i="1"/>
  <c r="B108" i="1"/>
  <c r="W107" i="1"/>
  <c r="U107" i="1"/>
  <c r="R107" i="1"/>
  <c r="Q107" i="1"/>
  <c r="P107" i="1"/>
  <c r="O107" i="1"/>
  <c r="L107" i="1"/>
  <c r="K107" i="1"/>
  <c r="J107" i="1"/>
  <c r="I107" i="1"/>
  <c r="H107" i="1"/>
  <c r="G107" i="1"/>
  <c r="E107" i="1"/>
  <c r="D107" i="1"/>
  <c r="C107" i="1"/>
  <c r="B107" i="1"/>
  <c r="W105" i="1"/>
  <c r="W103" i="1"/>
  <c r="P105" i="1"/>
  <c r="L105" i="1"/>
  <c r="Y104" i="1"/>
  <c r="L104" i="1"/>
  <c r="L103" i="1" s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U103" i="1"/>
  <c r="R103" i="1"/>
  <c r="P103" i="1"/>
  <c r="N103" i="1"/>
  <c r="M103" i="1"/>
  <c r="J103" i="1"/>
  <c r="H103" i="1"/>
  <c r="F103" i="1"/>
  <c r="E103" i="1"/>
  <c r="C103" i="1"/>
  <c r="X102" i="1"/>
  <c r="W102" i="1"/>
  <c r="V102" i="1"/>
  <c r="U102" i="1"/>
  <c r="T102" i="1"/>
  <c r="R102" i="1"/>
  <c r="Q102" i="1"/>
  <c r="P102" i="1"/>
  <c r="O102" i="1"/>
  <c r="L102" i="1"/>
  <c r="K102" i="1"/>
  <c r="J102" i="1"/>
  <c r="I102" i="1"/>
  <c r="H102" i="1"/>
  <c r="G102" i="1"/>
  <c r="E102" i="1"/>
  <c r="D102" i="1"/>
  <c r="C102" i="1"/>
  <c r="B102" i="1"/>
  <c r="Y100" i="1"/>
  <c r="P19" i="2"/>
  <c r="L100" i="1"/>
  <c r="Y99" i="1"/>
  <c r="P18" i="2"/>
  <c r="P17" i="2"/>
  <c r="L99" i="1"/>
  <c r="L98" i="1" s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W98" i="1"/>
  <c r="U98" i="1"/>
  <c r="R98" i="1"/>
  <c r="P98" i="1"/>
  <c r="N98" i="1"/>
  <c r="M98" i="1"/>
  <c r="J98" i="1"/>
  <c r="H98" i="1"/>
  <c r="F98" i="1"/>
  <c r="E98" i="1"/>
  <c r="C98" i="1"/>
  <c r="X97" i="1"/>
  <c r="W97" i="1"/>
  <c r="V97" i="1"/>
  <c r="U97" i="1"/>
  <c r="T97" i="1"/>
  <c r="R97" i="1"/>
  <c r="Q97" i="1"/>
  <c r="P97" i="1"/>
  <c r="O97" i="1"/>
  <c r="L97" i="1"/>
  <c r="K97" i="1"/>
  <c r="J97" i="1"/>
  <c r="I97" i="1"/>
  <c r="H97" i="1"/>
  <c r="G97" i="1"/>
  <c r="E97" i="1"/>
  <c r="D97" i="1"/>
  <c r="C97" i="1"/>
  <c r="B97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W95" i="1"/>
  <c r="U95" i="1"/>
  <c r="A95" i="1"/>
  <c r="A94" i="1"/>
  <c r="A93" i="1"/>
  <c r="A92" i="1"/>
  <c r="A91" i="1"/>
  <c r="A90" i="1"/>
  <c r="A89" i="1"/>
  <c r="A88" i="1"/>
  <c r="X87" i="1"/>
  <c r="W87" i="1"/>
  <c r="V87" i="1"/>
  <c r="U87" i="1"/>
  <c r="T87" i="1"/>
  <c r="A87" i="1"/>
  <c r="A86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Y85" i="1"/>
  <c r="W85" i="1"/>
  <c r="U85" i="1"/>
  <c r="A85" i="1"/>
  <c r="A84" i="1"/>
  <c r="A83" i="1"/>
  <c r="A82" i="1"/>
  <c r="A81" i="1"/>
  <c r="A80" i="1"/>
  <c r="A79" i="1"/>
  <c r="X78" i="1"/>
  <c r="X85" i="1" s="1"/>
  <c r="A78" i="1"/>
  <c r="X77" i="1"/>
  <c r="W77" i="1"/>
  <c r="V77" i="1"/>
  <c r="U77" i="1"/>
  <c r="T77" i="1"/>
  <c r="A77" i="1"/>
  <c r="A76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W75" i="1"/>
  <c r="U75" i="1"/>
  <c r="R75" i="1"/>
  <c r="P75" i="1"/>
  <c r="N75" i="1"/>
  <c r="M75" i="1"/>
  <c r="J75" i="1"/>
  <c r="H75" i="1"/>
  <c r="F75" i="1"/>
  <c r="E75" i="1"/>
  <c r="C75" i="1"/>
  <c r="Y74" i="1"/>
  <c r="Y75" i="1" s="1"/>
  <c r="L74" i="1"/>
  <c r="L73" i="1"/>
  <c r="L72" i="1"/>
  <c r="L71" i="1"/>
  <c r="L70" i="1"/>
  <c r="L69" i="1"/>
  <c r="L68" i="1"/>
  <c r="X67" i="1"/>
  <c r="W67" i="1"/>
  <c r="V67" i="1"/>
  <c r="U67" i="1"/>
  <c r="T67" i="1"/>
  <c r="R67" i="1"/>
  <c r="P67" i="1"/>
  <c r="L67" i="1"/>
  <c r="J67" i="1"/>
  <c r="H67" i="1"/>
  <c r="E67" i="1"/>
  <c r="C67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W65" i="1"/>
  <c r="U65" i="1"/>
  <c r="R65" i="1"/>
  <c r="P65" i="1"/>
  <c r="N65" i="1"/>
  <c r="M65" i="1"/>
  <c r="J65" i="1"/>
  <c r="H65" i="1"/>
  <c r="F65" i="1"/>
  <c r="E65" i="1"/>
  <c r="C65" i="1"/>
  <c r="L64" i="1"/>
  <c r="L63" i="1"/>
  <c r="W62" i="1"/>
  <c r="U62" i="1"/>
  <c r="R62" i="1"/>
  <c r="P62" i="1"/>
  <c r="L62" i="1"/>
  <c r="J62" i="1"/>
  <c r="H62" i="1"/>
  <c r="E62" i="1"/>
  <c r="C62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X60" i="1"/>
  <c r="W60" i="1"/>
  <c r="U60" i="1"/>
  <c r="A60" i="1"/>
  <c r="Y59" i="1"/>
  <c r="A59" i="1"/>
  <c r="Y58" i="1"/>
  <c r="A58" i="1"/>
  <c r="Y57" i="1"/>
  <c r="A57" i="1"/>
  <c r="Y56" i="1"/>
  <c r="A56" i="1"/>
  <c r="A55" i="1"/>
  <c r="Y54" i="1"/>
  <c r="V54" i="1"/>
  <c r="T54" i="1"/>
  <c r="T60" i="1"/>
  <c r="A54" i="1"/>
  <c r="X53" i="1"/>
  <c r="W53" i="1"/>
  <c r="V53" i="1"/>
  <c r="U53" i="1"/>
  <c r="T53" i="1"/>
  <c r="A53" i="1"/>
  <c r="A52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X51" i="1"/>
  <c r="W51" i="1"/>
  <c r="U51" i="1"/>
  <c r="A51" i="1"/>
  <c r="Y50" i="1"/>
  <c r="A50" i="1"/>
  <c r="Y49" i="1"/>
  <c r="A49" i="1"/>
  <c r="Y48" i="1"/>
  <c r="A48" i="1"/>
  <c r="Y47" i="1"/>
  <c r="A47" i="1"/>
  <c r="A46" i="1"/>
  <c r="Y45" i="1"/>
  <c r="Y51" i="1"/>
  <c r="V45" i="1"/>
  <c r="V51" i="1" s="1"/>
  <c r="T45" i="1"/>
  <c r="T51" i="1" s="1"/>
  <c r="A45" i="1"/>
  <c r="X44" i="1"/>
  <c r="W44" i="1"/>
  <c r="V44" i="1"/>
  <c r="U44" i="1"/>
  <c r="T44" i="1"/>
  <c r="A44" i="1"/>
  <c r="A43" i="1"/>
  <c r="AW42" i="1"/>
  <c r="AV42" i="1"/>
  <c r="AU42" i="1"/>
  <c r="AU6" i="1"/>
  <c r="AT42" i="1"/>
  <c r="AS42" i="1"/>
  <c r="AS6" i="1"/>
  <c r="AR42" i="1"/>
  <c r="AR6" i="1"/>
  <c r="AQ42" i="1"/>
  <c r="AP42" i="1"/>
  <c r="AO42" i="1"/>
  <c r="AN42" i="1"/>
  <c r="AM42" i="1"/>
  <c r="AM6" i="1"/>
  <c r="AL42" i="1"/>
  <c r="AK42" i="1"/>
  <c r="AK6" i="1"/>
  <c r="AJ42" i="1"/>
  <c r="AJ6" i="1"/>
  <c r="AI42" i="1"/>
  <c r="AH42" i="1"/>
  <c r="AG42" i="1"/>
  <c r="AF42" i="1"/>
  <c r="AE42" i="1"/>
  <c r="AE6" i="1"/>
  <c r="AD42" i="1"/>
  <c r="AC42" i="1"/>
  <c r="AC6" i="1"/>
  <c r="AB42" i="1"/>
  <c r="AB6" i="1"/>
  <c r="AA42" i="1"/>
  <c r="Z42" i="1"/>
  <c r="Y42" i="1"/>
  <c r="W42" i="1"/>
  <c r="U42" i="1"/>
  <c r="U6" i="1"/>
  <c r="R42" i="1"/>
  <c r="R6" i="1"/>
  <c r="P42" i="1"/>
  <c r="N42" i="1"/>
  <c r="M42" i="1"/>
  <c r="J42" i="1"/>
  <c r="J6" i="1"/>
  <c r="H42" i="1"/>
  <c r="F42" i="1"/>
  <c r="E42" i="1"/>
  <c r="D42" i="1"/>
  <c r="D6" i="1"/>
  <c r="C42" i="1"/>
  <c r="C6" i="1"/>
  <c r="L41" i="1"/>
  <c r="L40" i="1"/>
  <c r="L39" i="1"/>
  <c r="L38" i="1"/>
  <c r="L37" i="1"/>
  <c r="X36" i="1"/>
  <c r="X42" i="1"/>
  <c r="T36" i="1"/>
  <c r="T42" i="1"/>
  <c r="L36" i="1"/>
  <c r="L42" i="1" s="1"/>
  <c r="L6" i="1" s="1"/>
  <c r="K36" i="1"/>
  <c r="K42" i="1" s="1"/>
  <c r="K6" i="1" s="1"/>
  <c r="I36" i="1"/>
  <c r="I42" i="1"/>
  <c r="I6" i="1"/>
  <c r="B36" i="1"/>
  <c r="B42" i="1" s="1"/>
  <c r="B6" i="1" s="1"/>
  <c r="X35" i="1"/>
  <c r="W35" i="1"/>
  <c r="V35" i="1"/>
  <c r="U35" i="1"/>
  <c r="T35" i="1"/>
  <c r="R35" i="1"/>
  <c r="Q35" i="1"/>
  <c r="P35" i="1"/>
  <c r="O35" i="1"/>
  <c r="L35" i="1"/>
  <c r="K35" i="1"/>
  <c r="J35" i="1"/>
  <c r="I35" i="1"/>
  <c r="H35" i="1"/>
  <c r="G35" i="1"/>
  <c r="E35" i="1"/>
  <c r="D35" i="1"/>
  <c r="C35" i="1"/>
  <c r="B35" i="1"/>
  <c r="AW33" i="1"/>
  <c r="AV33" i="1"/>
  <c r="AU33" i="1"/>
  <c r="AT33" i="1"/>
  <c r="AT5" i="1"/>
  <c r="AS33" i="1"/>
  <c r="AS5" i="1"/>
  <c r="AS7" i="1"/>
  <c r="AR33" i="1"/>
  <c r="AR5" i="1"/>
  <c r="AR7" i="1"/>
  <c r="AQ33" i="1"/>
  <c r="AP33" i="1"/>
  <c r="AO33" i="1"/>
  <c r="AN33" i="1"/>
  <c r="AM33" i="1"/>
  <c r="AL33" i="1"/>
  <c r="AL5" i="1"/>
  <c r="AK33" i="1"/>
  <c r="AK5" i="1"/>
  <c r="AK7" i="1"/>
  <c r="AJ33" i="1"/>
  <c r="AJ5" i="1"/>
  <c r="AJ7" i="1"/>
  <c r="AI33" i="1"/>
  <c r="AH33" i="1"/>
  <c r="AG33" i="1"/>
  <c r="AF33" i="1"/>
  <c r="AE33" i="1"/>
  <c r="AD33" i="1"/>
  <c r="AD5" i="1"/>
  <c r="AC33" i="1"/>
  <c r="AC5" i="1"/>
  <c r="AC7" i="1"/>
  <c r="AB33" i="1"/>
  <c r="AB5" i="1"/>
  <c r="AB7" i="1"/>
  <c r="AA33" i="1"/>
  <c r="Z33" i="1"/>
  <c r="Y33" i="1"/>
  <c r="W33" i="1"/>
  <c r="V33" i="1"/>
  <c r="V78" i="1"/>
  <c r="U33" i="1"/>
  <c r="U5" i="1"/>
  <c r="T33" i="1"/>
  <c r="T5" i="1"/>
  <c r="R33" i="1"/>
  <c r="R5" i="1"/>
  <c r="R7" i="1"/>
  <c r="P33" i="1"/>
  <c r="N33" i="1"/>
  <c r="M33" i="1"/>
  <c r="J33" i="1"/>
  <c r="J5" i="1"/>
  <c r="J7" i="1"/>
  <c r="H33" i="1"/>
  <c r="F33" i="1"/>
  <c r="E33" i="1"/>
  <c r="D33" i="1"/>
  <c r="C33" i="1"/>
  <c r="C5" i="1"/>
  <c r="C7" i="1"/>
  <c r="V32" i="1"/>
  <c r="T32" i="1"/>
  <c r="L32" i="1"/>
  <c r="V31" i="1"/>
  <c r="T31" i="1"/>
  <c r="L31" i="1"/>
  <c r="V30" i="1"/>
  <c r="T30" i="1"/>
  <c r="L30" i="1"/>
  <c r="V29" i="1"/>
  <c r="T29" i="1"/>
  <c r="L29" i="1"/>
  <c r="V28" i="1"/>
  <c r="T28" i="1"/>
  <c r="L28" i="1"/>
  <c r="V27" i="1"/>
  <c r="T27" i="1"/>
  <c r="L27" i="1"/>
  <c r="V26" i="1"/>
  <c r="T26" i="1"/>
  <c r="L26" i="1"/>
  <c r="V25" i="1"/>
  <c r="T25" i="1"/>
  <c r="L25" i="1"/>
  <c r="V24" i="1"/>
  <c r="T24" i="1"/>
  <c r="L24" i="1"/>
  <c r="V23" i="1"/>
  <c r="T23" i="1"/>
  <c r="L23" i="1"/>
  <c r="V22" i="1"/>
  <c r="T22" i="1"/>
  <c r="L22" i="1"/>
  <c r="V21" i="1"/>
  <c r="T21" i="1"/>
  <c r="L21" i="1"/>
  <c r="V20" i="1"/>
  <c r="T20" i="1"/>
  <c r="L20" i="1"/>
  <c r="V19" i="1"/>
  <c r="T19" i="1"/>
  <c r="L19" i="1"/>
  <c r="V18" i="1"/>
  <c r="T18" i="1"/>
  <c r="L18" i="1"/>
  <c r="V17" i="1"/>
  <c r="T17" i="1"/>
  <c r="L17" i="1"/>
  <c r="V16" i="1"/>
  <c r="T16" i="1"/>
  <c r="L16" i="1"/>
  <c r="V15" i="1"/>
  <c r="T15" i="1"/>
  <c r="L15" i="1"/>
  <c r="V14" i="1"/>
  <c r="T14" i="1"/>
  <c r="L14" i="1"/>
  <c r="V13" i="1"/>
  <c r="T13" i="1"/>
  <c r="L13" i="1"/>
  <c r="V12" i="1"/>
  <c r="T12" i="1"/>
  <c r="L12" i="1"/>
  <c r="V11" i="1"/>
  <c r="T11" i="1"/>
  <c r="L11" i="1"/>
  <c r="V10" i="1"/>
  <c r="T10" i="1"/>
  <c r="L10" i="1"/>
  <c r="K10" i="1"/>
  <c r="G10" i="1"/>
  <c r="G33" i="1"/>
  <c r="G5" i="1"/>
  <c r="I10" i="1"/>
  <c r="I33" i="1" s="1"/>
  <c r="I5" i="1" s="1"/>
  <c r="B10" i="1"/>
  <c r="B33" i="1" s="1"/>
  <c r="B5" i="1" s="1"/>
  <c r="C7" i="2" s="1"/>
  <c r="C5" i="2" s="1"/>
  <c r="X9" i="1"/>
  <c r="W9" i="1"/>
  <c r="V9" i="1"/>
  <c r="U9" i="1"/>
  <c r="T9" i="1"/>
  <c r="R9" i="1"/>
  <c r="Q9" i="1"/>
  <c r="P9" i="1"/>
  <c r="O9" i="1"/>
  <c r="L9" i="1"/>
  <c r="K9" i="1"/>
  <c r="J9" i="1"/>
  <c r="I9" i="1"/>
  <c r="H9" i="1"/>
  <c r="G9" i="1"/>
  <c r="E9" i="1"/>
  <c r="D9" i="1"/>
  <c r="C9" i="1"/>
  <c r="C4" i="2"/>
  <c r="B9" i="1"/>
  <c r="Z7" i="1"/>
  <c r="AW6" i="1"/>
  <c r="AV6" i="1"/>
  <c r="AT6" i="1"/>
  <c r="AT7" i="1" s="1"/>
  <c r="AQ6" i="1"/>
  <c r="AP6" i="1"/>
  <c r="AO6" i="1"/>
  <c r="AN6" i="1"/>
  <c r="AL6" i="1"/>
  <c r="AL7" i="1" s="1"/>
  <c r="AI6" i="1"/>
  <c r="AH6" i="1"/>
  <c r="AG6" i="1"/>
  <c r="AF6" i="1"/>
  <c r="AD6" i="1"/>
  <c r="AD7" i="1" s="1"/>
  <c r="AA6" i="1"/>
  <c r="Y6" i="1"/>
  <c r="W6" i="1"/>
  <c r="P6" i="1"/>
  <c r="N6" i="1"/>
  <c r="M6" i="1"/>
  <c r="H6" i="1"/>
  <c r="F6" i="1"/>
  <c r="E6" i="1"/>
  <c r="AW5" i="1"/>
  <c r="AW7" i="1"/>
  <c r="AV5" i="1"/>
  <c r="AV7" i="1"/>
  <c r="AU5" i="1"/>
  <c r="AU7" i="1" s="1"/>
  <c r="AQ5" i="1"/>
  <c r="AQ7" i="1" s="1"/>
  <c r="AP5" i="1"/>
  <c r="AP7" i="1"/>
  <c r="AO5" i="1"/>
  <c r="AO7" i="1"/>
  <c r="AN5" i="1"/>
  <c r="AN7" i="1"/>
  <c r="AM5" i="1"/>
  <c r="AM7" i="1" s="1"/>
  <c r="AI5" i="1"/>
  <c r="AI7" i="1" s="1"/>
  <c r="AH5" i="1"/>
  <c r="AG5" i="1"/>
  <c r="AG7" i="1"/>
  <c r="AF5" i="1"/>
  <c r="AF7" i="1"/>
  <c r="AE5" i="1"/>
  <c r="AE7" i="1" s="1"/>
  <c r="AA5" i="1"/>
  <c r="AA7" i="1" s="1"/>
  <c r="Y5" i="1"/>
  <c r="X5" i="1"/>
  <c r="W5" i="1"/>
  <c r="W7" i="1"/>
  <c r="V5" i="1"/>
  <c r="P5" i="1"/>
  <c r="P7" i="1"/>
  <c r="N5" i="1"/>
  <c r="N7" i="1"/>
  <c r="M5" i="1"/>
  <c r="M7" i="1" s="1"/>
  <c r="H5" i="1"/>
  <c r="H7" i="1"/>
  <c r="F5" i="1"/>
  <c r="F7" i="1"/>
  <c r="E5" i="1"/>
  <c r="E7" i="1" s="1"/>
  <c r="D5" i="1"/>
  <c r="D7" i="1" s="1"/>
  <c r="M7" i="2"/>
  <c r="M5" i="2"/>
  <c r="M4" i="1"/>
  <c r="M170" i="1" s="1"/>
  <c r="F4" i="1"/>
  <c r="F235" i="1" s="1"/>
  <c r="V60" i="1"/>
  <c r="V36" i="1"/>
  <c r="V42" i="1"/>
  <c r="AH7" i="1"/>
  <c r="B7" i="1"/>
  <c r="T88" i="1"/>
  <c r="T95" i="1"/>
  <c r="T6" i="1"/>
  <c r="T7" i="1"/>
  <c r="X88" i="1"/>
  <c r="X6" i="1"/>
  <c r="X7" i="1"/>
  <c r="L33" i="1"/>
  <c r="L5" i="1"/>
  <c r="L7" i="1"/>
  <c r="Y7" i="1"/>
  <c r="U7" i="1"/>
  <c r="F266" i="1"/>
  <c r="F230" i="1"/>
  <c r="F4" i="2"/>
  <c r="F4" i="3" s="1"/>
  <c r="F261" i="1"/>
  <c r="F256" i="1"/>
  <c r="F244" i="1"/>
  <c r="F249" i="1"/>
  <c r="F107" i="1"/>
  <c r="F102" i="1"/>
  <c r="F97" i="1"/>
  <c r="F170" i="1"/>
  <c r="F35" i="1"/>
  <c r="F67" i="1"/>
  <c r="F9" i="1"/>
  <c r="J7" i="2"/>
  <c r="J5" i="2"/>
  <c r="I7" i="1"/>
  <c r="V85" i="1"/>
  <c r="P58" i="3"/>
  <c r="P44" i="3"/>
  <c r="P13" i="3"/>
  <c r="M235" i="1"/>
  <c r="M249" i="1"/>
  <c r="M4" i="2"/>
  <c r="T4" i="3" s="1"/>
  <c r="M261" i="1"/>
  <c r="M244" i="1"/>
  <c r="M230" i="1"/>
  <c r="M107" i="1"/>
  <c r="M67" i="1"/>
  <c r="M266" i="1"/>
  <c r="O10" i="1"/>
  <c r="O33" i="1"/>
  <c r="O5" i="1"/>
  <c r="G36" i="1"/>
  <c r="G42" i="1"/>
  <c r="G6" i="1"/>
  <c r="G7" i="1" s="1"/>
  <c r="H7" i="2"/>
  <c r="H5" i="2"/>
  <c r="M97" i="1"/>
  <c r="G171" i="1"/>
  <c r="K198" i="1"/>
  <c r="Q171" i="1"/>
  <c r="O171" i="1"/>
  <c r="I171" i="1"/>
  <c r="G175" i="1"/>
  <c r="Q175" i="1"/>
  <c r="O175" i="1"/>
  <c r="I175" i="1"/>
  <c r="G179" i="1"/>
  <c r="Q179" i="1"/>
  <c r="O179" i="1"/>
  <c r="I179" i="1"/>
  <c r="M102" i="1"/>
  <c r="T138" i="1"/>
  <c r="L198" i="1"/>
  <c r="G108" i="1"/>
  <c r="O108" i="1"/>
  <c r="I108" i="1"/>
  <c r="G191" i="1"/>
  <c r="Q191" i="1"/>
  <c r="O191" i="1"/>
  <c r="I191" i="1"/>
  <c r="U8" i="2"/>
  <c r="V10" i="2"/>
  <c r="N58" i="3"/>
  <c r="N44" i="3"/>
  <c r="N13" i="3"/>
  <c r="T78" i="1"/>
  <c r="M62" i="1"/>
  <c r="L65" i="1"/>
  <c r="V138" i="1"/>
  <c r="T198" i="1"/>
  <c r="Q184" i="1"/>
  <c r="O184" i="1"/>
  <c r="G184" i="1"/>
  <c r="Q188" i="1"/>
  <c r="O188" i="1"/>
  <c r="G188" i="1"/>
  <c r="N4" i="1"/>
  <c r="N230" i="1" s="1"/>
  <c r="M9" i="1"/>
  <c r="K33" i="1"/>
  <c r="K5" i="1"/>
  <c r="K7" i="1"/>
  <c r="Q10" i="1"/>
  <c r="Q33" i="1"/>
  <c r="Q5" i="1"/>
  <c r="F7" i="2"/>
  <c r="F5" i="2"/>
  <c r="E7" i="2"/>
  <c r="E5" i="2"/>
  <c r="N7" i="2"/>
  <c r="N5" i="2"/>
  <c r="L7" i="2"/>
  <c r="L5" i="2"/>
  <c r="O36" i="1"/>
  <c r="O42" i="1"/>
  <c r="O6" i="1"/>
  <c r="L75" i="1"/>
  <c r="V198" i="1"/>
  <c r="R10" i="2"/>
  <c r="S10" i="2"/>
  <c r="S8" i="2"/>
  <c r="AD228" i="1"/>
  <c r="H44" i="3"/>
  <c r="H13" i="3"/>
  <c r="H58" i="3"/>
  <c r="M35" i="1"/>
  <c r="Y60" i="1"/>
  <c r="Q36" i="1"/>
  <c r="Q42" i="1"/>
  <c r="Q6" i="1"/>
  <c r="O186" i="1"/>
  <c r="O195" i="1"/>
  <c r="Q197" i="1"/>
  <c r="I197" i="1"/>
  <c r="L242" i="1"/>
  <c r="O270" i="1"/>
  <c r="L13" i="3"/>
  <c r="L58" i="3"/>
  <c r="L44" i="3"/>
  <c r="I185" i="1"/>
  <c r="Y198" i="1"/>
  <c r="Y228" i="1"/>
  <c r="AG228" i="1"/>
  <c r="AO228" i="1"/>
  <c r="AW228" i="1"/>
  <c r="R58" i="3"/>
  <c r="R44" i="3"/>
  <c r="R13" i="3"/>
  <c r="Q193" i="1"/>
  <c r="I193" i="1"/>
  <c r="Z228" i="1"/>
  <c r="AH228" i="1"/>
  <c r="AP228" i="1"/>
  <c r="Q251" i="1"/>
  <c r="O251" i="1"/>
  <c r="I251" i="1"/>
  <c r="G251" i="1"/>
  <c r="O172" i="1"/>
  <c r="G174" i="1"/>
  <c r="O176" i="1"/>
  <c r="G178" i="1"/>
  <c r="O180" i="1"/>
  <c r="G182" i="1"/>
  <c r="O192" i="1"/>
  <c r="G196" i="1"/>
  <c r="AA228" i="1"/>
  <c r="AI228" i="1"/>
  <c r="AQ228" i="1"/>
  <c r="V258" i="1"/>
  <c r="V259" i="1"/>
  <c r="X259" i="1"/>
  <c r="T258" i="1"/>
  <c r="T259" i="1"/>
  <c r="D58" i="3"/>
  <c r="D44" i="3"/>
  <c r="D13" i="3"/>
  <c r="B198" i="1"/>
  <c r="C10" i="2"/>
  <c r="C8" i="2"/>
  <c r="O185" i="1"/>
  <c r="O193" i="1"/>
  <c r="I195" i="1"/>
  <c r="Q195" i="1"/>
  <c r="AB228" i="1"/>
  <c r="AJ228" i="1"/>
  <c r="AR228" i="1"/>
  <c r="I247" i="1"/>
  <c r="T254" i="1"/>
  <c r="N10" i="2"/>
  <c r="N8" i="2"/>
  <c r="M10" i="2"/>
  <c r="M8" i="2"/>
  <c r="L10" i="2"/>
  <c r="L8" i="2"/>
  <c r="F10" i="2"/>
  <c r="F8" i="2"/>
  <c r="E10" i="2"/>
  <c r="E8" i="2"/>
  <c r="AC228" i="1"/>
  <c r="AK228" i="1"/>
  <c r="AS228" i="1"/>
  <c r="J13" i="3"/>
  <c r="J58" i="3"/>
  <c r="J44" i="3"/>
  <c r="I250" i="1"/>
  <c r="I254" i="1"/>
  <c r="K259" i="1"/>
  <c r="G263" i="1"/>
  <c r="G264" i="1"/>
  <c r="G267" i="1"/>
  <c r="G270" i="1"/>
  <c r="O231" i="1"/>
  <c r="O233" i="1"/>
  <c r="O245" i="1"/>
  <c r="K247" i="1"/>
  <c r="O253" i="1"/>
  <c r="O257" i="1"/>
  <c r="Q231" i="1"/>
  <c r="Q233" i="1"/>
  <c r="Q245" i="1"/>
  <c r="Q253" i="1"/>
  <c r="Q257" i="1"/>
  <c r="K264" i="1"/>
  <c r="V7" i="2"/>
  <c r="B13" i="3"/>
  <c r="B44" i="3"/>
  <c r="G231" i="1"/>
  <c r="G233" i="1"/>
  <c r="K233" i="1"/>
  <c r="G245" i="1"/>
  <c r="G247" i="1"/>
  <c r="G253" i="1"/>
  <c r="G257" i="1"/>
  <c r="G259" i="1"/>
  <c r="Q7" i="1"/>
  <c r="N261" i="1"/>
  <c r="N256" i="1"/>
  <c r="N62" i="1"/>
  <c r="Y4" i="1"/>
  <c r="Y266" i="1" s="1"/>
  <c r="V8" i="2"/>
  <c r="W10" i="2"/>
  <c r="G198" i="1"/>
  <c r="H10" i="2"/>
  <c r="H8" i="2"/>
  <c r="V5" i="2"/>
  <c r="W7" i="2"/>
  <c r="G254" i="1"/>
  <c r="V88" i="1"/>
  <c r="V6" i="1"/>
  <c r="T68" i="1"/>
  <c r="T75" i="1"/>
  <c r="T85" i="1"/>
  <c r="O7" i="2"/>
  <c r="P7" i="2"/>
  <c r="P5" i="2"/>
  <c r="O7" i="1"/>
  <c r="X68" i="1"/>
  <c r="X75" i="1"/>
  <c r="X95" i="1"/>
  <c r="V7" i="1"/>
  <c r="R7" i="2"/>
  <c r="S7" i="2"/>
  <c r="S5" i="2"/>
  <c r="V95" i="1"/>
  <c r="V68" i="1"/>
  <c r="V75" i="1"/>
  <c r="X10" i="2"/>
  <c r="W8" i="2"/>
  <c r="W5" i="2"/>
  <c r="X7" i="2"/>
  <c r="Y235" i="1"/>
  <c r="U4" i="2"/>
  <c r="X4" i="3" s="1"/>
  <c r="Y200" i="1"/>
  <c r="Y67" i="1"/>
  <c r="Z4" i="1"/>
  <c r="Z266" i="1" s="1"/>
  <c r="Y9" i="1"/>
  <c r="Y35" i="1"/>
  <c r="X8" i="2"/>
  <c r="Y10" i="2"/>
  <c r="Z200" i="1"/>
  <c r="Z261" i="1"/>
  <c r="Z235" i="1"/>
  <c r="Z256" i="1"/>
  <c r="Z244" i="1"/>
  <c r="Z230" i="1"/>
  <c r="V4" i="2"/>
  <c r="Z4" i="3"/>
  <c r="Z13" i="3" s="1"/>
  <c r="Z170" i="1"/>
  <c r="Z140" i="1"/>
  <c r="Z107" i="1"/>
  <c r="Z62" i="1"/>
  <c r="Z110" i="1"/>
  <c r="Z67" i="1"/>
  <c r="Z53" i="1"/>
  <c r="Z102" i="1"/>
  <c r="Z97" i="1"/>
  <c r="Z87" i="1"/>
  <c r="Z77" i="1"/>
  <c r="Z44" i="1"/>
  <c r="Z9" i="1"/>
  <c r="Z35" i="1"/>
  <c r="AA4" i="1"/>
  <c r="AA235" i="1" s="1"/>
  <c r="Y7" i="2"/>
  <c r="X5" i="2"/>
  <c r="Z7" i="2"/>
  <c r="Y5" i="2"/>
  <c r="AA249" i="1"/>
  <c r="AA261" i="1"/>
  <c r="AA230" i="1"/>
  <c r="AA266" i="1"/>
  <c r="AA170" i="1"/>
  <c r="AA102" i="1"/>
  <c r="AA44" i="1"/>
  <c r="AA9" i="1"/>
  <c r="AB4" i="1"/>
  <c r="AB256" i="1" s="1"/>
  <c r="AA107" i="1"/>
  <c r="Y8" i="2"/>
  <c r="Z10" i="2"/>
  <c r="AA10" i="2"/>
  <c r="Z8" i="2"/>
  <c r="AB235" i="1"/>
  <c r="AB170" i="1"/>
  <c r="AC4" i="1"/>
  <c r="AC230" i="1" s="1"/>
  <c r="AB67" i="1"/>
  <c r="AA7" i="2"/>
  <c r="Z5" i="2"/>
  <c r="AB7" i="2"/>
  <c r="AA5" i="2"/>
  <c r="AC256" i="1"/>
  <c r="AC244" i="1"/>
  <c r="AC266" i="1"/>
  <c r="AC249" i="1"/>
  <c r="AC261" i="1"/>
  <c r="AC235" i="1"/>
  <c r="AC200" i="1"/>
  <c r="AC77" i="1"/>
  <c r="AC110" i="1"/>
  <c r="AC67" i="1"/>
  <c r="AC53" i="1"/>
  <c r="AC35" i="1"/>
  <c r="AC170" i="1"/>
  <c r="AC107" i="1"/>
  <c r="AC62" i="1"/>
  <c r="AD4" i="1"/>
  <c r="AD230" i="1" s="1"/>
  <c r="AA8" i="2"/>
  <c r="AB10" i="2"/>
  <c r="AD200" i="1"/>
  <c r="AD256" i="1"/>
  <c r="AD244" i="1"/>
  <c r="AD102" i="1"/>
  <c r="AE4" i="1"/>
  <c r="AA4" i="2" s="1"/>
  <c r="AH4" i="3" s="1"/>
  <c r="AD170" i="1"/>
  <c r="AD107" i="1"/>
  <c r="AD67" i="1"/>
  <c r="AD9" i="1"/>
  <c r="AD97" i="1"/>
  <c r="AB8" i="2"/>
  <c r="AC10" i="2"/>
  <c r="AB5" i="2"/>
  <c r="AC7" i="2"/>
  <c r="AE261" i="1"/>
  <c r="AE235" i="1"/>
  <c r="AE244" i="1"/>
  <c r="AE230" i="1"/>
  <c r="AE87" i="1"/>
  <c r="AE77" i="1"/>
  <c r="AE170" i="1"/>
  <c r="AE140" i="1"/>
  <c r="AF4" i="1"/>
  <c r="AF87" i="1" s="1"/>
  <c r="AE35" i="1"/>
  <c r="AE67" i="1"/>
  <c r="AE9" i="1"/>
  <c r="AC8" i="2"/>
  <c r="AD10" i="2"/>
  <c r="AC5" i="2"/>
  <c r="AD7" i="2"/>
  <c r="AD5" i="2"/>
  <c r="AE7" i="2"/>
  <c r="AB4" i="2"/>
  <c r="AJ4" i="3" s="1"/>
  <c r="AF256" i="1"/>
  <c r="AF97" i="1"/>
  <c r="AF67" i="1"/>
  <c r="AG4" i="1"/>
  <c r="AG249" i="1" s="1"/>
  <c r="AF44" i="1"/>
  <c r="AD8" i="2"/>
  <c r="AE10" i="2"/>
  <c r="AF10" i="2"/>
  <c r="AE8" i="2"/>
  <c r="AG266" i="1"/>
  <c r="AG261" i="1"/>
  <c r="AC4" i="2"/>
  <c r="AG230" i="1"/>
  <c r="AG170" i="1"/>
  <c r="AG140" i="1"/>
  <c r="AG62" i="1"/>
  <c r="AG110" i="1"/>
  <c r="AG67" i="1"/>
  <c r="AG44" i="1"/>
  <c r="AH4" i="1"/>
  <c r="AH200" i="1" s="1"/>
  <c r="AG35" i="1"/>
  <c r="AG244" i="1"/>
  <c r="AG102" i="1"/>
  <c r="AG77" i="1"/>
  <c r="AE5" i="2"/>
  <c r="AF7" i="2"/>
  <c r="AG7" i="2"/>
  <c r="AF5" i="2"/>
  <c r="AI4" i="1"/>
  <c r="AE4" i="2" s="1"/>
  <c r="AF8" i="2"/>
  <c r="AG10" i="2"/>
  <c r="AG8" i="2"/>
  <c r="AH10" i="2"/>
  <c r="AI261" i="1"/>
  <c r="AI235" i="1"/>
  <c r="AI244" i="1"/>
  <c r="AI230" i="1"/>
  <c r="AI170" i="1"/>
  <c r="AI140" i="1"/>
  <c r="AI67" i="1"/>
  <c r="AI107" i="1"/>
  <c r="AJ4" i="1"/>
  <c r="AJ230" i="1" s="1"/>
  <c r="AI62" i="1"/>
  <c r="AI53" i="1"/>
  <c r="AI102" i="1"/>
  <c r="AH7" i="2"/>
  <c r="AG5" i="2"/>
  <c r="AJ244" i="1"/>
  <c r="AJ140" i="1"/>
  <c r="AK4" i="1"/>
  <c r="AK256" i="1" s="1"/>
  <c r="AJ102" i="1"/>
  <c r="AI7" i="2"/>
  <c r="AH5" i="2"/>
  <c r="AI10" i="2"/>
  <c r="AH8" i="2"/>
  <c r="AG4" i="2"/>
  <c r="AK235" i="1"/>
  <c r="AK9" i="1"/>
  <c r="AL4" i="1"/>
  <c r="AH4" i="2" s="1"/>
  <c r="AI8" i="2"/>
  <c r="AJ10" i="2"/>
  <c r="AJ7" i="2"/>
  <c r="AI5" i="2"/>
  <c r="AJ5" i="2"/>
  <c r="AK7" i="2"/>
  <c r="AJ8" i="2"/>
  <c r="AK10" i="2"/>
  <c r="AL230" i="1"/>
  <c r="AM4" i="1"/>
  <c r="AI4" i="2" s="1"/>
  <c r="AM102" i="1"/>
  <c r="AM170" i="1"/>
  <c r="AM249" i="1"/>
  <c r="AM44" i="1"/>
  <c r="AN4" i="1"/>
  <c r="AN244" i="1" s="1"/>
  <c r="AM67" i="1"/>
  <c r="AK8" i="2"/>
  <c r="AL10" i="2"/>
  <c r="AK5" i="2"/>
  <c r="AL7" i="2"/>
  <c r="AJ4" i="2"/>
  <c r="AN266" i="1"/>
  <c r="AN249" i="1"/>
  <c r="AN256" i="1"/>
  <c r="AN230" i="1"/>
  <c r="AN102" i="1"/>
  <c r="AN97" i="1"/>
  <c r="AN87" i="1"/>
  <c r="AN77" i="1"/>
  <c r="AN170" i="1"/>
  <c r="AN261" i="1"/>
  <c r="AN110" i="1"/>
  <c r="AN67" i="1"/>
  <c r="AN53" i="1"/>
  <c r="AN35" i="1"/>
  <c r="AN9" i="1"/>
  <c r="AO4" i="1"/>
  <c r="AO266" i="1" s="1"/>
  <c r="AN62" i="1"/>
  <c r="AL5" i="2"/>
  <c r="AM7" i="2"/>
  <c r="AL8" i="2"/>
  <c r="AM10" i="2"/>
  <c r="AO249" i="1"/>
  <c r="AO235" i="1"/>
  <c r="AK4" i="2"/>
  <c r="AO170" i="1"/>
  <c r="AO140" i="1"/>
  <c r="AO62" i="1"/>
  <c r="AO200" i="1"/>
  <c r="AO244" i="1"/>
  <c r="AO87" i="1"/>
  <c r="AO110" i="1"/>
  <c r="AO9" i="1"/>
  <c r="AO77" i="1"/>
  <c r="AP4" i="1"/>
  <c r="AP235" i="1" s="1"/>
  <c r="AO35" i="1"/>
  <c r="AO53" i="1"/>
  <c r="AN10" i="2"/>
  <c r="AM8" i="2"/>
  <c r="AM5" i="2"/>
  <c r="AN7" i="2"/>
  <c r="AP266" i="1"/>
  <c r="AP200" i="1"/>
  <c r="AP261" i="1"/>
  <c r="AP230" i="1"/>
  <c r="AL4" i="2"/>
  <c r="AP140" i="1"/>
  <c r="AP107" i="1"/>
  <c r="AP53" i="1"/>
  <c r="AP102" i="1"/>
  <c r="AP87" i="1"/>
  <c r="AP77" i="1"/>
  <c r="AQ4" i="1"/>
  <c r="AQ249" i="1" s="1"/>
  <c r="AP35" i="1"/>
  <c r="AO7" i="2"/>
  <c r="AN5" i="2"/>
  <c r="AN8" i="2"/>
  <c r="AO10" i="2"/>
  <c r="AQ256" i="1"/>
  <c r="AQ244" i="1"/>
  <c r="AM4" i="2"/>
  <c r="AQ266" i="1"/>
  <c r="AQ67" i="1"/>
  <c r="AQ200" i="1"/>
  <c r="AQ87" i="1"/>
  <c r="AQ9" i="1"/>
  <c r="AR4" i="1"/>
  <c r="AR230" i="1" s="1"/>
  <c r="AQ77" i="1"/>
  <c r="AQ44" i="1"/>
  <c r="AQ107" i="1"/>
  <c r="AQ62" i="1"/>
  <c r="AO8" i="2"/>
  <c r="AP10" i="2"/>
  <c r="AP7" i="2"/>
  <c r="AO5" i="2"/>
  <c r="AR261" i="1"/>
  <c r="AR256" i="1"/>
  <c r="AR244" i="1"/>
  <c r="AR266" i="1"/>
  <c r="AR110" i="1"/>
  <c r="AR200" i="1"/>
  <c r="AN4" i="2"/>
  <c r="AR170" i="1"/>
  <c r="AR107" i="1"/>
  <c r="AR97" i="1"/>
  <c r="AS4" i="1"/>
  <c r="AS230" i="1" s="1"/>
  <c r="AR77" i="1"/>
  <c r="AR44" i="1"/>
  <c r="AR102" i="1"/>
  <c r="AR87" i="1"/>
  <c r="AQ7" i="2"/>
  <c r="AP5" i="2"/>
  <c r="AQ10" i="2"/>
  <c r="AP8" i="2"/>
  <c r="AQ8" i="2"/>
  <c r="AR10" i="2"/>
  <c r="AR8" i="2"/>
  <c r="AR7" i="2"/>
  <c r="AR5" i="2"/>
  <c r="AQ5" i="2"/>
  <c r="AS256" i="1"/>
  <c r="AS244" i="1"/>
  <c r="AS249" i="1"/>
  <c r="AS261" i="1"/>
  <c r="AS200" i="1"/>
  <c r="AS102" i="1"/>
  <c r="AS110" i="1"/>
  <c r="AS67" i="1"/>
  <c r="AS44" i="1"/>
  <c r="AS9" i="1"/>
  <c r="AS170" i="1"/>
  <c r="AS107" i="1"/>
  <c r="AT4" i="1"/>
  <c r="AT200" i="1" s="1"/>
  <c r="AP4" i="2"/>
  <c r="AT249" i="1"/>
  <c r="AT261" i="1"/>
  <c r="AT256" i="1"/>
  <c r="AT244" i="1"/>
  <c r="AT230" i="1"/>
  <c r="AT44" i="1"/>
  <c r="AT266" i="1"/>
  <c r="AT170" i="1"/>
  <c r="AT35" i="1"/>
  <c r="AT110" i="1"/>
  <c r="AT102" i="1"/>
  <c r="AT107" i="1"/>
  <c r="AT9" i="1"/>
  <c r="AU4" i="1"/>
  <c r="AU256" i="1" s="1"/>
  <c r="AT67" i="1"/>
  <c r="AT53" i="1"/>
  <c r="AT87" i="1"/>
  <c r="AT97" i="1"/>
  <c r="AQ4" i="2"/>
  <c r="AU266" i="1"/>
  <c r="AU261" i="1"/>
  <c r="AU235" i="1"/>
  <c r="AU244" i="1"/>
  <c r="AU230" i="1"/>
  <c r="AU102" i="1"/>
  <c r="AU97" i="1"/>
  <c r="AU87" i="1"/>
  <c r="AU77" i="1"/>
  <c r="AU170" i="1"/>
  <c r="AU107" i="1"/>
  <c r="AU62" i="1"/>
  <c r="AU200" i="1"/>
  <c r="AU35" i="1"/>
  <c r="AU53" i="1"/>
  <c r="AU67" i="1"/>
  <c r="AU249" i="1"/>
  <c r="AV4" i="1"/>
  <c r="AV249" i="1" s="1"/>
  <c r="AU110" i="1"/>
  <c r="AU44" i="1"/>
  <c r="AR4" i="2"/>
  <c r="AV266" i="1"/>
  <c r="AV97" i="1"/>
  <c r="AV87" i="1"/>
  <c r="AV53" i="1"/>
  <c r="AV107" i="1"/>
  <c r="AW4" i="1"/>
  <c r="AW266" i="1"/>
  <c r="AW249" i="1"/>
  <c r="AW261" i="1"/>
  <c r="AW235" i="1"/>
  <c r="AW256" i="1"/>
  <c r="AW170" i="1"/>
  <c r="AW140" i="1"/>
  <c r="AW107" i="1"/>
  <c r="AW62" i="1"/>
  <c r="AW244" i="1"/>
  <c r="AW110" i="1"/>
  <c r="AW230" i="1"/>
  <c r="AW44" i="1"/>
  <c r="AW67" i="1"/>
  <c r="AW53" i="1"/>
  <c r="AW9" i="1"/>
  <c r="AW97" i="1"/>
  <c r="AW200" i="1"/>
  <c r="AW35" i="1"/>
  <c r="AW102" i="1"/>
  <c r="AW87" i="1"/>
  <c r="AW77" i="1"/>
  <c r="AJ44" i="3" l="1"/>
  <c r="AJ13" i="3"/>
  <c r="AJ58" i="3"/>
  <c r="T58" i="3"/>
  <c r="T44" i="3"/>
  <c r="T13" i="3"/>
  <c r="X44" i="3"/>
  <c r="X13" i="3"/>
  <c r="X58" i="3"/>
  <c r="AH44" i="3"/>
  <c r="AH58" i="3"/>
  <c r="AH13" i="3"/>
  <c r="F44" i="3"/>
  <c r="F13" i="3"/>
  <c r="F58" i="3"/>
  <c r="Z249" i="1"/>
  <c r="Y244" i="1"/>
  <c r="Y53" i="1"/>
  <c r="Y170" i="1"/>
  <c r="N67" i="1"/>
  <c r="N249" i="1"/>
  <c r="N266" i="1"/>
  <c r="Y256" i="1"/>
  <c r="Y87" i="1"/>
  <c r="Y230" i="1"/>
  <c r="N35" i="1"/>
  <c r="N107" i="1"/>
  <c r="N235" i="1"/>
  <c r="M256" i="1"/>
  <c r="F62" i="1"/>
  <c r="AM35" i="1"/>
  <c r="AM230" i="1"/>
  <c r="AL107" i="1"/>
  <c r="AL110" i="1"/>
  <c r="AL244" i="1"/>
  <c r="AK44" i="1"/>
  <c r="AK53" i="1"/>
  <c r="AK261" i="1"/>
  <c r="AJ53" i="1"/>
  <c r="AJ170" i="1"/>
  <c r="AJ256" i="1"/>
  <c r="AH102" i="1"/>
  <c r="AD4" i="2"/>
  <c r="AH266" i="1"/>
  <c r="AF9" i="1"/>
  <c r="AF110" i="1"/>
  <c r="AF102" i="1"/>
  <c r="AB44" i="1"/>
  <c r="AB77" i="1"/>
  <c r="AB35" i="1"/>
  <c r="AB261" i="1"/>
  <c r="AV35" i="1"/>
  <c r="AV67" i="1"/>
  <c r="AV102" i="1"/>
  <c r="AS53" i="1"/>
  <c r="AS235" i="1"/>
  <c r="AR67" i="1"/>
  <c r="AR35" i="1"/>
  <c r="AR235" i="1"/>
  <c r="AQ35" i="1"/>
  <c r="AQ102" i="1"/>
  <c r="AQ230" i="1"/>
  <c r="AP97" i="1"/>
  <c r="AP170" i="1"/>
  <c r="AP249" i="1"/>
  <c r="AO44" i="1"/>
  <c r="AO102" i="1"/>
  <c r="AO230" i="1"/>
  <c r="AM107" i="1"/>
  <c r="AM244" i="1"/>
  <c r="AL97" i="1"/>
  <c r="AL35" i="1"/>
  <c r="AL256" i="1"/>
  <c r="AK140" i="1"/>
  <c r="AK67" i="1"/>
  <c r="AK249" i="1"/>
  <c r="AJ77" i="1"/>
  <c r="AJ200" i="1"/>
  <c r="AJ235" i="1"/>
  <c r="AI35" i="1"/>
  <c r="AI110" i="1"/>
  <c r="AI256" i="1"/>
  <c r="AH35" i="1"/>
  <c r="AH53" i="1"/>
  <c r="AH230" i="1"/>
  <c r="AG87" i="1"/>
  <c r="AG9" i="1"/>
  <c r="AG200" i="1"/>
  <c r="AF261" i="1"/>
  <c r="AF140" i="1"/>
  <c r="AF230" i="1"/>
  <c r="AE110" i="1"/>
  <c r="AE200" i="1"/>
  <c r="AE256" i="1"/>
  <c r="AD140" i="1"/>
  <c r="AD87" i="1"/>
  <c r="AD235" i="1"/>
  <c r="AB102" i="1"/>
  <c r="AB110" i="1"/>
  <c r="AA77" i="1"/>
  <c r="AA53" i="1"/>
  <c r="Z44" i="3"/>
  <c r="Y77" i="1"/>
  <c r="Y102" i="1"/>
  <c r="N9" i="1"/>
  <c r="N244" i="1"/>
  <c r="AL77" i="1"/>
  <c r="AL53" i="1"/>
  <c r="AH170" i="1"/>
  <c r="AM62" i="1"/>
  <c r="AV200" i="1"/>
  <c r="AV110" i="1"/>
  <c r="AV235" i="1"/>
  <c r="AM9" i="1"/>
  <c r="AM140" i="1"/>
  <c r="AM256" i="1"/>
  <c r="AL140" i="1"/>
  <c r="AL62" i="1"/>
  <c r="AL235" i="1"/>
  <c r="AK107" i="1"/>
  <c r="AK110" i="1"/>
  <c r="AK266" i="1"/>
  <c r="AJ67" i="1"/>
  <c r="AJ35" i="1"/>
  <c r="AJ261" i="1"/>
  <c r="AH67" i="1"/>
  <c r="AH244" i="1"/>
  <c r="AF62" i="1"/>
  <c r="AF170" i="1"/>
  <c r="AF244" i="1"/>
  <c r="AD62" i="1"/>
  <c r="AD261" i="1"/>
  <c r="AB53" i="1"/>
  <c r="AB97" i="1"/>
  <c r="AB249" i="1"/>
  <c r="AA62" i="1"/>
  <c r="AA87" i="1"/>
  <c r="W4" i="2"/>
  <c r="AB4" i="3" s="1"/>
  <c r="Z58" i="3"/>
  <c r="AH97" i="1"/>
  <c r="AH249" i="1"/>
  <c r="AV44" i="1"/>
  <c r="AV230" i="1"/>
  <c r="AM235" i="1"/>
  <c r="AL67" i="1"/>
  <c r="AH44" i="1"/>
  <c r="AV170" i="1"/>
  <c r="AV244" i="1"/>
  <c r="AU9" i="1"/>
  <c r="AU140" i="1"/>
  <c r="AT62" i="1"/>
  <c r="AT140" i="1"/>
  <c r="AT235" i="1"/>
  <c r="AS62" i="1"/>
  <c r="AS77" i="1"/>
  <c r="AS266" i="1"/>
  <c r="AR9" i="1"/>
  <c r="AR62" i="1"/>
  <c r="AR249" i="1"/>
  <c r="AQ53" i="1"/>
  <c r="AQ110" i="1"/>
  <c r="AQ235" i="1"/>
  <c r="AP44" i="1"/>
  <c r="AP67" i="1"/>
  <c r="AP244" i="1"/>
  <c r="AO67" i="1"/>
  <c r="AO256" i="1"/>
  <c r="AO261" i="1"/>
  <c r="AN107" i="1"/>
  <c r="AN200" i="1"/>
  <c r="AN235" i="1"/>
  <c r="AM200" i="1"/>
  <c r="AM77" i="1"/>
  <c r="AM261" i="1"/>
  <c r="AL9" i="1"/>
  <c r="AL170" i="1"/>
  <c r="AL200" i="1"/>
  <c r="AK62" i="1"/>
  <c r="AK87" i="1"/>
  <c r="AK230" i="1"/>
  <c r="AF4" i="2"/>
  <c r="AJ44" i="1"/>
  <c r="AJ249" i="1"/>
  <c r="AI44" i="1"/>
  <c r="AI200" i="1"/>
  <c r="AI249" i="1"/>
  <c r="AH9" i="1"/>
  <c r="AH62" i="1"/>
  <c r="AH235" i="1"/>
  <c r="AG97" i="1"/>
  <c r="AG256" i="1"/>
  <c r="AG235" i="1"/>
  <c r="AF107" i="1"/>
  <c r="AF235" i="1"/>
  <c r="AF249" i="1"/>
  <c r="AE53" i="1"/>
  <c r="AE97" i="1"/>
  <c r="AE266" i="1"/>
  <c r="AD110" i="1"/>
  <c r="AD77" i="1"/>
  <c r="AD249" i="1"/>
  <c r="AC9" i="1"/>
  <c r="AC87" i="1"/>
  <c r="AB87" i="1"/>
  <c r="AB62" i="1"/>
  <c r="AB230" i="1"/>
  <c r="AA35" i="1"/>
  <c r="AA67" i="1"/>
  <c r="AA244" i="1"/>
  <c r="Y44" i="1"/>
  <c r="Y62" i="1"/>
  <c r="Y261" i="1"/>
  <c r="N170" i="1"/>
  <c r="AV140" i="1"/>
  <c r="AJ9" i="1"/>
  <c r="AJ110" i="1"/>
  <c r="AH110" i="1"/>
  <c r="AB9" i="1"/>
  <c r="AV261" i="1"/>
  <c r="AV256" i="1"/>
  <c r="AS35" i="1"/>
  <c r="AS87" i="1"/>
  <c r="AQ140" i="1"/>
  <c r="AQ261" i="1"/>
  <c r="AP256" i="1"/>
  <c r="AM53" i="1"/>
  <c r="AM87" i="1"/>
  <c r="AM266" i="1"/>
  <c r="AL87" i="1"/>
  <c r="AL266" i="1"/>
  <c r="AL249" i="1"/>
  <c r="AK170" i="1"/>
  <c r="AK97" i="1"/>
  <c r="AK244" i="1"/>
  <c r="AJ97" i="1"/>
  <c r="AJ62" i="1"/>
  <c r="AJ266" i="1"/>
  <c r="AI97" i="1"/>
  <c r="AI77" i="1"/>
  <c r="AI266" i="1"/>
  <c r="AH77" i="1"/>
  <c r="AH107" i="1"/>
  <c r="AH261" i="1"/>
  <c r="AF77" i="1"/>
  <c r="AF266" i="1"/>
  <c r="AE62" i="1"/>
  <c r="AE102" i="1"/>
  <c r="AD53" i="1"/>
  <c r="AD44" i="1"/>
  <c r="Z4" i="2"/>
  <c r="AC140" i="1"/>
  <c r="AC97" i="1"/>
  <c r="Y4" i="2"/>
  <c r="AF4" i="3" s="1"/>
  <c r="AB107" i="1"/>
  <c r="AB244" i="1"/>
  <c r="AA97" i="1"/>
  <c r="AA110" i="1"/>
  <c r="AA256" i="1"/>
  <c r="Y97" i="1"/>
  <c r="Y107" i="1"/>
  <c r="Y249" i="1"/>
  <c r="N97" i="1"/>
  <c r="N4" i="2"/>
  <c r="V4" i="3" s="1"/>
  <c r="AL261" i="1"/>
  <c r="AK35" i="1"/>
  <c r="AK77" i="1"/>
  <c r="AH256" i="1"/>
  <c r="AF35" i="1"/>
  <c r="AF200" i="1"/>
  <c r="AB200" i="1"/>
  <c r="AB266" i="1"/>
  <c r="AV9" i="1"/>
  <c r="AO4" i="2"/>
  <c r="AP110" i="1"/>
  <c r="AV62" i="1"/>
  <c r="AV77" i="1"/>
  <c r="AT77" i="1"/>
  <c r="AS140" i="1"/>
  <c r="AS97" i="1"/>
  <c r="AR53" i="1"/>
  <c r="AR140" i="1"/>
  <c r="AQ97" i="1"/>
  <c r="AQ170" i="1"/>
  <c r="AP9" i="1"/>
  <c r="AP62" i="1"/>
  <c r="AO97" i="1"/>
  <c r="AO107" i="1"/>
  <c r="AN44" i="1"/>
  <c r="AN140" i="1"/>
  <c r="AM110" i="1"/>
  <c r="AM97" i="1"/>
  <c r="AL102" i="1"/>
  <c r="AL44" i="1"/>
  <c r="AK200" i="1"/>
  <c r="AK102" i="1"/>
  <c r="AJ87" i="1"/>
  <c r="AJ107" i="1"/>
  <c r="AI87" i="1"/>
  <c r="AI9" i="1"/>
  <c r="AH87" i="1"/>
  <c r="AH140" i="1"/>
  <c r="AG53" i="1"/>
  <c r="AG107" i="1"/>
  <c r="AF53" i="1"/>
  <c r="AE44" i="1"/>
  <c r="AE107" i="1"/>
  <c r="AE249" i="1"/>
  <c r="AD35" i="1"/>
  <c r="AD266" i="1"/>
  <c r="AC44" i="1"/>
  <c r="AC102" i="1"/>
  <c r="X4" i="2"/>
  <c r="AD4" i="3" s="1"/>
  <c r="AB140" i="1"/>
  <c r="AA200" i="1"/>
  <c r="AA140" i="1"/>
  <c r="Y110" i="1"/>
  <c r="Y140" i="1"/>
  <c r="N102" i="1"/>
  <c r="I198" i="1"/>
  <c r="J10" i="2" s="1"/>
  <c r="J8" i="2" s="1"/>
  <c r="Q173" i="1"/>
  <c r="O173" i="1"/>
  <c r="Q174" i="1"/>
  <c r="O174" i="1"/>
  <c r="Q177" i="1"/>
  <c r="O177" i="1"/>
  <c r="Q178" i="1"/>
  <c r="O178" i="1"/>
  <c r="Q181" i="1"/>
  <c r="O181" i="1"/>
  <c r="Q182" i="1"/>
  <c r="O182" i="1"/>
  <c r="Q183" i="1"/>
  <c r="O183" i="1"/>
  <c r="Q187" i="1"/>
  <c r="O187" i="1"/>
  <c r="Q194" i="1"/>
  <c r="O194" i="1"/>
  <c r="Q196" i="1"/>
  <c r="O196" i="1"/>
  <c r="Q246" i="1"/>
  <c r="Q247" i="1" s="1"/>
  <c r="O246" i="1"/>
  <c r="O247" i="1" s="1"/>
  <c r="Q250" i="1"/>
  <c r="Q254" i="1" s="1"/>
  <c r="O250" i="1"/>
  <c r="O254" i="1" s="1"/>
  <c r="Q258" i="1"/>
  <c r="Q259" i="1" s="1"/>
  <c r="O258" i="1"/>
  <c r="O259" i="1" s="1"/>
  <c r="Q262" i="1"/>
  <c r="Q264" i="1" s="1"/>
  <c r="O262" i="1"/>
  <c r="O264" i="1" s="1"/>
  <c r="AD58" i="3" l="1"/>
  <c r="AD44" i="3"/>
  <c r="AD13" i="3"/>
  <c r="V58" i="3"/>
  <c r="V44" i="3"/>
  <c r="V13" i="3"/>
  <c r="AF58" i="3"/>
  <c r="AF44" i="3"/>
  <c r="AF13" i="3"/>
  <c r="AB13" i="3"/>
  <c r="AB58" i="3"/>
  <c r="AB44" i="3"/>
  <c r="O198" i="1"/>
  <c r="O10" i="2" s="1"/>
  <c r="P10" i="2" s="1"/>
  <c r="P8" i="2" s="1"/>
  <c r="Q198" i="1"/>
</calcChain>
</file>

<file path=xl/sharedStrings.xml><?xml version="1.0" encoding="utf-8"?>
<sst xmlns="http://schemas.openxmlformats.org/spreadsheetml/2006/main" count="824" uniqueCount="212">
  <si>
    <t>Policlínica Estadual da Região do Entorno – Unidade FORMOSA</t>
  </si>
  <si>
    <t>PRODUÇÃO ASSISTENCIAL - Termo de Colaboração 88/24</t>
  </si>
  <si>
    <t>PRODUÇÃO ASSISTENCIAL - Termo de Colaboração nº 21/2025 - Vigência: 01/07/2025 à 30/06/2028</t>
  </si>
  <si>
    <t>01. ATENDIMENTO AMBULATORIAL</t>
  </si>
  <si>
    <t>Meta Parcial</t>
  </si>
  <si>
    <t>10-31-jul-24</t>
  </si>
  <si>
    <t>Meta Mensal</t>
  </si>
  <si>
    <t>01-09-Out-24</t>
  </si>
  <si>
    <t>10-31-Out-24</t>
  </si>
  <si>
    <t>01-09/jan de 2025</t>
  </si>
  <si>
    <t>01-04/jan de 2025</t>
  </si>
  <si>
    <t>05-31/jan de 2025</t>
  </si>
  <si>
    <t>10-31/jan de 2025</t>
  </si>
  <si>
    <t>Consulta Médica</t>
  </si>
  <si>
    <t>Consulta Multiprofissional</t>
  </si>
  <si>
    <t>TOTAL</t>
  </si>
  <si>
    <t>02. CONSULTA MÉDICA POR ESPECIALIDADE</t>
  </si>
  <si>
    <t>Anestesiologia*</t>
  </si>
  <si>
    <t>Cirurgia Vascular</t>
  </si>
  <si>
    <t>Angiologia/Cirurgia Vascular</t>
  </si>
  <si>
    <t>Cardiologia</t>
  </si>
  <si>
    <t>Proctologia</t>
  </si>
  <si>
    <t>Coloproctologia</t>
  </si>
  <si>
    <t>Clínico Geral – Linha do cuidado</t>
  </si>
  <si>
    <t>Dermatologia</t>
  </si>
  <si>
    <t>Endocrinologia</t>
  </si>
  <si>
    <t>Gastroenterologia</t>
  </si>
  <si>
    <t>Ginecologia</t>
  </si>
  <si>
    <t>Obstetrícia (pré-natal de alto risco)</t>
  </si>
  <si>
    <t>Hematologia</t>
  </si>
  <si>
    <t>Infectologia</t>
  </si>
  <si>
    <t>Mastologia</t>
  </si>
  <si>
    <t>Nefrologia</t>
  </si>
  <si>
    <t>Neurologia</t>
  </si>
  <si>
    <t>Pediatria</t>
  </si>
  <si>
    <t>Oftalmologia</t>
  </si>
  <si>
    <t>Ortopedia/Traumatologia</t>
  </si>
  <si>
    <t>Otorrinolaringologia</t>
  </si>
  <si>
    <t>Pneumologia</t>
  </si>
  <si>
    <t>Psiquiatria</t>
  </si>
  <si>
    <t>Reumatologia</t>
  </si>
  <si>
    <t>Urologia</t>
  </si>
  <si>
    <t>03. CONSULTA MULTIPROFISSIONAL POR ESPECIALIDADE</t>
  </si>
  <si>
    <t>Enfermeiro</t>
  </si>
  <si>
    <t>Farmacêutico</t>
  </si>
  <si>
    <t>Fisioterapeuta</t>
  </si>
  <si>
    <t>Fonoaudiólogo</t>
  </si>
  <si>
    <t>Nutricionista</t>
  </si>
  <si>
    <t>Psicólogo</t>
  </si>
  <si>
    <t>04. CONSULTA MULTIPROFISSIONAL - [INTERCONSULTAS]</t>
  </si>
  <si>
    <t>05. CONSULTA MULTIPROFISSIONAL - [RETORNO/SESSÕES]</t>
  </si>
  <si>
    <t>04. CONSULTA MULTIPROFISSIONAL POR ESPECIALIDADE [Exclusa da  Meta]</t>
  </si>
  <si>
    <t>06. CONSULTA MULTIPROFISSIONAL POR ESPECIALIDADE [Exclusa da Meta]</t>
  </si>
  <si>
    <t>Enfermagem (triagem)</t>
  </si>
  <si>
    <t>Serviço Social</t>
  </si>
  <si>
    <t>05. PRÁTICAS INTEGRATIVAS E COMPLEMENTARES - PICS</t>
  </si>
  <si>
    <t>07. PRÁTICAS INTEGRATIVAS E COMPLEMENTARES - PICS</t>
  </si>
  <si>
    <t>Acumputura</t>
  </si>
  <si>
    <t>Aromaterapia</t>
  </si>
  <si>
    <t>Auriculoterapia</t>
  </si>
  <si>
    <t>Fitoterapia</t>
  </si>
  <si>
    <t>Tratamento Naturopático</t>
  </si>
  <si>
    <t>Ventosaterapia</t>
  </si>
  <si>
    <t>Outras PICs</t>
  </si>
  <si>
    <t>-</t>
  </si>
  <si>
    <t>08. PRÁTICAS INTEGRATIVAS E COMPLEMENTARES - PICS - MÉDICAS</t>
  </si>
  <si>
    <t>09. PRÁTICAS INTEGRATIVAS E COMPLEMENTARES - PICS - MULTIPROFISSIONAIS</t>
  </si>
  <si>
    <t>06. CONSULTA FARMACÊUTICA</t>
  </si>
  <si>
    <t>10. CONSULTA FARMACÊUTICA</t>
  </si>
  <si>
    <t>Consultas Farmacêuticas X Processos Atendidos</t>
  </si>
  <si>
    <t>≥ 5%</t>
  </si>
  <si>
    <t>Consultas Farmacêuticas Realizadas</t>
  </si>
  <si>
    <t>Processos Atendidos</t>
  </si>
  <si>
    <t>07. DISPENSAÇÃO DE MEDICAMENTOS</t>
  </si>
  <si>
    <t>11. DISPENSAÇÃO DE MEDICAMENTOS</t>
  </si>
  <si>
    <t>Dispensação de Medicamentos X Processos Cadastrados</t>
  </si>
  <si>
    <t>≥ 50%</t>
  </si>
  <si>
    <t>Dispensação de Medicamentos realizadas</t>
  </si>
  <si>
    <t>Processos Cadastrados</t>
  </si>
  <si>
    <t>08. PROCEDIMENTO CIRURGICO AMBULATORIAL</t>
  </si>
  <si>
    <t>12. PROCEDIMENTO CIRURGICO AMBULATORIAL</t>
  </si>
  <si>
    <t>Cirurgia Menor Ambulatorial (CMA)</t>
  </si>
  <si>
    <t>13. SADT EXTERNO OFERTADO</t>
  </si>
  <si>
    <t>Audiometria</t>
  </si>
  <si>
    <t>Cistoscopia</t>
  </si>
  <si>
    <t>Colonoscopia</t>
  </si>
  <si>
    <t>Colposcopia</t>
  </si>
  <si>
    <t>Densitometria Óssea</t>
  </si>
  <si>
    <t>Doppler Vascular</t>
  </si>
  <si>
    <t>Ecocardiografia</t>
  </si>
  <si>
    <t>Eletrocardiografia</t>
  </si>
  <si>
    <t>Eletroencefalografia</t>
  </si>
  <si>
    <t>Eletroneuromiografia</t>
  </si>
  <si>
    <t>Endoscopia</t>
  </si>
  <si>
    <t>Espirometria</t>
  </si>
  <si>
    <t>Holter</t>
  </si>
  <si>
    <t>Mamografia</t>
  </si>
  <si>
    <t>Mapa</t>
  </si>
  <si>
    <t>Nasofibroscopia</t>
  </si>
  <si>
    <t>Punção Aspirativa por Agulha Fina (PAAF): Mama</t>
  </si>
  <si>
    <t>Punção Aspirativa por Agulha Fina (PAAF): Tireóide</t>
  </si>
  <si>
    <t>Punção Aspirativa por Agulha Grossa</t>
  </si>
  <si>
    <t>Radiologia</t>
  </si>
  <si>
    <t>Teste Ergométrico</t>
  </si>
  <si>
    <t>Tomografia</t>
  </si>
  <si>
    <t>Ultrassonografia</t>
  </si>
  <si>
    <t>Urodinâmica</t>
  </si>
  <si>
    <t>Videolaringoscopia</t>
  </si>
  <si>
    <t>14. SADT EXTERNO AGENDADO</t>
  </si>
  <si>
    <t>09. SADT (INTERNO E EXTERNO) REALIZADO</t>
  </si>
  <si>
    <t>15. SADT EXTERNO REALIZADO</t>
  </si>
  <si>
    <t>Emissões otoacústica</t>
  </si>
  <si>
    <t>Punção Aspirativa por Agulha Fina (PAAF): Tireóide e Mama</t>
  </si>
  <si>
    <t>Tomografia Computadorizada</t>
  </si>
  <si>
    <t>16. SADT EXTERNO ABSENTEÍSMO</t>
  </si>
  <si>
    <t>10. SADT INTERNO REALIZADO</t>
  </si>
  <si>
    <t>17. SADT INTERNO REALIZADO</t>
  </si>
  <si>
    <t>Análises Clínicas</t>
  </si>
  <si>
    <t>Patologia Clínica</t>
  </si>
  <si>
    <t>11. SADT INTERNO OFTALMOLOGICO REALIZADO</t>
  </si>
  <si>
    <t>18. SADT INTERNO OFTALMOLOGICO REALIZADO</t>
  </si>
  <si>
    <t>Fundoscopia</t>
  </si>
  <si>
    <t>Potencial de acuidade visual</t>
  </si>
  <si>
    <t>Teste ortóptico</t>
  </si>
  <si>
    <t>Tonometria</t>
  </si>
  <si>
    <t>Triagem oftalmológica</t>
  </si>
  <si>
    <t>Biomicroscopia de fundo de olho</t>
  </si>
  <si>
    <t>12. CENTRO ESPECIALIZADO EM ODONTOLOGIA (CEO II) - 
CONSULTAS ODONTOLÓGICAS</t>
  </si>
  <si>
    <t>19. CENTRO ESPECIALIZADO EM ODONTOLOGIA (CEO II) - CONSULTAS ODONTOLÓGICAS</t>
  </si>
  <si>
    <t>Primeira Consulta</t>
  </si>
  <si>
    <t>Consulta Subsequente</t>
  </si>
  <si>
    <t>13. CENTRO ESPECIALIZADO EM ODONTOLOGIA (CEO II) - 
PROCEDIMENTOS POR ESPECIALIDADES</t>
  </si>
  <si>
    <t>20. CENTRO ESPECIALIZADO EM ODONTOLOGIA (CEO II) - PROCEDIMENTOS POR ESPECIALIDADES</t>
  </si>
  <si>
    <t>Procedimentos Básicos</t>
  </si>
  <si>
    <t>Periodontia</t>
  </si>
  <si>
    <t>Endodontia</t>
  </si>
  <si>
    <t>Cirurgia Oral</t>
  </si>
  <si>
    <t>14. CLÍNICA DE TERAPIA RENAL SUBSTITUTIVA</t>
  </si>
  <si>
    <t>21. CLÍNICA DE TERAPIA RENAL SUBSTITUTIVA</t>
  </si>
  <si>
    <t>Hemodiálise</t>
  </si>
  <si>
    <t>Treinamento diálise peritoneal</t>
  </si>
  <si>
    <t xml:space="preserve">15. PRODUÇÃO DO PROCESSO TRANSEXUALIZADOR </t>
  </si>
  <si>
    <t xml:space="preserve">22. PRODUÇÃO DO PROCESSO TRANSEXUALIZADOR </t>
  </si>
  <si>
    <t xml:space="preserve">Equipe Médica </t>
  </si>
  <si>
    <t>Equipe Multiprofissional</t>
  </si>
  <si>
    <t>16. TRANSPORTE PARA TRS</t>
  </si>
  <si>
    <t>23. TRANSPORTE PARA TRS</t>
  </si>
  <si>
    <t>Ônibus I  [km]</t>
  </si>
  <si>
    <t>VAN [km]</t>
  </si>
  <si>
    <t>VAN  [km]</t>
  </si>
  <si>
    <t>Quantidade de Veículos</t>
  </si>
  <si>
    <t xml:space="preserve"> </t>
  </si>
  <si>
    <t>INDICADORES E METAS DE DESEMPENHO - 1º Termo Aditivo ao Termo de Colaboração 88/2024 (SEI nº 62338875)</t>
  </si>
  <si>
    <t>Indicadores de Desempenho</t>
  </si>
  <si>
    <t>01. Razão do Quantitativo de Consultas Ofertadas</t>
  </si>
  <si>
    <t>Número de consultas ofertadas</t>
  </si>
  <si>
    <t>Número de consultas propostas nas metas da unidade</t>
  </si>
  <si>
    <t>02. Razão do Quantitativo de Exames (SADT) Ofertadas</t>
  </si>
  <si>
    <t>Número de SADTS ofertados</t>
  </si>
  <si>
    <t>Número de SADTS propostos nas metas da unidade</t>
  </si>
  <si>
    <t>03. Percentual de Exames de Imagem com Resultado Liberado em até 72h</t>
  </si>
  <si>
    <t>≥ 70%</t>
  </si>
  <si>
    <t>Número de Exames de Imagem com Resultado Liberado em até 72h</t>
  </si>
  <si>
    <t>Número de Exames de Imagem Realizados</t>
  </si>
  <si>
    <t>Número de Exames de Imagem com Realizados</t>
  </si>
  <si>
    <t>04. Taxa de Acuracidade de Estoque dos Medicamentos do Componente Especializado da Assistência Farmacêutica</t>
  </si>
  <si>
    <t>≥ 99%</t>
  </si>
  <si>
    <t>Número de itens em conformidade</t>
  </si>
  <si>
    <t>Número total de itens cadastrados no sistema</t>
  </si>
  <si>
    <t>05. Percentual de Consultas Farmacêuticas em Relação ao Número de Processos do CEAF atendidos no mês</t>
  </si>
  <si>
    <t>Consultas Farmacêuticas</t>
  </si>
  <si>
    <t>Número de Processos do CEAF atendidos no mês</t>
  </si>
  <si>
    <t>06. Taxa de Perda Financeira de Medicamentos por Prazo de Validade</t>
  </si>
  <si>
    <t>≤ 0,5%</t>
  </si>
  <si>
    <t>Valor financeiro da perda do segmento padronizado por validade expirada no hospital</t>
  </si>
  <si>
    <t>Valor financeiro inventariado na CAF no período</t>
  </si>
  <si>
    <t>INDICADORES DE EFETIVIDADE</t>
  </si>
  <si>
    <t>Indicadores de Efetividade</t>
  </si>
  <si>
    <t>01. Indicador de Gestão Ambulatorial (%)</t>
  </si>
  <si>
    <t>Taxa de Perda Primária Global (%)</t>
  </si>
  <si>
    <t>Taxa de Perda Primária Consultas Médicas</t>
  </si>
  <si>
    <t>Taxa de Perda Primária Não Médicas</t>
  </si>
  <si>
    <t>N/A</t>
  </si>
  <si>
    <t>Taxa de Absenteísmo Global (%)</t>
  </si>
  <si>
    <t>Taxa de Absenteísmo Consultas Médicas</t>
  </si>
  <si>
    <t>Taxa de Absenteísmo Consultas Não Médicas</t>
  </si>
  <si>
    <t>02. Desaproveitamento SADT</t>
  </si>
  <si>
    <t>Procedimento</t>
  </si>
  <si>
    <t>Perda primária</t>
  </si>
  <si>
    <t>Absenteísmo</t>
  </si>
  <si>
    <t>Doppler</t>
  </si>
  <si>
    <t>Emissões Otoacústica</t>
  </si>
  <si>
    <t>Mamograﬁa</t>
  </si>
  <si>
    <t>MAPA</t>
  </si>
  <si>
    <t>Punção aspirativa por agulha fina (PAAF): tireóide</t>
  </si>
  <si>
    <t>Punção aspirativa por agulha fina (PAAF): mama</t>
  </si>
  <si>
    <t>Punção aspirativa por agulha grossa</t>
  </si>
  <si>
    <t>Ressonância Magnética</t>
  </si>
  <si>
    <t>Tomograﬁa</t>
  </si>
  <si>
    <t>Ultrassonograﬁa </t>
  </si>
  <si>
    <t>03. Taxa de Absenteísmo</t>
  </si>
  <si>
    <t>Profissão</t>
  </si>
  <si>
    <t>Celetista</t>
  </si>
  <si>
    <t>Estatutário</t>
  </si>
  <si>
    <t>N/A%</t>
  </si>
  <si>
    <t>Técnico de Enfermagem</t>
  </si>
  <si>
    <t>Médicos</t>
  </si>
  <si>
    <t>Biomédico</t>
  </si>
  <si>
    <t>Assistente social</t>
  </si>
  <si>
    <t>Áreas administrativas e de suporte</t>
  </si>
  <si>
    <t>GERAL</t>
  </si>
  <si>
    <t>04. Rotatividade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</si>
</sst>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6]mmm\-yy;@"/>
    <numFmt numFmtId="165" formatCode="0.0%"/>
    <numFmt numFmtId="166" formatCode="&quot;R$&quot;\ #,##0"/>
  </numFmts>
  <fonts count="1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50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Arial"/>
      <family val="2"/>
      <charset val="1"/>
    </font>
    <font>
      <sz val="5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E2F0D9"/>
      </patternFill>
    </fill>
    <fill>
      <patternFill patternType="solid">
        <fgColor rgb="FFFFFFFF"/>
        <bgColor rgb="FFCCFFFF"/>
      </patternFill>
    </fill>
    <fill>
      <patternFill patternType="solid">
        <fgColor theme="7" tint="0.79998168889431442"/>
        <bgColor rgb="FFE2F0D9"/>
      </patternFill>
    </fill>
    <fill>
      <patternFill patternType="solid">
        <fgColor theme="0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2B2B2"/>
        <bgColor rgb="FF99CCFF"/>
      </patternFill>
    </fill>
    <fill>
      <patternFill patternType="solid">
        <fgColor rgb="FFD8D8D8"/>
        <bgColor rgb="FFCCFFFF"/>
      </patternFill>
    </fill>
    <fill>
      <patternFill patternType="solid">
        <fgColor rgb="FF81D41A"/>
        <bgColor rgb="FFE2F0D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4" fillId="0" borderId="0" applyFont="0" applyFill="0" applyBorder="0" applyAlignment="0" applyProtection="0"/>
  </cellStyleXfs>
  <cellXfs count="291">
    <xf numFmtId="0" fontId="0" fillId="0" borderId="0" xfId="0"/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5" fillId="0" borderId="0" xfId="1" applyAlignment="1">
      <alignment horizontal="center" vertical="center"/>
    </xf>
    <xf numFmtId="164" fontId="7" fillId="2" borderId="1" xfId="1" applyNumberFormat="1" applyFont="1" applyFill="1" applyBorder="1" applyAlignment="1">
      <alignment horizontal="left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left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center" vertical="center"/>
    </xf>
    <xf numFmtId="3" fontId="10" fillId="4" borderId="2" xfId="1" applyNumberFormat="1" applyFont="1" applyFill="1" applyBorder="1" applyAlignment="1">
      <alignment horizontal="left" vertical="center" indent="1"/>
    </xf>
    <xf numFmtId="3" fontId="10" fillId="4" borderId="2" xfId="1" applyNumberFormat="1" applyFont="1" applyFill="1" applyBorder="1" applyAlignment="1">
      <alignment horizontal="center" vertical="center"/>
    </xf>
    <xf numFmtId="3" fontId="11" fillId="4" borderId="2" xfId="1" applyNumberFormat="1" applyFont="1" applyFill="1" applyBorder="1" applyAlignment="1">
      <alignment horizontal="left" vertical="center" indent="1"/>
    </xf>
    <xf numFmtId="3" fontId="11" fillId="4" borderId="2" xfId="1" applyNumberFormat="1" applyFont="1" applyFill="1" applyBorder="1" applyAlignment="1">
      <alignment horizontal="center" vertical="center"/>
    </xf>
    <xf numFmtId="3" fontId="5" fillId="0" borderId="0" xfId="1" applyNumberFormat="1" applyAlignment="1">
      <alignment horizontal="center" vertical="center"/>
    </xf>
    <xf numFmtId="3" fontId="10" fillId="4" borderId="1" xfId="1" applyNumberFormat="1" applyFont="1" applyFill="1" applyBorder="1" applyAlignment="1">
      <alignment horizontal="left" vertical="center" indent="1"/>
    </xf>
    <xf numFmtId="3" fontId="10" fillId="4" borderId="1" xfId="1" applyNumberFormat="1" applyFont="1" applyFill="1" applyBorder="1" applyAlignment="1">
      <alignment horizontal="center" vertical="center"/>
    </xf>
    <xf numFmtId="3" fontId="11" fillId="4" borderId="1" xfId="1" applyNumberFormat="1" applyFont="1" applyFill="1" applyBorder="1" applyAlignment="1">
      <alignment horizontal="left" vertical="center" indent="1"/>
    </xf>
    <xf numFmtId="3" fontId="11" fillId="4" borderId="1" xfId="1" applyNumberFormat="1" applyFont="1" applyFill="1" applyBorder="1" applyAlignment="1">
      <alignment horizontal="center" vertical="center"/>
    </xf>
    <xf numFmtId="3" fontId="7" fillId="4" borderId="1" xfId="1" applyNumberFormat="1" applyFont="1" applyFill="1" applyBorder="1" applyAlignment="1">
      <alignment horizontal="left" vertical="center" indent="1"/>
    </xf>
    <xf numFmtId="3" fontId="7" fillId="4" borderId="1" xfId="1" applyNumberFormat="1" applyFont="1" applyFill="1" applyBorder="1" applyAlignment="1">
      <alignment horizontal="center" vertical="center"/>
    </xf>
    <xf numFmtId="3" fontId="8" fillId="4" borderId="1" xfId="1" applyNumberFormat="1" applyFont="1" applyFill="1" applyBorder="1" applyAlignment="1">
      <alignment horizontal="left" vertical="center"/>
    </xf>
    <xf numFmtId="3" fontId="8" fillId="4" borderId="1" xfId="1" applyNumberFormat="1" applyFont="1" applyFill="1" applyBorder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3" fontId="10" fillId="0" borderId="3" xfId="1" applyNumberFormat="1" applyFont="1" applyBorder="1" applyAlignment="1">
      <alignment horizontal="left" vertical="center"/>
    </xf>
    <xf numFmtId="3" fontId="10" fillId="0" borderId="3" xfId="1" applyNumberFormat="1" applyFont="1" applyBorder="1" applyAlignment="1">
      <alignment horizontal="center" vertical="center"/>
    </xf>
    <xf numFmtId="3" fontId="11" fillId="0" borderId="3" xfId="1" applyNumberFormat="1" applyFont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/>
    </xf>
    <xf numFmtId="3" fontId="1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10" fillId="6" borderId="1" xfId="1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 wrapText="1"/>
    </xf>
    <xf numFmtId="3" fontId="11" fillId="4" borderId="4" xfId="1" applyNumberFormat="1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wrapText="1"/>
    </xf>
    <xf numFmtId="3" fontId="1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1" xfId="1" applyNumberFormat="1" applyFont="1" applyFill="1" applyBorder="1" applyAlignment="1" applyProtection="1">
      <alignment horizontal="center" vertical="center"/>
      <protection locked="0"/>
    </xf>
    <xf numFmtId="3" fontId="2" fillId="5" borderId="1" xfId="0" applyNumberFormat="1" applyFont="1" applyFill="1" applyBorder="1" applyAlignment="1">
      <alignment horizont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/>
    <xf numFmtId="0" fontId="13" fillId="0" borderId="0" xfId="0" applyFont="1"/>
    <xf numFmtId="3" fontId="10" fillId="0" borderId="5" xfId="1" applyNumberFormat="1" applyFont="1" applyBorder="1" applyAlignment="1">
      <alignment horizontal="left" vertical="center"/>
    </xf>
    <xf numFmtId="164" fontId="7" fillId="2" borderId="6" xfId="1" applyNumberFormat="1" applyFont="1" applyFill="1" applyBorder="1" applyAlignment="1">
      <alignment horizontal="left" vertical="center" wrapText="1"/>
    </xf>
    <xf numFmtId="164" fontId="8" fillId="2" borderId="3" xfId="1" applyNumberFormat="1" applyFont="1" applyFill="1" applyBorder="1" applyAlignment="1">
      <alignment horizontal="center" vertical="center" wrapText="1"/>
    </xf>
    <xf numFmtId="164" fontId="8" fillId="2" borderId="7" xfId="1" applyNumberFormat="1" applyFont="1" applyFill="1" applyBorder="1" applyAlignment="1">
      <alignment horizontal="center" vertical="center" wrapText="1"/>
    </xf>
    <xf numFmtId="164" fontId="7" fillId="3" borderId="6" xfId="1" applyNumberFormat="1" applyFont="1" applyFill="1" applyBorder="1" applyAlignment="1">
      <alignment horizontal="left" vertical="center" wrapText="1"/>
    </xf>
    <xf numFmtId="164" fontId="8" fillId="3" borderId="7" xfId="1" applyNumberFormat="1" applyFont="1" applyFill="1" applyBorder="1" applyAlignment="1">
      <alignment horizontal="center" vertical="center" wrapText="1"/>
    </xf>
    <xf numFmtId="164" fontId="8" fillId="3" borderId="6" xfId="1" applyNumberFormat="1" applyFont="1" applyFill="1" applyBorder="1" applyAlignment="1">
      <alignment horizontal="center" vertical="center" wrapText="1"/>
    </xf>
    <xf numFmtId="3" fontId="10" fillId="4" borderId="6" xfId="1" applyNumberFormat="1" applyFont="1" applyFill="1" applyBorder="1" applyAlignment="1">
      <alignment horizontal="left" vertical="center" indent="1"/>
    </xf>
    <xf numFmtId="3" fontId="10" fillId="4" borderId="3" xfId="1" applyNumberFormat="1" applyFont="1" applyFill="1" applyBorder="1" applyAlignment="1">
      <alignment vertical="center"/>
    </xf>
    <xf numFmtId="3" fontId="10" fillId="4" borderId="3" xfId="1" applyNumberFormat="1" applyFont="1" applyFill="1" applyBorder="1" applyAlignment="1">
      <alignment horizontal="center" vertical="center"/>
    </xf>
    <xf numFmtId="3" fontId="10" fillId="4" borderId="3" xfId="1" applyNumberFormat="1" applyFont="1" applyFill="1" applyBorder="1" applyAlignment="1" applyProtection="1">
      <alignment horizontal="center" vertical="center"/>
      <protection locked="0"/>
    </xf>
    <xf numFmtId="3" fontId="10" fillId="6" borderId="3" xfId="1" applyNumberFormat="1" applyFont="1" applyFill="1" applyBorder="1" applyAlignment="1">
      <alignment horizontal="center" vertical="center"/>
    </xf>
    <xf numFmtId="3" fontId="10" fillId="4" borderId="7" xfId="1" applyNumberFormat="1" applyFont="1" applyFill="1" applyBorder="1" applyAlignment="1">
      <alignment horizontal="center" vertical="center"/>
    </xf>
    <xf numFmtId="3" fontId="11" fillId="4" borderId="7" xfId="1" applyNumberFormat="1" applyFont="1" applyFill="1" applyBorder="1" applyAlignment="1">
      <alignment horizontal="center" vertical="center"/>
    </xf>
    <xf numFmtId="3" fontId="11" fillId="4" borderId="6" xfId="1" applyNumberFormat="1" applyFont="1" applyFill="1" applyBorder="1" applyAlignment="1">
      <alignment horizontal="center" vertical="center"/>
    </xf>
    <xf numFmtId="3" fontId="7" fillId="4" borderId="6" xfId="1" applyNumberFormat="1" applyFont="1" applyFill="1" applyBorder="1" applyAlignment="1">
      <alignment horizontal="left" vertical="center" indent="1"/>
    </xf>
    <xf numFmtId="3" fontId="7" fillId="4" borderId="3" xfId="1" applyNumberFormat="1" applyFont="1" applyFill="1" applyBorder="1" applyAlignment="1">
      <alignment horizontal="center" vertical="center"/>
    </xf>
    <xf numFmtId="3" fontId="7" fillId="4" borderId="7" xfId="1" applyNumberFormat="1" applyFont="1" applyFill="1" applyBorder="1" applyAlignment="1">
      <alignment horizontal="center" vertical="center"/>
    </xf>
    <xf numFmtId="3" fontId="8" fillId="4" borderId="7" xfId="1" applyNumberFormat="1" applyFont="1" applyFill="1" applyBorder="1" applyAlignment="1">
      <alignment horizontal="center" vertical="center"/>
    </xf>
    <xf numFmtId="3" fontId="8" fillId="4" borderId="6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left" vertical="center" wrapText="1"/>
    </xf>
    <xf numFmtId="164" fontId="8" fillId="2" borderId="0" xfId="1" applyNumberFormat="1" applyFont="1" applyFill="1" applyAlignment="1">
      <alignment horizontal="center" vertical="center" wrapText="1"/>
    </xf>
    <xf numFmtId="164" fontId="8" fillId="2" borderId="8" xfId="1" applyNumberFormat="1" applyFont="1" applyFill="1" applyBorder="1" applyAlignment="1">
      <alignment horizontal="center" vertical="center" wrapText="1"/>
    </xf>
    <xf numFmtId="164" fontId="8" fillId="2" borderId="9" xfId="1" applyNumberFormat="1" applyFont="1" applyFill="1" applyBorder="1" applyAlignment="1">
      <alignment horizontal="center" vertical="center" wrapText="1"/>
    </xf>
    <xf numFmtId="164" fontId="8" fillId="2" borderId="10" xfId="1" applyNumberFormat="1" applyFont="1" applyFill="1" applyBorder="1" applyAlignment="1">
      <alignment horizontal="center" vertical="center" wrapText="1"/>
    </xf>
    <xf numFmtId="164" fontId="8" fillId="3" borderId="6" xfId="1" applyNumberFormat="1" applyFont="1" applyFill="1" applyBorder="1" applyAlignment="1">
      <alignment horizontal="left" vertical="center" wrapText="1"/>
    </xf>
    <xf numFmtId="164" fontId="12" fillId="0" borderId="0" xfId="1" applyNumberFormat="1" applyFont="1" applyAlignment="1">
      <alignment horizontal="center" vertical="center"/>
    </xf>
    <xf numFmtId="3" fontId="11" fillId="4" borderId="6" xfId="1" applyNumberFormat="1" applyFont="1" applyFill="1" applyBorder="1" applyAlignment="1">
      <alignment horizontal="left" vertical="center" indent="1"/>
    </xf>
    <xf numFmtId="3" fontId="11" fillId="4" borderId="3" xfId="1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horizontal="center"/>
    </xf>
    <xf numFmtId="3" fontId="11" fillId="4" borderId="3" xfId="1" applyNumberFormat="1" applyFont="1" applyFill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/>
      <protection locked="0"/>
    </xf>
    <xf numFmtId="3" fontId="11" fillId="6" borderId="3" xfId="1" applyNumberFormat="1" applyFont="1" applyFill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3" fontId="11" fillId="4" borderId="11" xfId="1" applyNumberFormat="1" applyFont="1" applyFill="1" applyBorder="1" applyAlignment="1">
      <alignment horizontal="left" vertical="center" indent="1"/>
    </xf>
    <xf numFmtId="3" fontId="8" fillId="4" borderId="3" xfId="1" applyNumberFormat="1" applyFont="1" applyFill="1" applyBorder="1" applyAlignment="1">
      <alignment horizontal="center" vertical="center"/>
    </xf>
    <xf numFmtId="3" fontId="11" fillId="4" borderId="14" xfId="1" applyNumberFormat="1" applyFont="1" applyFill="1" applyBorder="1" applyAlignment="1">
      <alignment horizontal="center" vertical="center"/>
    </xf>
    <xf numFmtId="3" fontId="11" fillId="4" borderId="14" xfId="1" applyNumberFormat="1" applyFont="1" applyFill="1" applyBorder="1" applyAlignment="1" applyProtection="1">
      <alignment horizontal="center" vertical="center"/>
      <protection locked="0"/>
    </xf>
    <xf numFmtId="3" fontId="11" fillId="4" borderId="16" xfId="1" applyNumberFormat="1" applyFont="1" applyFill="1" applyBorder="1" applyAlignment="1">
      <alignment horizontal="center" vertical="center"/>
    </xf>
    <xf numFmtId="3" fontId="8" fillId="4" borderId="6" xfId="1" applyNumberFormat="1" applyFont="1" applyFill="1" applyBorder="1" applyAlignment="1">
      <alignment horizontal="left" vertical="center" indent="1"/>
    </xf>
    <xf numFmtId="3" fontId="8" fillId="4" borderId="8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3" fontId="11" fillId="0" borderId="3" xfId="1" applyNumberFormat="1" applyFont="1" applyBorder="1" applyAlignment="1">
      <alignment horizontal="left" vertical="center"/>
    </xf>
    <xf numFmtId="164" fontId="8" fillId="3" borderId="4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3" fontId="10" fillId="4" borderId="16" xfId="1" applyNumberFormat="1" applyFont="1" applyFill="1" applyBorder="1" applyAlignment="1">
      <alignment horizontal="center" vertical="center"/>
    </xf>
    <xf numFmtId="3" fontId="7" fillId="4" borderId="2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left" vertical="center"/>
    </xf>
    <xf numFmtId="9" fontId="11" fillId="8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left" vertical="center" indent="2"/>
    </xf>
    <xf numFmtId="3" fontId="11" fillId="8" borderId="1" xfId="0" applyNumberFormat="1" applyFont="1" applyFill="1" applyBorder="1" applyAlignment="1">
      <alignment horizontal="center" vertical="center"/>
    </xf>
    <xf numFmtId="3" fontId="11" fillId="8" borderId="1" xfId="0" applyNumberFormat="1" applyFont="1" applyFill="1" applyBorder="1" applyAlignment="1" applyProtection="1">
      <alignment horizontal="center" vertical="center"/>
      <protection locked="0"/>
    </xf>
    <xf numFmtId="3" fontId="11" fillId="9" borderId="1" xfId="0" applyNumberFormat="1" applyFont="1" applyFill="1" applyBorder="1" applyAlignment="1">
      <alignment horizontal="center" vertical="center"/>
    </xf>
    <xf numFmtId="3" fontId="11" fillId="8" borderId="1" xfId="0" applyNumberFormat="1" applyFont="1" applyFill="1" applyBorder="1" applyAlignment="1">
      <alignment horizontal="center" vertical="center" wrapText="1"/>
    </xf>
    <xf numFmtId="3" fontId="11" fillId="10" borderId="1" xfId="0" applyNumberFormat="1" applyFont="1" applyFill="1" applyBorder="1" applyAlignment="1">
      <alignment horizontal="center" vertical="center" wrapText="1"/>
    </xf>
    <xf numFmtId="3" fontId="11" fillId="10" borderId="1" xfId="0" applyNumberFormat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left" vertical="center"/>
    </xf>
    <xf numFmtId="0" fontId="10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3" fontId="11" fillId="9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11" fillId="0" borderId="5" xfId="1" applyFont="1" applyBorder="1" applyAlignment="1">
      <alignment horizontal="center" vertical="center"/>
    </xf>
    <xf numFmtId="164" fontId="8" fillId="3" borderId="12" xfId="1" applyNumberFormat="1" applyFont="1" applyFill="1" applyBorder="1" applyAlignment="1">
      <alignment horizontal="center" vertical="center" wrapText="1"/>
    </xf>
    <xf numFmtId="3" fontId="11" fillId="8" borderId="1" xfId="0" applyNumberFormat="1" applyFont="1" applyFill="1" applyBorder="1" applyAlignment="1">
      <alignment horizontal="left" vertical="center" indent="1"/>
    </xf>
    <xf numFmtId="3" fontId="11" fillId="8" borderId="6" xfId="0" applyNumberFormat="1" applyFont="1" applyFill="1" applyBorder="1" applyAlignment="1">
      <alignment horizontal="left" vertical="center" indent="1"/>
    </xf>
    <xf numFmtId="3" fontId="11" fillId="8" borderId="7" xfId="0" applyNumberFormat="1" applyFont="1" applyFill="1" applyBorder="1" applyAlignment="1">
      <alignment horizontal="center" vertical="center"/>
    </xf>
    <xf numFmtId="3" fontId="11" fillId="8" borderId="6" xfId="0" applyNumberFormat="1" applyFont="1" applyFill="1" applyBorder="1" applyAlignment="1">
      <alignment horizontal="center" vertical="center"/>
    </xf>
    <xf numFmtId="3" fontId="14" fillId="8" borderId="0" xfId="0" applyNumberFormat="1" applyFont="1" applyFill="1" applyAlignment="1">
      <alignment horizontal="left" vertical="center" indent="1"/>
    </xf>
    <xf numFmtId="3" fontId="11" fillId="4" borderId="0" xfId="1" applyNumberFormat="1" applyFont="1" applyFill="1" applyAlignment="1">
      <alignment horizontal="center" vertical="center"/>
    </xf>
    <xf numFmtId="3" fontId="11" fillId="8" borderId="0" xfId="0" applyNumberFormat="1" applyFont="1" applyFill="1" applyAlignment="1">
      <alignment horizontal="center" vertical="center"/>
    </xf>
    <xf numFmtId="3" fontId="11" fillId="8" borderId="0" xfId="0" applyNumberFormat="1" applyFont="1" applyFill="1" applyAlignment="1" applyProtection="1">
      <alignment horizontal="center" vertical="center"/>
      <protection locked="0"/>
    </xf>
    <xf numFmtId="3" fontId="11" fillId="9" borderId="0" xfId="0" applyNumberFormat="1" applyFont="1" applyFill="1" applyAlignment="1">
      <alignment horizontal="center" vertical="center"/>
    </xf>
    <xf numFmtId="3" fontId="11" fillId="8" borderId="0" xfId="0" applyNumberFormat="1" applyFont="1" applyFill="1" applyAlignment="1">
      <alignment horizontal="left" vertical="center" indent="1"/>
    </xf>
    <xf numFmtId="3" fontId="11" fillId="11" borderId="1" xfId="2" applyNumberFormat="1" applyFont="1" applyFill="1" applyBorder="1" applyAlignment="1">
      <alignment horizontal="center" vertical="center"/>
    </xf>
    <xf numFmtId="3" fontId="11" fillId="8" borderId="1" xfId="2" applyNumberFormat="1" applyFont="1" applyFill="1" applyBorder="1" applyAlignment="1">
      <alignment horizontal="center" vertical="center"/>
    </xf>
    <xf numFmtId="3" fontId="11" fillId="9" borderId="1" xfId="0" applyNumberFormat="1" applyFont="1" applyFill="1" applyBorder="1" applyAlignment="1">
      <alignment horizontal="left" vertical="center" indent="1"/>
    </xf>
    <xf numFmtId="3" fontId="11" fillId="9" borderId="1" xfId="2" applyNumberFormat="1" applyFont="1" applyFill="1" applyBorder="1" applyAlignment="1">
      <alignment horizontal="center" vertical="center"/>
    </xf>
    <xf numFmtId="3" fontId="8" fillId="8" borderId="1" xfId="0" applyNumberFormat="1" applyFont="1" applyFill="1" applyBorder="1" applyAlignment="1">
      <alignment horizontal="left" vertical="center" indent="1"/>
    </xf>
    <xf numFmtId="3" fontId="8" fillId="8" borderId="1" xfId="2" applyNumberFormat="1" applyFont="1" applyFill="1" applyBorder="1" applyAlignment="1">
      <alignment horizontal="center" vertical="center"/>
    </xf>
    <xf numFmtId="0" fontId="5" fillId="0" borderId="0" xfId="1" applyAlignment="1">
      <alignment horizontal="left" vertical="center"/>
    </xf>
    <xf numFmtId="3" fontId="11" fillId="9" borderId="6" xfId="0" applyNumberFormat="1" applyFont="1" applyFill="1" applyBorder="1" applyAlignment="1">
      <alignment horizontal="left" vertical="center" indent="1"/>
    </xf>
    <xf numFmtId="3" fontId="11" fillId="9" borderId="7" xfId="0" applyNumberFormat="1" applyFont="1" applyFill="1" applyBorder="1" applyAlignment="1">
      <alignment horizontal="left" vertical="center" indent="1"/>
    </xf>
    <xf numFmtId="3" fontId="8" fillId="8" borderId="6" xfId="0" applyNumberFormat="1" applyFont="1" applyFill="1" applyBorder="1" applyAlignment="1">
      <alignment horizontal="left" vertical="center" indent="1"/>
    </xf>
    <xf numFmtId="3" fontId="8" fillId="8" borderId="7" xfId="2" applyNumberFormat="1" applyFont="1" applyFill="1" applyBorder="1" applyAlignment="1">
      <alignment horizontal="center" vertical="center"/>
    </xf>
    <xf numFmtId="3" fontId="8" fillId="8" borderId="1" xfId="2" applyNumberFormat="1" applyFont="1" applyFill="1" applyBorder="1" applyAlignment="1" applyProtection="1">
      <alignment horizontal="center" vertical="center"/>
    </xf>
    <xf numFmtId="3" fontId="11" fillId="8" borderId="1" xfId="2" applyNumberFormat="1" applyFont="1" applyFill="1" applyBorder="1" applyAlignment="1" applyProtection="1">
      <alignment horizontal="center" vertical="center"/>
    </xf>
    <xf numFmtId="3" fontId="11" fillId="8" borderId="1" xfId="2" applyNumberFormat="1" applyFont="1" applyFill="1" applyBorder="1" applyAlignment="1" applyProtection="1">
      <alignment horizontal="center" vertical="center"/>
      <protection locked="0"/>
    </xf>
    <xf numFmtId="3" fontId="11" fillId="10" borderId="1" xfId="2" applyNumberFormat="1" applyFont="1" applyFill="1" applyBorder="1" applyAlignment="1">
      <alignment horizontal="center" vertical="center"/>
    </xf>
    <xf numFmtId="3" fontId="11" fillId="6" borderId="1" xfId="1" applyNumberFormat="1" applyFont="1" applyFill="1" applyBorder="1" applyAlignment="1">
      <alignment horizontal="center" vertical="center"/>
    </xf>
    <xf numFmtId="3" fontId="11" fillId="9" borderId="1" xfId="2" applyNumberFormat="1" applyFont="1" applyFill="1" applyBorder="1" applyAlignment="1" applyProtection="1">
      <alignment horizontal="center" vertical="center"/>
    </xf>
    <xf numFmtId="3" fontId="14" fillId="8" borderId="1" xfId="0" applyNumberFormat="1" applyFont="1" applyFill="1" applyBorder="1" applyAlignment="1">
      <alignment horizontal="left" vertical="center" indent="1"/>
    </xf>
    <xf numFmtId="3" fontId="8" fillId="8" borderId="0" xfId="2" applyNumberFormat="1" applyFont="1" applyFill="1" applyBorder="1" applyAlignment="1" applyProtection="1">
      <alignment horizontal="center" vertical="center"/>
    </xf>
    <xf numFmtId="3" fontId="8" fillId="8" borderId="0" xfId="0" applyNumberFormat="1" applyFont="1" applyFill="1" applyAlignment="1">
      <alignment horizontal="left" vertical="center" indent="1"/>
    </xf>
    <xf numFmtId="3" fontId="8" fillId="8" borderId="0" xfId="2" applyNumberFormat="1" applyFont="1" applyFill="1" applyAlignment="1">
      <alignment horizontal="center" vertical="center"/>
    </xf>
    <xf numFmtId="165" fontId="14" fillId="8" borderId="0" xfId="0" applyNumberFormat="1" applyFont="1" applyFill="1" applyAlignment="1">
      <alignment horizontal="left" vertical="center" indent="1"/>
    </xf>
    <xf numFmtId="165" fontId="11" fillId="4" borderId="0" xfId="1" applyNumberFormat="1" applyFont="1" applyFill="1" applyAlignment="1">
      <alignment horizontal="center" vertical="center"/>
    </xf>
    <xf numFmtId="165" fontId="11" fillId="8" borderId="0" xfId="0" applyNumberFormat="1" applyFont="1" applyFill="1" applyAlignment="1">
      <alignment horizontal="center" vertical="center"/>
    </xf>
    <xf numFmtId="165" fontId="11" fillId="8" borderId="0" xfId="0" applyNumberFormat="1" applyFont="1" applyFill="1" applyAlignment="1" applyProtection="1">
      <alignment horizontal="center" vertical="center"/>
      <protection locked="0"/>
    </xf>
    <xf numFmtId="165" fontId="11" fillId="9" borderId="0" xfId="0" applyNumberFormat="1" applyFont="1" applyFill="1" applyAlignment="1">
      <alignment horizontal="center" vertical="center"/>
    </xf>
    <xf numFmtId="165" fontId="11" fillId="8" borderId="6" xfId="0" applyNumberFormat="1" applyFont="1" applyFill="1" applyBorder="1" applyAlignment="1">
      <alignment horizontal="left" vertical="center" indent="1"/>
    </xf>
    <xf numFmtId="165" fontId="11" fillId="8" borderId="7" xfId="0" applyNumberFormat="1" applyFont="1" applyFill="1" applyBorder="1" applyAlignment="1">
      <alignment horizontal="center" vertical="center"/>
    </xf>
    <xf numFmtId="165" fontId="11" fillId="11" borderId="1" xfId="2" applyNumberFormat="1" applyFont="1" applyFill="1" applyBorder="1" applyAlignment="1">
      <alignment horizontal="center" vertical="center"/>
    </xf>
    <xf numFmtId="165" fontId="11" fillId="8" borderId="1" xfId="2" applyNumberFormat="1" applyFont="1" applyFill="1" applyBorder="1" applyAlignment="1">
      <alignment horizontal="center" vertical="center"/>
    </xf>
    <xf numFmtId="165" fontId="5" fillId="0" borderId="0" xfId="1" applyNumberFormat="1" applyAlignment="1">
      <alignment horizontal="center" vertical="center"/>
    </xf>
    <xf numFmtId="165" fontId="11" fillId="9" borderId="6" xfId="0" applyNumberFormat="1" applyFont="1" applyFill="1" applyBorder="1" applyAlignment="1">
      <alignment horizontal="left" vertical="center" indent="1"/>
    </xf>
    <xf numFmtId="165" fontId="11" fillId="9" borderId="7" xfId="0" applyNumberFormat="1" applyFont="1" applyFill="1" applyBorder="1" applyAlignment="1">
      <alignment horizontal="left" vertical="center" indent="1"/>
    </xf>
    <xf numFmtId="165" fontId="11" fillId="9" borderId="1" xfId="2" applyNumberFormat="1" applyFont="1" applyFill="1" applyBorder="1" applyAlignment="1">
      <alignment horizontal="center" vertical="center"/>
    </xf>
    <xf numFmtId="165" fontId="8" fillId="8" borderId="6" xfId="0" applyNumberFormat="1" applyFont="1" applyFill="1" applyBorder="1" applyAlignment="1">
      <alignment horizontal="left" vertical="center" indent="1"/>
    </xf>
    <xf numFmtId="165" fontId="8" fillId="8" borderId="7" xfId="2" applyNumberFormat="1" applyFont="1" applyFill="1" applyBorder="1" applyAlignment="1">
      <alignment horizontal="center" vertical="center"/>
    </xf>
    <xf numFmtId="165" fontId="8" fillId="8" borderId="1" xfId="2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left" vertical="center"/>
    </xf>
    <xf numFmtId="164" fontId="8" fillId="2" borderId="11" xfId="1" applyNumberFormat="1" applyFont="1" applyFill="1" applyBorder="1" applyAlignment="1">
      <alignment horizontal="center" vertical="center" wrapText="1"/>
    </xf>
    <xf numFmtId="164" fontId="8" fillId="2" borderId="16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left" vertical="center" wrapText="1"/>
    </xf>
    <xf numFmtId="3" fontId="11" fillId="11" borderId="2" xfId="2" applyNumberFormat="1" applyFont="1" applyFill="1" applyBorder="1" applyAlignment="1" applyProtection="1">
      <alignment horizontal="center" vertical="center"/>
    </xf>
    <xf numFmtId="3" fontId="11" fillId="11" borderId="1" xfId="0" applyNumberFormat="1" applyFont="1" applyFill="1" applyBorder="1" applyAlignment="1">
      <alignment horizontal="center" vertical="center"/>
    </xf>
    <xf numFmtId="3" fontId="11" fillId="8" borderId="7" xfId="2" applyNumberFormat="1" applyFont="1" applyFill="1" applyBorder="1" applyAlignment="1" applyProtection="1">
      <alignment horizontal="center" vertical="center"/>
    </xf>
    <xf numFmtId="3" fontId="11" fillId="11" borderId="1" xfId="2" applyNumberFormat="1" applyFont="1" applyFill="1" applyBorder="1" applyAlignment="1" applyProtection="1">
      <alignment horizontal="center" vertical="center"/>
    </xf>
    <xf numFmtId="3" fontId="8" fillId="8" borderId="7" xfId="2" applyNumberFormat="1" applyFont="1" applyFill="1" applyBorder="1" applyAlignment="1" applyProtection="1">
      <alignment horizontal="center" vertical="center"/>
    </xf>
    <xf numFmtId="0" fontId="5" fillId="0" borderId="3" xfId="1" applyBorder="1" applyAlignment="1">
      <alignment horizontal="center" vertical="center"/>
    </xf>
    <xf numFmtId="3" fontId="11" fillId="8" borderId="3" xfId="2" applyNumberFormat="1" applyFont="1" applyFill="1" applyBorder="1" applyAlignment="1">
      <alignment horizontal="center" vertical="center"/>
    </xf>
    <xf numFmtId="3" fontId="11" fillId="8" borderId="16" xfId="2" applyNumberFormat="1" applyFont="1" applyFill="1" applyBorder="1" applyAlignment="1" applyProtection="1">
      <alignment horizontal="center" vertical="center"/>
    </xf>
    <xf numFmtId="3" fontId="11" fillId="8" borderId="7" xfId="2" applyNumberFormat="1" applyFont="1" applyFill="1" applyBorder="1" applyAlignment="1">
      <alignment horizontal="center" vertical="center"/>
    </xf>
    <xf numFmtId="3" fontId="11" fillId="8" borderId="16" xfId="2" applyNumberFormat="1" applyFont="1" applyFill="1" applyBorder="1" applyAlignment="1">
      <alignment horizontal="center" vertical="center"/>
    </xf>
    <xf numFmtId="3" fontId="8" fillId="8" borderId="2" xfId="2" applyNumberFormat="1" applyFont="1" applyFill="1" applyBorder="1" applyAlignment="1">
      <alignment horizontal="center" vertical="center"/>
    </xf>
    <xf numFmtId="3" fontId="10" fillId="4" borderId="1" xfId="1" applyNumberFormat="1" applyFont="1" applyFill="1" applyBorder="1" applyAlignment="1">
      <alignment horizontal="left" vertical="center" wrapText="1" indent="1"/>
    </xf>
    <xf numFmtId="3" fontId="11" fillId="4" borderId="1" xfId="1" applyNumberFormat="1" applyFont="1" applyFill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left" vertical="center" wrapText="1" indent="1"/>
    </xf>
    <xf numFmtId="3" fontId="8" fillId="4" borderId="1" xfId="1" applyNumberFormat="1" applyFont="1" applyFill="1" applyBorder="1" applyAlignment="1">
      <alignment horizontal="center" vertical="center" wrapText="1"/>
    </xf>
    <xf numFmtId="3" fontId="10" fillId="6" borderId="1" xfId="1" applyNumberFormat="1" applyFont="1" applyFill="1" applyBorder="1" applyAlignment="1">
      <alignment horizontal="left" vertical="center" wrapText="1" indent="1"/>
    </xf>
    <xf numFmtId="3" fontId="5" fillId="12" borderId="0" xfId="1" applyNumberFormat="1" applyFill="1" applyAlignment="1">
      <alignment horizontal="center" vertical="center"/>
    </xf>
    <xf numFmtId="3" fontId="15" fillId="4" borderId="1" xfId="1" applyNumberFormat="1" applyFont="1" applyFill="1" applyBorder="1" applyAlignment="1">
      <alignment horizontal="left" vertical="center" wrapText="1" indent="1"/>
    </xf>
    <xf numFmtId="0" fontId="16" fillId="0" borderId="0" xfId="1" applyFont="1" applyAlignment="1">
      <alignment vertical="center"/>
    </xf>
    <xf numFmtId="0" fontId="16" fillId="0" borderId="0" xfId="1" applyFont="1"/>
    <xf numFmtId="0" fontId="11" fillId="0" borderId="0" xfId="1" applyFont="1" applyAlignment="1">
      <alignment vertical="center"/>
    </xf>
    <xf numFmtId="164" fontId="8" fillId="13" borderId="1" xfId="1" applyNumberFormat="1" applyFont="1" applyFill="1" applyBorder="1" applyAlignment="1">
      <alignment horizontal="center" vertical="center" wrapText="1"/>
    </xf>
    <xf numFmtId="164" fontId="8" fillId="13" borderId="1" xfId="1" applyNumberFormat="1" applyFont="1" applyFill="1" applyBorder="1" applyAlignment="1">
      <alignment horizontal="center" vertical="center"/>
    </xf>
    <xf numFmtId="164" fontId="8" fillId="0" borderId="0" xfId="1" applyNumberFormat="1" applyFont="1" applyAlignment="1">
      <alignment vertical="center"/>
    </xf>
    <xf numFmtId="164" fontId="8" fillId="0" borderId="0" xfId="1" applyNumberFormat="1" applyFont="1"/>
    <xf numFmtId="9" fontId="8" fillId="14" borderId="2" xfId="1" applyNumberFormat="1" applyFont="1" applyFill="1" applyBorder="1" applyAlignment="1">
      <alignment horizontal="left" vertical="center" wrapText="1"/>
    </xf>
    <xf numFmtId="9" fontId="8" fillId="2" borderId="2" xfId="1" applyNumberFormat="1" applyFont="1" applyFill="1" applyBorder="1" applyAlignment="1">
      <alignment horizontal="center" vertical="center"/>
    </xf>
    <xf numFmtId="9" fontId="8" fillId="2" borderId="17" xfId="0" applyNumberFormat="1" applyFont="1" applyFill="1" applyBorder="1" applyAlignment="1">
      <alignment horizontal="center" vertical="center"/>
    </xf>
    <xf numFmtId="9" fontId="8" fillId="2" borderId="16" xfId="0" applyNumberFormat="1" applyFont="1" applyFill="1" applyBorder="1" applyAlignment="1">
      <alignment horizontal="center" vertical="center"/>
    </xf>
    <xf numFmtId="9" fontId="8" fillId="0" borderId="0" xfId="1" applyNumberFormat="1" applyFont="1" applyAlignment="1">
      <alignment vertical="center"/>
    </xf>
    <xf numFmtId="3" fontId="11" fillId="4" borderId="1" xfId="1" applyNumberFormat="1" applyFont="1" applyFill="1" applyBorder="1" applyAlignment="1">
      <alignment horizontal="left" vertical="center" wrapText="1" indent="2"/>
    </xf>
    <xf numFmtId="3" fontId="11" fillId="0" borderId="16" xfId="0" applyNumberFormat="1" applyFont="1" applyBorder="1" applyAlignment="1">
      <alignment horizontal="center" vertical="center"/>
    </xf>
    <xf numFmtId="3" fontId="11" fillId="0" borderId="16" xfId="0" applyNumberFormat="1" applyFont="1" applyBorder="1" applyAlignment="1" applyProtection="1">
      <alignment horizontal="center" vertical="center"/>
      <protection locked="0"/>
    </xf>
    <xf numFmtId="3" fontId="11" fillId="12" borderId="16" xfId="0" applyNumberFormat="1" applyFont="1" applyFill="1" applyBorder="1" applyAlignment="1">
      <alignment horizontal="center" vertical="center"/>
    </xf>
    <xf numFmtId="3" fontId="11" fillId="11" borderId="16" xfId="0" applyNumberFormat="1" applyFont="1" applyFill="1" applyBorder="1" applyAlignment="1">
      <alignment horizontal="center" vertical="center"/>
    </xf>
    <xf numFmtId="3" fontId="11" fillId="0" borderId="16" xfId="0" quotePrefix="1" applyNumberFormat="1" applyFont="1" applyBorder="1" applyAlignment="1">
      <alignment horizontal="center" vertical="center"/>
    </xf>
    <xf numFmtId="3" fontId="11" fillId="0" borderId="0" xfId="1" applyNumberFormat="1" applyFont="1" applyAlignment="1">
      <alignment vertical="center"/>
    </xf>
    <xf numFmtId="3" fontId="11" fillId="0" borderId="0" xfId="1" applyNumberFormat="1" applyFont="1"/>
    <xf numFmtId="9" fontId="8" fillId="14" borderId="1" xfId="1" applyNumberFormat="1" applyFont="1" applyFill="1" applyBorder="1" applyAlignment="1">
      <alignment horizontal="left" vertical="center" wrapText="1"/>
    </xf>
    <xf numFmtId="9" fontId="8" fillId="2" borderId="1" xfId="1" applyNumberFormat="1" applyFont="1" applyFill="1" applyBorder="1" applyAlignment="1">
      <alignment horizontal="center" vertical="center"/>
    </xf>
    <xf numFmtId="9" fontId="8" fillId="14" borderId="1" xfId="1" applyNumberFormat="1" applyFont="1" applyFill="1" applyBorder="1" applyAlignment="1">
      <alignment horizontal="center" vertical="center"/>
    </xf>
    <xf numFmtId="9" fontId="8" fillId="14" borderId="16" xfId="0" applyNumberFormat="1" applyFont="1" applyFill="1" applyBorder="1" applyAlignment="1">
      <alignment horizontal="center" vertical="center"/>
    </xf>
    <xf numFmtId="165" fontId="8" fillId="14" borderId="1" xfId="1" applyNumberFormat="1" applyFont="1" applyFill="1" applyBorder="1" applyAlignment="1">
      <alignment horizontal="left" vertical="center" wrapText="1"/>
    </xf>
    <xf numFmtId="165" fontId="8" fillId="14" borderId="1" xfId="1" applyNumberFormat="1" applyFont="1" applyFill="1" applyBorder="1" applyAlignment="1">
      <alignment horizontal="center" vertical="center"/>
    </xf>
    <xf numFmtId="165" fontId="8" fillId="14" borderId="16" xfId="0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6" fontId="11" fillId="4" borderId="1" xfId="1" applyNumberFormat="1" applyFont="1" applyFill="1" applyBorder="1" applyAlignment="1">
      <alignment horizontal="left" vertical="center" wrapText="1" indent="2"/>
    </xf>
    <xf numFmtId="166" fontId="8" fillId="4" borderId="1" xfId="1" applyNumberFormat="1" applyFont="1" applyFill="1" applyBorder="1" applyAlignment="1">
      <alignment horizontal="center" vertical="center"/>
    </xf>
    <xf numFmtId="166" fontId="11" fillId="0" borderId="16" xfId="0" applyNumberFormat="1" applyFont="1" applyBorder="1" applyAlignment="1">
      <alignment horizontal="center" vertical="center"/>
    </xf>
    <xf numFmtId="166" fontId="11" fillId="0" borderId="16" xfId="0" applyNumberFormat="1" applyFont="1" applyBorder="1" applyAlignment="1" applyProtection="1">
      <alignment horizontal="center" vertical="center"/>
      <protection locked="0"/>
    </xf>
    <xf numFmtId="166" fontId="11" fillId="12" borderId="16" xfId="0" applyNumberFormat="1" applyFont="1" applyFill="1" applyBorder="1" applyAlignment="1">
      <alignment horizontal="center" vertical="center"/>
    </xf>
    <xf numFmtId="166" fontId="11" fillId="0" borderId="16" xfId="0" applyNumberFormat="1" applyFont="1" applyBorder="1" applyAlignment="1">
      <alignment horizontal="center" vertical="center" wrapText="1"/>
    </xf>
    <xf numFmtId="166" fontId="11" fillId="0" borderId="0" xfId="1" applyNumberFormat="1" applyFont="1" applyAlignment="1">
      <alignment vertical="center"/>
    </xf>
    <xf numFmtId="166" fontId="11" fillId="0" borderId="0" xfId="1" applyNumberFormat="1" applyFont="1"/>
    <xf numFmtId="164" fontId="8" fillId="13" borderId="6" xfId="1" applyNumberFormat="1" applyFont="1" applyFill="1" applyBorder="1" applyAlignment="1">
      <alignment horizontal="centerContinuous" vertical="center"/>
    </xf>
    <xf numFmtId="164" fontId="8" fillId="13" borderId="7" xfId="1" applyNumberFormat="1" applyFont="1" applyFill="1" applyBorder="1" applyAlignment="1">
      <alignment horizontal="centerContinuous" vertical="center"/>
    </xf>
    <xf numFmtId="10" fontId="8" fillId="14" borderId="1" xfId="1" applyNumberFormat="1" applyFont="1" applyFill="1" applyBorder="1" applyAlignment="1">
      <alignment horizontal="left" vertical="center" wrapText="1"/>
    </xf>
    <xf numFmtId="10" fontId="8" fillId="0" borderId="0" xfId="1" applyNumberFormat="1" applyFont="1" applyAlignment="1">
      <alignment vertical="center"/>
    </xf>
    <xf numFmtId="10" fontId="11" fillId="4" borderId="1" xfId="1" applyNumberFormat="1" applyFont="1" applyFill="1" applyBorder="1" applyAlignment="1">
      <alignment horizontal="center" vertical="center"/>
    </xf>
    <xf numFmtId="3" fontId="11" fillId="0" borderId="0" xfId="1" applyNumberFormat="1" applyFont="1" applyAlignment="1">
      <alignment horizontal="center" vertical="center"/>
    </xf>
    <xf numFmtId="3" fontId="11" fillId="4" borderId="3" xfId="1" applyNumberFormat="1" applyFont="1" applyFill="1" applyBorder="1" applyAlignment="1">
      <alignment horizontal="left" vertical="center" wrapText="1" indent="2"/>
    </xf>
    <xf numFmtId="3" fontId="11" fillId="0" borderId="18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10" fontId="11" fillId="4" borderId="16" xfId="1" applyNumberFormat="1" applyFont="1" applyFill="1" applyBorder="1" applyAlignment="1">
      <alignment horizontal="center" vertical="center"/>
    </xf>
    <xf numFmtId="164" fontId="8" fillId="2" borderId="13" xfId="1" applyNumberFormat="1" applyFont="1" applyFill="1" applyBorder="1" applyAlignment="1">
      <alignment horizontal="centerContinuous" vertical="center"/>
    </xf>
    <xf numFmtId="165" fontId="8" fillId="2" borderId="19" xfId="0" applyNumberFormat="1" applyFont="1" applyFill="1" applyBorder="1" applyAlignment="1">
      <alignment horizontal="centerContinuous" vertical="center"/>
    </xf>
    <xf numFmtId="164" fontId="8" fillId="2" borderId="6" xfId="1" applyNumberFormat="1" applyFont="1" applyFill="1" applyBorder="1" applyAlignment="1">
      <alignment horizontal="centerContinuous" vertical="center"/>
    </xf>
    <xf numFmtId="165" fontId="8" fillId="2" borderId="15" xfId="0" applyNumberFormat="1" applyFont="1" applyFill="1" applyBorder="1" applyAlignment="1">
      <alignment horizontal="centerContinuous" vertical="center"/>
    </xf>
    <xf numFmtId="164" fontId="8" fillId="2" borderId="11" xfId="1" applyNumberFormat="1" applyFont="1" applyFill="1" applyBorder="1" applyAlignment="1">
      <alignment horizontal="centerContinuous" vertical="center"/>
    </xf>
    <xf numFmtId="165" fontId="8" fillId="2" borderId="20" xfId="0" applyNumberFormat="1" applyFont="1" applyFill="1" applyBorder="1" applyAlignment="1">
      <alignment horizontal="centerContinuous" vertical="center"/>
    </xf>
    <xf numFmtId="10" fontId="8" fillId="14" borderId="1" xfId="1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Continuous" vertical="center"/>
    </xf>
    <xf numFmtId="165" fontId="8" fillId="2" borderId="1" xfId="0" applyNumberFormat="1" applyFont="1" applyFill="1" applyBorder="1" applyAlignment="1">
      <alignment horizontal="centerContinuous" vertical="center"/>
    </xf>
    <xf numFmtId="10" fontId="11" fillId="0" borderId="1" xfId="0" applyNumberFormat="1" applyFont="1" applyBorder="1" applyAlignment="1">
      <alignment horizontal="center" vertical="center"/>
    </xf>
    <xf numFmtId="10" fontId="11" fillId="4" borderId="1" xfId="1" applyNumberFormat="1" applyFont="1" applyFill="1" applyBorder="1" applyAlignment="1" applyProtection="1">
      <alignment horizontal="center" vertical="center"/>
      <protection locked="0"/>
    </xf>
    <xf numFmtId="10" fontId="11" fillId="0" borderId="1" xfId="0" applyNumberFormat="1" applyFont="1" applyBorder="1" applyAlignment="1" applyProtection="1">
      <alignment horizontal="center" vertical="center"/>
      <protection locked="0"/>
    </xf>
    <xf numFmtId="10" fontId="11" fillId="0" borderId="1" xfId="1" applyNumberFormat="1" applyFont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/>
    </xf>
    <xf numFmtId="3" fontId="8" fillId="4" borderId="1" xfId="1" applyNumberFormat="1" applyFont="1" applyFill="1" applyBorder="1" applyAlignment="1">
      <alignment horizontal="left" vertical="center" wrapText="1" indent="2"/>
    </xf>
    <xf numFmtId="10" fontId="8" fillId="4" borderId="1" xfId="1" applyNumberFormat="1" applyFont="1" applyFill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Continuous" vertical="center"/>
    </xf>
    <xf numFmtId="10" fontId="8" fillId="4" borderId="1" xfId="1" applyNumberFormat="1" applyFont="1" applyFill="1" applyBorder="1" applyAlignment="1" applyProtection="1">
      <alignment horizontal="center" vertical="center"/>
      <protection locked="0"/>
    </xf>
    <xf numFmtId="10" fontId="8" fillId="0" borderId="1" xfId="0" applyNumberFormat="1" applyFont="1" applyBorder="1" applyAlignment="1" applyProtection="1">
      <alignment horizontal="center" vertical="center"/>
      <protection locked="0"/>
    </xf>
    <xf numFmtId="10" fontId="8" fillId="0" borderId="1" xfId="0" applyNumberFormat="1" applyFont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/>
    <xf numFmtId="10" fontId="4" fillId="0" borderId="1" xfId="2" applyNumberFormat="1" applyFont="1" applyBorder="1" applyAlignment="1" applyProtection="1">
      <alignment horizontal="center" vertical="center"/>
      <protection locked="0"/>
    </xf>
    <xf numFmtId="10" fontId="4" fillId="0" borderId="1" xfId="2" applyNumberFormat="1" applyBorder="1" applyAlignment="1" applyProtection="1">
      <alignment horizontal="center" vertical="center"/>
      <protection locked="0"/>
    </xf>
    <xf numFmtId="10" fontId="11" fillId="4" borderId="1" xfId="1" applyNumberFormat="1" applyFont="1" applyFill="1" applyBorder="1" applyAlignment="1">
      <alignment horizontal="center" vertical="center" wrapText="1"/>
    </xf>
    <xf numFmtId="10" fontId="11" fillId="0" borderId="0" xfId="0" applyNumberFormat="1" applyFont="1" applyAlignment="1">
      <alignment horizontal="center" vertical="center"/>
    </xf>
    <xf numFmtId="10" fontId="8" fillId="4" borderId="6" xfId="1" applyNumberFormat="1" applyFont="1" applyFill="1" applyBorder="1" applyAlignment="1">
      <alignment horizontal="centerContinuous" vertical="center"/>
    </xf>
    <xf numFmtId="10" fontId="8" fillId="4" borderId="7" xfId="1" applyNumberFormat="1" applyFont="1" applyFill="1" applyBorder="1" applyAlignment="1">
      <alignment horizontal="centerContinuous" vertical="center"/>
    </xf>
    <xf numFmtId="10" fontId="8" fillId="4" borderId="6" xfId="1" applyNumberFormat="1" applyFont="1" applyFill="1" applyBorder="1" applyAlignment="1">
      <alignment horizontal="center" vertical="center"/>
    </xf>
    <xf numFmtId="10" fontId="17" fillId="0" borderId="1" xfId="2" applyNumberFormat="1" applyFont="1" applyBorder="1" applyAlignment="1" applyProtection="1">
      <alignment horizontal="center" vertical="center"/>
      <protection locked="0"/>
    </xf>
    <xf numFmtId="165" fontId="8" fillId="2" borderId="14" xfId="0" applyNumberFormat="1" applyFont="1" applyFill="1" applyBorder="1" applyAlignment="1">
      <alignment horizontal="centerContinuous" vertical="center"/>
    </xf>
    <xf numFmtId="10" fontId="11" fillId="4" borderId="1" xfId="1" applyNumberFormat="1" applyFont="1" applyFill="1" applyBorder="1" applyAlignment="1">
      <alignment vertical="center"/>
    </xf>
    <xf numFmtId="10" fontId="11" fillId="4" borderId="4" xfId="1" applyNumberFormat="1" applyFont="1" applyFill="1" applyBorder="1" applyAlignment="1">
      <alignment horizontal="center" vertical="center"/>
    </xf>
    <xf numFmtId="10" fontId="11" fillId="0" borderId="6" xfId="0" applyNumberFormat="1" applyFont="1" applyBorder="1" applyAlignment="1">
      <alignment horizontal="center" vertical="center"/>
    </xf>
    <xf numFmtId="10" fontId="8" fillId="4" borderId="1" xfId="1" applyNumberFormat="1" applyFont="1" applyFill="1" applyBorder="1" applyAlignment="1">
      <alignment vertical="center"/>
    </xf>
    <xf numFmtId="10" fontId="8" fillId="4" borderId="16" xfId="1" applyNumberFormat="1" applyFont="1" applyFill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10" fontId="8" fillId="4" borderId="0" xfId="1" applyNumberFormat="1" applyFont="1" applyFill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3" fontId="18" fillId="15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/>
    <xf numFmtId="0" fontId="8" fillId="3" borderId="1" xfId="1" applyFont="1" applyFill="1" applyBorder="1" applyAlignment="1">
      <alignment horizontal="left" vertical="center"/>
    </xf>
    <xf numFmtId="3" fontId="10" fillId="4" borderId="4" xfId="1" applyNumberFormat="1" applyFont="1" applyFill="1" applyBorder="1" applyAlignment="1">
      <alignment horizontal="center" vertical="center"/>
    </xf>
    <xf numFmtId="3" fontId="10" fillId="4" borderId="10" xfId="1" applyNumberFormat="1" applyFont="1" applyFill="1" applyBorder="1" applyAlignment="1">
      <alignment horizontal="center" vertical="center"/>
    </xf>
    <xf numFmtId="3" fontId="10" fillId="4" borderId="2" xfId="1" applyNumberFormat="1" applyFont="1" applyFill="1" applyBorder="1" applyAlignment="1">
      <alignment horizontal="center" vertical="center"/>
    </xf>
    <xf numFmtId="3" fontId="11" fillId="4" borderId="4" xfId="1" applyNumberFormat="1" applyFont="1" applyFill="1" applyBorder="1" applyAlignment="1">
      <alignment horizontal="center" vertical="center"/>
    </xf>
    <xf numFmtId="3" fontId="11" fillId="4" borderId="10" xfId="1" applyNumberFormat="1" applyFont="1" applyFill="1" applyBorder="1" applyAlignment="1">
      <alignment horizontal="center" vertical="center"/>
    </xf>
    <xf numFmtId="3" fontId="11" fillId="4" borderId="2" xfId="1" applyNumberFormat="1" applyFont="1" applyFill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10" fontId="11" fillId="4" borderId="6" xfId="1" applyNumberFormat="1" applyFont="1" applyFill="1" applyBorder="1" applyAlignment="1">
      <alignment horizontal="center" vertical="center"/>
    </xf>
    <xf numFmtId="10" fontId="11" fillId="4" borderId="7" xfId="1" applyNumberFormat="1" applyFont="1" applyFill="1" applyBorder="1" applyAlignment="1">
      <alignment horizontal="center" vertical="center"/>
    </xf>
    <xf numFmtId="10" fontId="8" fillId="4" borderId="6" xfId="1" applyNumberFormat="1" applyFont="1" applyFill="1" applyBorder="1" applyAlignment="1">
      <alignment horizontal="center" vertical="center"/>
    </xf>
    <xf numFmtId="10" fontId="8" fillId="4" borderId="7" xfId="1" applyNumberFormat="1" applyFont="1" applyFill="1" applyBorder="1" applyAlignment="1">
      <alignment horizontal="center" vertical="center"/>
    </xf>
    <xf numFmtId="3" fontId="18" fillId="15" borderId="16" xfId="1" applyNumberFormat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/>
    </xf>
    <xf numFmtId="164" fontId="8" fillId="13" borderId="6" xfId="1" applyNumberFormat="1" applyFont="1" applyFill="1" applyBorder="1" applyAlignment="1">
      <alignment horizontal="center" vertical="center"/>
    </xf>
    <xf numFmtId="164" fontId="8" fillId="13" borderId="7" xfId="1" applyNumberFormat="1" applyFont="1" applyFill="1" applyBorder="1" applyAlignment="1">
      <alignment horizontal="center" vertical="center"/>
    </xf>
    <xf numFmtId="9" fontId="8" fillId="2" borderId="1" xfId="1" applyNumberFormat="1" applyFont="1" applyFill="1" applyBorder="1" applyAlignment="1">
      <alignment horizontal="center" vertical="center"/>
    </xf>
    <xf numFmtId="10" fontId="11" fillId="4" borderId="1" xfId="1" applyNumberFormat="1" applyFont="1" applyFill="1" applyBorder="1" applyAlignment="1">
      <alignment horizontal="center" vertical="center"/>
    </xf>
    <xf numFmtId="10" fontId="11" fillId="4" borderId="16" xfId="1" applyNumberFormat="1" applyFont="1" applyFill="1" applyBorder="1" applyAlignment="1">
      <alignment horizontal="center" vertical="center"/>
    </xf>
    <xf numFmtId="10" fontId="8" fillId="0" borderId="6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0" fontId="11" fillId="4" borderId="11" xfId="1" applyNumberFormat="1" applyFont="1" applyFill="1" applyBorder="1" applyAlignment="1">
      <alignment horizontal="center" vertical="center"/>
    </xf>
    <xf numFmtId="10" fontId="11" fillId="4" borderId="9" xfId="1" applyNumberFormat="1" applyFont="1" applyFill="1" applyBorder="1" applyAlignment="1">
      <alignment horizontal="center" vertical="center"/>
    </xf>
    <xf numFmtId="10" fontId="8" fillId="4" borderId="1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5 2" xfId="1" xr:uid="{32788E76-588D-424A-AD15-F042318E8046}"/>
    <cellStyle name="Porcentagem 4" xfId="2" xr:uid="{FF43DE47-6E52-45C9-A106-D3A43729EA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114300</xdr:colOff>
      <xdr:row>0</xdr:row>
      <xdr:rowOff>66675</xdr:rowOff>
    </xdr:from>
    <xdr:to>
      <xdr:col>18</xdr:col>
      <xdr:colOff>1828800</xdr:colOff>
      <xdr:row>0</xdr:row>
      <xdr:rowOff>638175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0AE0F0A3-BE5C-B71F-2FC9-860764BBB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675"/>
          <a:ext cx="1714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18</xdr:col>
      <xdr:colOff>2057400</xdr:colOff>
      <xdr:row>0</xdr:row>
      <xdr:rowOff>66675</xdr:rowOff>
    </xdr:from>
    <xdr:to>
      <xdr:col>31</xdr:col>
      <xdr:colOff>752475</xdr:colOff>
      <xdr:row>0</xdr:row>
      <xdr:rowOff>647700</xdr:rowOff>
    </xdr:to>
    <xdr:pic>
      <xdr:nvPicPr>
        <xdr:cNvPr id="1028" name="Imagem 4">
          <a:extLst>
            <a:ext uri="{FF2B5EF4-FFF2-40B4-BE49-F238E27FC236}">
              <a16:creationId xmlns:a16="http://schemas.microsoft.com/office/drawing/2014/main" id="{AC3D483D-CF8C-0345-BACC-FEF2E6F52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66675"/>
          <a:ext cx="4953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266700</xdr:colOff>
      <xdr:row>0</xdr:row>
      <xdr:rowOff>57150</xdr:rowOff>
    </xdr:from>
    <xdr:to>
      <xdr:col>0</xdr:col>
      <xdr:colOff>1990725</xdr:colOff>
      <xdr:row>0</xdr:row>
      <xdr:rowOff>628650</xdr:rowOff>
    </xdr:to>
    <xdr:pic>
      <xdr:nvPicPr>
        <xdr:cNvPr id="2051" name="Imagem 3">
          <a:extLst>
            <a:ext uri="{FF2B5EF4-FFF2-40B4-BE49-F238E27FC236}">
              <a16:creationId xmlns:a16="http://schemas.microsoft.com/office/drawing/2014/main" id="{78B00F98-3C7A-2206-157F-9648595E0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7150"/>
          <a:ext cx="17240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2219325</xdr:colOff>
      <xdr:row>0</xdr:row>
      <xdr:rowOff>57150</xdr:rowOff>
    </xdr:from>
    <xdr:to>
      <xdr:col>27</xdr:col>
      <xdr:colOff>485775</xdr:colOff>
      <xdr:row>0</xdr:row>
      <xdr:rowOff>638175</xdr:rowOff>
    </xdr:to>
    <xdr:pic>
      <xdr:nvPicPr>
        <xdr:cNvPr id="2052" name="Imagem 4">
          <a:extLst>
            <a:ext uri="{FF2B5EF4-FFF2-40B4-BE49-F238E27FC236}">
              <a16:creationId xmlns:a16="http://schemas.microsoft.com/office/drawing/2014/main" id="{8CB008AC-2F80-B223-6D3A-BBC4AFABD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57150"/>
          <a:ext cx="4495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371475</xdr:colOff>
      <xdr:row>0</xdr:row>
      <xdr:rowOff>76200</xdr:rowOff>
    </xdr:from>
    <xdr:to>
      <xdr:col>0</xdr:col>
      <xdr:colOff>2095500</xdr:colOff>
      <xdr:row>0</xdr:row>
      <xdr:rowOff>647700</xdr:rowOff>
    </xdr:to>
    <xdr:pic>
      <xdr:nvPicPr>
        <xdr:cNvPr id="3075" name="Imagem 3">
          <a:extLst>
            <a:ext uri="{FF2B5EF4-FFF2-40B4-BE49-F238E27FC236}">
              <a16:creationId xmlns:a16="http://schemas.microsoft.com/office/drawing/2014/main" id="{5E8DF4B1-6B8F-AB34-6643-B302ECEDF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200"/>
          <a:ext cx="17240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2324100</xdr:colOff>
      <xdr:row>0</xdr:row>
      <xdr:rowOff>76200</xdr:rowOff>
    </xdr:from>
    <xdr:to>
      <xdr:col>36</xdr:col>
      <xdr:colOff>723900</xdr:colOff>
      <xdr:row>0</xdr:row>
      <xdr:rowOff>657225</xdr:rowOff>
    </xdr:to>
    <xdr:pic>
      <xdr:nvPicPr>
        <xdr:cNvPr id="3076" name="Imagem 4">
          <a:extLst>
            <a:ext uri="{FF2B5EF4-FFF2-40B4-BE49-F238E27FC236}">
              <a16:creationId xmlns:a16="http://schemas.microsoft.com/office/drawing/2014/main" id="{4947E532-3E21-39A7-57A1-DDF82731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76200"/>
          <a:ext cx="5000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28D3D-28F3-410E-A3CA-C83A59C727E7}">
  <sheetPr>
    <tabColor theme="7" tint="-0.499984740745262"/>
    <pageSetUpPr fitToPage="1"/>
  </sheetPr>
  <dimension ref="A1:AZ270"/>
  <sheetViews>
    <sheetView showGridLines="0" view="pageBreakPreview" topLeftCell="S260" zoomScaleNormal="100" zoomScaleSheetLayoutView="100" workbookViewId="0">
      <selection activeCell="A2" sqref="A2:AW270"/>
    </sheetView>
  </sheetViews>
  <sheetFormatPr defaultRowHeight="15" x14ac:dyDescent="0.25"/>
  <cols>
    <col min="1" max="1" width="72.7109375" style="121" hidden="1" customWidth="1"/>
    <col min="2" max="2" width="12.42578125" style="3" hidden="1" customWidth="1"/>
    <col min="3" max="3" width="11" style="3" hidden="1" customWidth="1"/>
    <col min="4" max="4" width="12.42578125" style="3" hidden="1" customWidth="1"/>
    <col min="5" max="5" width="7" style="3" hidden="1" customWidth="1"/>
    <col min="6" max="6" width="6.140625" style="3" hidden="1" customWidth="1"/>
    <col min="7" max="7" width="12.42578125" style="3" hidden="1" customWidth="1"/>
    <col min="8" max="8" width="11.85546875" style="3" hidden="1" customWidth="1"/>
    <col min="9" max="9" width="12.42578125" style="3" hidden="1" customWidth="1"/>
    <col min="10" max="10" width="11.85546875" style="3" hidden="1" customWidth="1"/>
    <col min="11" max="11" width="12.42578125" style="3" hidden="1" customWidth="1"/>
    <col min="12" max="12" width="6.5703125" style="3" hidden="1" customWidth="1"/>
    <col min="13" max="14" width="6.85546875" style="3" hidden="1" customWidth="1"/>
    <col min="15" max="15" width="12.42578125" style="3" hidden="1" customWidth="1"/>
    <col min="16" max="16" width="11.85546875" style="3" hidden="1" customWidth="1"/>
    <col min="17" max="17" width="12.42578125" style="3" hidden="1" customWidth="1"/>
    <col min="18" max="18" width="16.5703125" style="3" hidden="1" customWidth="1"/>
    <col min="19" max="19" width="73.140625" style="121" bestFit="1" customWidth="1"/>
    <col min="20" max="20" width="12.42578125" style="3" hidden="1" customWidth="1"/>
    <col min="21" max="21" width="9" style="3" hidden="1" customWidth="1"/>
    <col min="22" max="22" width="12.42578125" style="3" hidden="1" customWidth="1"/>
    <col min="23" max="23" width="11.85546875" style="3" hidden="1" customWidth="1"/>
    <col min="24" max="24" width="20.7109375" style="3" customWidth="1"/>
    <col min="25" max="25" width="6.42578125" style="3" hidden="1" customWidth="1"/>
    <col min="26" max="27" width="12.5703125" style="3" hidden="1" customWidth="1"/>
    <col min="28" max="28" width="20.7109375" style="3" hidden="1" customWidth="1"/>
    <col min="29" max="29" width="22.7109375" style="3" hidden="1" customWidth="1"/>
    <col min="30" max="30" width="22.85546875" style="3" hidden="1" customWidth="1"/>
    <col min="31" max="31" width="23.42578125" style="3" hidden="1" customWidth="1"/>
    <col min="32" max="32" width="23.42578125" style="3" customWidth="1"/>
    <col min="33" max="33" width="23.42578125" style="3" hidden="1" customWidth="1"/>
    <col min="34" max="49" width="12.5703125" style="3" hidden="1" customWidth="1"/>
    <col min="50" max="50" width="9.140625" style="3" customWidth="1"/>
    <col min="51" max="16384" width="9.140625" style="3"/>
  </cols>
  <sheetData>
    <row r="1" spans="1:49" s="2" customFormat="1" ht="64.5" x14ac:dyDescent="0.25">
      <c r="A1" s="1"/>
      <c r="S1" s="1"/>
    </row>
    <row r="2" spans="1:49" x14ac:dyDescent="0.25">
      <c r="A2" s="260" t="s">
        <v>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</row>
    <row r="3" spans="1:49" x14ac:dyDescent="0.25">
      <c r="A3" s="261" t="s">
        <v>1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2" t="s">
        <v>2</v>
      </c>
      <c r="T3" s="262"/>
      <c r="U3" s="262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</row>
    <row r="4" spans="1:49" s="9" customFormat="1" ht="25.5" x14ac:dyDescent="0.25">
      <c r="A4" s="4" t="s">
        <v>3</v>
      </c>
      <c r="B4" s="5" t="s">
        <v>4</v>
      </c>
      <c r="C4" s="6" t="s">
        <v>5</v>
      </c>
      <c r="D4" s="5" t="s">
        <v>6</v>
      </c>
      <c r="E4" s="6">
        <v>45505</v>
      </c>
      <c r="F4" s="6" t="e">
        <f ca="1">_xll.FIMMÊS(E4,0)+1</f>
        <v>#NAME?</v>
      </c>
      <c r="G4" s="6" t="s">
        <v>4</v>
      </c>
      <c r="H4" s="6" t="s">
        <v>7</v>
      </c>
      <c r="I4" s="6" t="s">
        <v>4</v>
      </c>
      <c r="J4" s="6" t="s">
        <v>8</v>
      </c>
      <c r="K4" s="6" t="s">
        <v>6</v>
      </c>
      <c r="L4" s="6">
        <v>45566</v>
      </c>
      <c r="M4" s="6" t="e">
        <f ca="1">_xll.FIMMÊS(L4,0)+1</f>
        <v>#NAME?</v>
      </c>
      <c r="N4" s="6" t="e">
        <f ca="1">_xll.FIMMÊS(M4,0)+1</f>
        <v>#NAME?</v>
      </c>
      <c r="O4" s="6" t="s">
        <v>4</v>
      </c>
      <c r="P4" s="6" t="s">
        <v>9</v>
      </c>
      <c r="Q4" s="6" t="s">
        <v>4</v>
      </c>
      <c r="R4" s="6" t="s">
        <v>10</v>
      </c>
      <c r="S4" s="7" t="s">
        <v>3</v>
      </c>
      <c r="T4" s="8" t="s">
        <v>4</v>
      </c>
      <c r="U4" s="8" t="s">
        <v>11</v>
      </c>
      <c r="V4" s="8" t="s">
        <v>4</v>
      </c>
      <c r="W4" s="8" t="s">
        <v>12</v>
      </c>
      <c r="X4" s="8" t="s">
        <v>6</v>
      </c>
      <c r="Y4" s="8" t="e">
        <f ca="1">_xll.FIMMÊS(N4,0)+1</f>
        <v>#NAME?</v>
      </c>
      <c r="Z4" s="8" t="e">
        <f ca="1">_xll.FIMMÊS(Y4,0)+1</f>
        <v>#NAME?</v>
      </c>
      <c r="AA4" s="8" t="e">
        <f ca="1">_xll.FIMMÊS(Z4,0)+1</f>
        <v>#NAME?</v>
      </c>
      <c r="AB4" s="8" t="e">
        <f ca="1">_xll.FIMMÊS(AA4,0)+1</f>
        <v>#NAME?</v>
      </c>
      <c r="AC4" s="8" t="e">
        <f ca="1">_xll.FIMMÊS(AB4,0)+1</f>
        <v>#NAME?</v>
      </c>
      <c r="AD4" s="8" t="e">
        <f t="shared" ref="AD4:AW4" ca="1" si="0">_xll.FIMMÊS(AC4,0)+1</f>
        <v>#NAME?</v>
      </c>
      <c r="AE4" s="8" t="e">
        <f t="shared" ca="1" si="0"/>
        <v>#NAME?</v>
      </c>
      <c r="AF4" s="8" t="e">
        <f t="shared" ca="1" si="0"/>
        <v>#NAME?</v>
      </c>
      <c r="AG4" s="8" t="e">
        <f t="shared" ca="1" si="0"/>
        <v>#NAME?</v>
      </c>
      <c r="AH4" s="8" t="e">
        <f t="shared" ca="1" si="0"/>
        <v>#NAME?</v>
      </c>
      <c r="AI4" s="8" t="e">
        <f t="shared" ca="1" si="0"/>
        <v>#NAME?</v>
      </c>
      <c r="AJ4" s="8" t="e">
        <f t="shared" ca="1" si="0"/>
        <v>#NAME?</v>
      </c>
      <c r="AK4" s="8" t="e">
        <f t="shared" ca="1" si="0"/>
        <v>#NAME?</v>
      </c>
      <c r="AL4" s="8" t="e">
        <f t="shared" ca="1" si="0"/>
        <v>#NAME?</v>
      </c>
      <c r="AM4" s="8" t="e">
        <f t="shared" ca="1" si="0"/>
        <v>#NAME?</v>
      </c>
      <c r="AN4" s="8" t="e">
        <f t="shared" ca="1" si="0"/>
        <v>#NAME?</v>
      </c>
      <c r="AO4" s="8" t="e">
        <f t="shared" ca="1" si="0"/>
        <v>#NAME?</v>
      </c>
      <c r="AP4" s="8" t="e">
        <f t="shared" ca="1" si="0"/>
        <v>#NAME?</v>
      </c>
      <c r="AQ4" s="8" t="e">
        <f t="shared" ca="1" si="0"/>
        <v>#NAME?</v>
      </c>
      <c r="AR4" s="8" t="e">
        <f t="shared" ca="1" si="0"/>
        <v>#NAME?</v>
      </c>
      <c r="AS4" s="8" t="e">
        <f t="shared" ca="1" si="0"/>
        <v>#NAME?</v>
      </c>
      <c r="AT4" s="8" t="e">
        <f t="shared" ca="1" si="0"/>
        <v>#NAME?</v>
      </c>
      <c r="AU4" s="8" t="e">
        <f t="shared" ca="1" si="0"/>
        <v>#NAME?</v>
      </c>
      <c r="AV4" s="8" t="e">
        <f t="shared" ca="1" si="0"/>
        <v>#NAME?</v>
      </c>
      <c r="AW4" s="8" t="e">
        <f t="shared" ca="1" si="0"/>
        <v>#NAME?</v>
      </c>
    </row>
    <row r="5" spans="1:49" s="14" customFormat="1" x14ac:dyDescent="0.25">
      <c r="A5" s="10" t="s">
        <v>13</v>
      </c>
      <c r="B5" s="11">
        <f t="shared" ref="B5:R5" si="1">B33</f>
        <v>1960.8387096774193</v>
      </c>
      <c r="C5" s="11">
        <f t="shared" si="1"/>
        <v>941</v>
      </c>
      <c r="D5" s="11">
        <f t="shared" si="1"/>
        <v>2763</v>
      </c>
      <c r="E5" s="11">
        <f t="shared" si="1"/>
        <v>3240</v>
      </c>
      <c r="F5" s="11">
        <f t="shared" si="1"/>
        <v>3657</v>
      </c>
      <c r="G5" s="11">
        <f t="shared" si="1"/>
        <v>802.16129032258061</v>
      </c>
      <c r="H5" s="11">
        <f t="shared" si="1"/>
        <v>1128</v>
      </c>
      <c r="I5" s="11">
        <f t="shared" si="1"/>
        <v>1960.8387096774193</v>
      </c>
      <c r="J5" s="11">
        <f t="shared" si="1"/>
        <v>1966</v>
      </c>
      <c r="K5" s="11">
        <f t="shared" si="1"/>
        <v>2763</v>
      </c>
      <c r="L5" s="11">
        <f t="shared" si="1"/>
        <v>3094</v>
      </c>
      <c r="M5" s="11">
        <f t="shared" si="1"/>
        <v>3103</v>
      </c>
      <c r="N5" s="11">
        <f t="shared" si="1"/>
        <v>3031</v>
      </c>
      <c r="O5" s="11">
        <f t="shared" si="1"/>
        <v>802</v>
      </c>
      <c r="P5" s="11">
        <f t="shared" si="1"/>
        <v>616</v>
      </c>
      <c r="Q5" s="11">
        <f t="shared" si="1"/>
        <v>357</v>
      </c>
      <c r="R5" s="11">
        <f t="shared" si="1"/>
        <v>150</v>
      </c>
      <c r="S5" s="12" t="s">
        <v>13</v>
      </c>
      <c r="T5" s="13">
        <f t="shared" ref="T5:AW5" si="2">T33</f>
        <v>2613</v>
      </c>
      <c r="U5" s="13">
        <f t="shared" si="2"/>
        <v>2900</v>
      </c>
      <c r="V5" s="13">
        <f t="shared" si="2"/>
        <v>2129</v>
      </c>
      <c r="W5" s="13">
        <f t="shared" si="2"/>
        <v>2434</v>
      </c>
      <c r="X5" s="11">
        <f t="shared" si="2"/>
        <v>3000</v>
      </c>
      <c r="Y5" s="11">
        <f t="shared" si="2"/>
        <v>3046</v>
      </c>
      <c r="Z5" s="11">
        <v>3457</v>
      </c>
      <c r="AA5" s="11">
        <f t="shared" si="2"/>
        <v>3089</v>
      </c>
      <c r="AB5" s="11">
        <f t="shared" si="2"/>
        <v>3150</v>
      </c>
      <c r="AC5" s="11">
        <f t="shared" si="2"/>
        <v>3086</v>
      </c>
      <c r="AD5" s="11">
        <f t="shared" si="2"/>
        <v>3227</v>
      </c>
      <c r="AE5" s="11">
        <f t="shared" si="2"/>
        <v>3288</v>
      </c>
      <c r="AF5" s="11">
        <f t="shared" si="2"/>
        <v>3228</v>
      </c>
      <c r="AG5" s="11">
        <f t="shared" si="2"/>
        <v>0</v>
      </c>
      <c r="AH5" s="11">
        <f t="shared" si="2"/>
        <v>0</v>
      </c>
      <c r="AI5" s="11">
        <f t="shared" si="2"/>
        <v>0</v>
      </c>
      <c r="AJ5" s="11">
        <f t="shared" si="2"/>
        <v>0</v>
      </c>
      <c r="AK5" s="11">
        <f t="shared" si="2"/>
        <v>0</v>
      </c>
      <c r="AL5" s="11">
        <f t="shared" si="2"/>
        <v>0</v>
      </c>
      <c r="AM5" s="11">
        <f t="shared" si="2"/>
        <v>0</v>
      </c>
      <c r="AN5" s="11">
        <f t="shared" si="2"/>
        <v>0</v>
      </c>
      <c r="AO5" s="11">
        <f t="shared" si="2"/>
        <v>0</v>
      </c>
      <c r="AP5" s="11">
        <f t="shared" si="2"/>
        <v>0</v>
      </c>
      <c r="AQ5" s="11">
        <f t="shared" si="2"/>
        <v>0</v>
      </c>
      <c r="AR5" s="11">
        <f t="shared" si="2"/>
        <v>0</v>
      </c>
      <c r="AS5" s="11">
        <f t="shared" si="2"/>
        <v>0</v>
      </c>
      <c r="AT5" s="11">
        <f t="shared" si="2"/>
        <v>0</v>
      </c>
      <c r="AU5" s="11">
        <f t="shared" si="2"/>
        <v>0</v>
      </c>
      <c r="AV5" s="11">
        <f t="shared" si="2"/>
        <v>0</v>
      </c>
      <c r="AW5" s="11">
        <f t="shared" si="2"/>
        <v>0</v>
      </c>
    </row>
    <row r="6" spans="1:49" s="14" customFormat="1" x14ac:dyDescent="0.25">
      <c r="A6" s="15" t="s">
        <v>14</v>
      </c>
      <c r="B6" s="16">
        <f t="shared" ref="B6:R6" si="3">B42</f>
        <v>1897.6774193548388</v>
      </c>
      <c r="C6" s="16">
        <f t="shared" si="3"/>
        <v>2222</v>
      </c>
      <c r="D6" s="16">
        <f t="shared" si="3"/>
        <v>2674</v>
      </c>
      <c r="E6" s="16">
        <f t="shared" si="3"/>
        <v>3142</v>
      </c>
      <c r="F6" s="16">
        <f t="shared" si="3"/>
        <v>3283</v>
      </c>
      <c r="G6" s="16">
        <f t="shared" si="3"/>
        <v>776.32258064516134</v>
      </c>
      <c r="H6" s="16">
        <f t="shared" si="3"/>
        <v>989</v>
      </c>
      <c r="I6" s="16">
        <f t="shared" si="3"/>
        <v>1897.6774193548388</v>
      </c>
      <c r="J6" s="16">
        <f t="shared" si="3"/>
        <v>2281</v>
      </c>
      <c r="K6" s="16">
        <f t="shared" si="3"/>
        <v>2674</v>
      </c>
      <c r="L6" s="16">
        <f t="shared" si="3"/>
        <v>3270</v>
      </c>
      <c r="M6" s="16">
        <f t="shared" si="3"/>
        <v>3346</v>
      </c>
      <c r="N6" s="16">
        <f t="shared" si="3"/>
        <v>3074</v>
      </c>
      <c r="O6" s="16">
        <f t="shared" si="3"/>
        <v>776</v>
      </c>
      <c r="P6" s="16">
        <f t="shared" si="3"/>
        <v>611</v>
      </c>
      <c r="Q6" s="16">
        <f t="shared" si="3"/>
        <v>345</v>
      </c>
      <c r="R6" s="16">
        <f t="shared" si="3"/>
        <v>237</v>
      </c>
      <c r="S6" s="17" t="s">
        <v>14</v>
      </c>
      <c r="T6" s="18">
        <f t="shared" ref="T6:AW6" si="4">T42</f>
        <v>3484</v>
      </c>
      <c r="U6" s="18">
        <f t="shared" si="4"/>
        <v>3804</v>
      </c>
      <c r="V6" s="18">
        <f t="shared" si="4"/>
        <v>2839</v>
      </c>
      <c r="W6" s="18">
        <f t="shared" si="4"/>
        <v>3433</v>
      </c>
      <c r="X6" s="16">
        <f t="shared" si="4"/>
        <v>4000</v>
      </c>
      <c r="Y6" s="16">
        <f t="shared" si="4"/>
        <v>3643</v>
      </c>
      <c r="Z6" s="16">
        <v>4147</v>
      </c>
      <c r="AA6" s="16">
        <f>AA42</f>
        <v>4156</v>
      </c>
      <c r="AB6" s="16">
        <f t="shared" si="4"/>
        <v>4124</v>
      </c>
      <c r="AC6" s="16">
        <f t="shared" si="4"/>
        <v>4185</v>
      </c>
      <c r="AD6" s="16">
        <f t="shared" si="4"/>
        <v>4175</v>
      </c>
      <c r="AE6" s="16">
        <f t="shared" si="4"/>
        <v>4122</v>
      </c>
      <c r="AF6" s="16">
        <f t="shared" si="4"/>
        <v>4114</v>
      </c>
      <c r="AG6" s="16">
        <f t="shared" si="4"/>
        <v>0</v>
      </c>
      <c r="AH6" s="16">
        <f t="shared" si="4"/>
        <v>0</v>
      </c>
      <c r="AI6" s="16">
        <f t="shared" si="4"/>
        <v>0</v>
      </c>
      <c r="AJ6" s="16">
        <f t="shared" si="4"/>
        <v>0</v>
      </c>
      <c r="AK6" s="16">
        <f t="shared" si="4"/>
        <v>0</v>
      </c>
      <c r="AL6" s="16">
        <f t="shared" si="4"/>
        <v>0</v>
      </c>
      <c r="AM6" s="16">
        <f t="shared" si="4"/>
        <v>0</v>
      </c>
      <c r="AN6" s="16">
        <f t="shared" si="4"/>
        <v>0</v>
      </c>
      <c r="AO6" s="16">
        <f t="shared" si="4"/>
        <v>0</v>
      </c>
      <c r="AP6" s="16">
        <f t="shared" si="4"/>
        <v>0</v>
      </c>
      <c r="AQ6" s="16">
        <f t="shared" si="4"/>
        <v>0</v>
      </c>
      <c r="AR6" s="16">
        <f t="shared" si="4"/>
        <v>0</v>
      </c>
      <c r="AS6" s="16">
        <f t="shared" si="4"/>
        <v>0</v>
      </c>
      <c r="AT6" s="16">
        <f t="shared" si="4"/>
        <v>0</v>
      </c>
      <c r="AU6" s="16">
        <f t="shared" si="4"/>
        <v>0</v>
      </c>
      <c r="AV6" s="16">
        <f t="shared" si="4"/>
        <v>0</v>
      </c>
      <c r="AW6" s="16">
        <f t="shared" si="4"/>
        <v>0</v>
      </c>
    </row>
    <row r="7" spans="1:49" s="23" customFormat="1" x14ac:dyDescent="0.25">
      <c r="A7" s="19" t="s">
        <v>15</v>
      </c>
      <c r="B7" s="20">
        <f t="shared" ref="B7:AW7" si="5">SUM(B5:B6)</f>
        <v>3858.516129032258</v>
      </c>
      <c r="C7" s="20">
        <f t="shared" si="5"/>
        <v>3163</v>
      </c>
      <c r="D7" s="20">
        <f t="shared" si="5"/>
        <v>5437</v>
      </c>
      <c r="E7" s="20">
        <f t="shared" si="5"/>
        <v>6382</v>
      </c>
      <c r="F7" s="20">
        <f t="shared" si="5"/>
        <v>6940</v>
      </c>
      <c r="G7" s="20">
        <f t="shared" si="5"/>
        <v>1578.483870967742</v>
      </c>
      <c r="H7" s="20">
        <f t="shared" si="5"/>
        <v>2117</v>
      </c>
      <c r="I7" s="20">
        <f t="shared" si="5"/>
        <v>3858.516129032258</v>
      </c>
      <c r="J7" s="20">
        <f t="shared" si="5"/>
        <v>4247</v>
      </c>
      <c r="K7" s="20">
        <f t="shared" si="5"/>
        <v>5437</v>
      </c>
      <c r="L7" s="20">
        <f t="shared" si="5"/>
        <v>6364</v>
      </c>
      <c r="M7" s="20">
        <f t="shared" si="5"/>
        <v>6449</v>
      </c>
      <c r="N7" s="20">
        <f t="shared" si="5"/>
        <v>6105</v>
      </c>
      <c r="O7" s="20">
        <f t="shared" si="5"/>
        <v>1578</v>
      </c>
      <c r="P7" s="20">
        <f t="shared" si="5"/>
        <v>1227</v>
      </c>
      <c r="Q7" s="20">
        <f t="shared" si="5"/>
        <v>702</v>
      </c>
      <c r="R7" s="20">
        <f t="shared" si="5"/>
        <v>387</v>
      </c>
      <c r="S7" s="21" t="s">
        <v>15</v>
      </c>
      <c r="T7" s="22">
        <f>SUM(T5:T6)</f>
        <v>6097</v>
      </c>
      <c r="U7" s="22">
        <f>SUM(U5:U6)</f>
        <v>6704</v>
      </c>
      <c r="V7" s="22">
        <f t="shared" si="5"/>
        <v>4968</v>
      </c>
      <c r="W7" s="22">
        <f t="shared" si="5"/>
        <v>5867</v>
      </c>
      <c r="X7" s="20">
        <f t="shared" si="5"/>
        <v>7000</v>
      </c>
      <c r="Y7" s="20">
        <f t="shared" si="5"/>
        <v>6689</v>
      </c>
      <c r="Z7" s="20">
        <f t="shared" si="5"/>
        <v>7604</v>
      </c>
      <c r="AA7" s="20">
        <f t="shared" si="5"/>
        <v>7245</v>
      </c>
      <c r="AB7" s="20">
        <f t="shared" si="5"/>
        <v>7274</v>
      </c>
      <c r="AC7" s="20">
        <f t="shared" si="5"/>
        <v>7271</v>
      </c>
      <c r="AD7" s="20">
        <f t="shared" si="5"/>
        <v>7402</v>
      </c>
      <c r="AE7" s="20">
        <f t="shared" si="5"/>
        <v>7410</v>
      </c>
      <c r="AF7" s="20">
        <f t="shared" si="5"/>
        <v>7342</v>
      </c>
      <c r="AG7" s="20">
        <f t="shared" si="5"/>
        <v>0</v>
      </c>
      <c r="AH7" s="20">
        <f t="shared" si="5"/>
        <v>0</v>
      </c>
      <c r="AI7" s="20">
        <f t="shared" si="5"/>
        <v>0</v>
      </c>
      <c r="AJ7" s="20">
        <f t="shared" si="5"/>
        <v>0</v>
      </c>
      <c r="AK7" s="20">
        <f t="shared" si="5"/>
        <v>0</v>
      </c>
      <c r="AL7" s="20">
        <f t="shared" si="5"/>
        <v>0</v>
      </c>
      <c r="AM7" s="20">
        <f t="shared" si="5"/>
        <v>0</v>
      </c>
      <c r="AN7" s="20">
        <f t="shared" si="5"/>
        <v>0</v>
      </c>
      <c r="AO7" s="20">
        <f t="shared" si="5"/>
        <v>0</v>
      </c>
      <c r="AP7" s="20">
        <f t="shared" si="5"/>
        <v>0</v>
      </c>
      <c r="AQ7" s="20">
        <f t="shared" si="5"/>
        <v>0</v>
      </c>
      <c r="AR7" s="20">
        <f t="shared" si="5"/>
        <v>0</v>
      </c>
      <c r="AS7" s="20">
        <f t="shared" si="5"/>
        <v>0</v>
      </c>
      <c r="AT7" s="20">
        <f t="shared" si="5"/>
        <v>0</v>
      </c>
      <c r="AU7" s="20">
        <f t="shared" si="5"/>
        <v>0</v>
      </c>
      <c r="AV7" s="20">
        <f t="shared" si="5"/>
        <v>0</v>
      </c>
      <c r="AW7" s="20">
        <f t="shared" si="5"/>
        <v>0</v>
      </c>
    </row>
    <row r="8" spans="1:49" x14ac:dyDescent="0.25">
      <c r="A8" s="24"/>
      <c r="B8" s="25"/>
      <c r="C8" s="25"/>
      <c r="D8" s="25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4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</row>
    <row r="9" spans="1:49" s="9" customFormat="1" ht="25.5" x14ac:dyDescent="0.25">
      <c r="A9" s="4" t="s">
        <v>16</v>
      </c>
      <c r="B9" s="27" t="str">
        <f>B$4</f>
        <v>Meta Parcial</v>
      </c>
      <c r="C9" s="27" t="str">
        <f t="shared" ref="C9:AW9" si="6">C$4</f>
        <v>10-31-jul-24</v>
      </c>
      <c r="D9" s="27" t="str">
        <f t="shared" si="6"/>
        <v>Meta Mensal</v>
      </c>
      <c r="E9" s="27">
        <f t="shared" si="6"/>
        <v>45505</v>
      </c>
      <c r="F9" s="27" t="e">
        <f t="shared" ca="1" si="6"/>
        <v>#NAME?</v>
      </c>
      <c r="G9" s="27" t="str">
        <f t="shared" si="6"/>
        <v>Meta Parcial</v>
      </c>
      <c r="H9" s="27" t="str">
        <f t="shared" si="6"/>
        <v>01-09-Out-24</v>
      </c>
      <c r="I9" s="27" t="str">
        <f t="shared" si="6"/>
        <v>Meta Parcial</v>
      </c>
      <c r="J9" s="27" t="str">
        <f t="shared" si="6"/>
        <v>10-31-Out-24</v>
      </c>
      <c r="K9" s="27" t="str">
        <f t="shared" si="6"/>
        <v>Meta Mensal</v>
      </c>
      <c r="L9" s="27">
        <f t="shared" si="6"/>
        <v>45566</v>
      </c>
      <c r="M9" s="27" t="e">
        <f t="shared" ca="1" si="6"/>
        <v>#NAME?</v>
      </c>
      <c r="N9" s="27" t="e">
        <f t="shared" ca="1" si="6"/>
        <v>#NAME?</v>
      </c>
      <c r="O9" s="27" t="str">
        <f t="shared" si="6"/>
        <v>Meta Parcial</v>
      </c>
      <c r="P9" s="27" t="str">
        <f t="shared" si="6"/>
        <v>01-09/jan de 2025</v>
      </c>
      <c r="Q9" s="27" t="str">
        <f t="shared" si="6"/>
        <v>Meta Parcial</v>
      </c>
      <c r="R9" s="27" t="str">
        <f t="shared" si="6"/>
        <v>01-04/jan de 2025</v>
      </c>
      <c r="S9" s="7" t="s">
        <v>16</v>
      </c>
      <c r="T9" s="8" t="str">
        <f>T$4</f>
        <v>Meta Parcial</v>
      </c>
      <c r="U9" s="8" t="str">
        <f>U$4</f>
        <v>05-31/jan de 2025</v>
      </c>
      <c r="V9" s="8" t="str">
        <f>V$4</f>
        <v>Meta Parcial</v>
      </c>
      <c r="W9" s="8" t="str">
        <f>W$4</f>
        <v>10-31/jan de 2025</v>
      </c>
      <c r="X9" s="8" t="str">
        <f t="shared" si="6"/>
        <v>Meta Mensal</v>
      </c>
      <c r="Y9" s="8" t="e">
        <f t="shared" ca="1" si="6"/>
        <v>#NAME?</v>
      </c>
      <c r="Z9" s="8" t="e">
        <f t="shared" ca="1" si="6"/>
        <v>#NAME?</v>
      </c>
      <c r="AA9" s="8" t="e">
        <f t="shared" ca="1" si="6"/>
        <v>#NAME?</v>
      </c>
      <c r="AB9" s="8" t="e">
        <f t="shared" ca="1" si="6"/>
        <v>#NAME?</v>
      </c>
      <c r="AC9" s="8" t="e">
        <f t="shared" ca="1" si="6"/>
        <v>#NAME?</v>
      </c>
      <c r="AD9" s="8" t="e">
        <f t="shared" ca="1" si="6"/>
        <v>#NAME?</v>
      </c>
      <c r="AE9" s="8" t="e">
        <f t="shared" ca="1" si="6"/>
        <v>#NAME?</v>
      </c>
      <c r="AF9" s="8" t="e">
        <f t="shared" ca="1" si="6"/>
        <v>#NAME?</v>
      </c>
      <c r="AG9" s="8" t="e">
        <f t="shared" ca="1" si="6"/>
        <v>#NAME?</v>
      </c>
      <c r="AH9" s="8" t="e">
        <f t="shared" ca="1" si="6"/>
        <v>#NAME?</v>
      </c>
      <c r="AI9" s="8" t="e">
        <f t="shared" ca="1" si="6"/>
        <v>#NAME?</v>
      </c>
      <c r="AJ9" s="8" t="e">
        <f t="shared" ca="1" si="6"/>
        <v>#NAME?</v>
      </c>
      <c r="AK9" s="8" t="e">
        <f t="shared" ca="1" si="6"/>
        <v>#NAME?</v>
      </c>
      <c r="AL9" s="8" t="e">
        <f t="shared" ca="1" si="6"/>
        <v>#NAME?</v>
      </c>
      <c r="AM9" s="8" t="e">
        <f t="shared" ca="1" si="6"/>
        <v>#NAME?</v>
      </c>
      <c r="AN9" s="8" t="e">
        <f t="shared" ca="1" si="6"/>
        <v>#NAME?</v>
      </c>
      <c r="AO9" s="8" t="e">
        <f t="shared" ca="1" si="6"/>
        <v>#NAME?</v>
      </c>
      <c r="AP9" s="8" t="e">
        <f t="shared" ca="1" si="6"/>
        <v>#NAME?</v>
      </c>
      <c r="AQ9" s="8" t="e">
        <f t="shared" ca="1" si="6"/>
        <v>#NAME?</v>
      </c>
      <c r="AR9" s="8" t="e">
        <f t="shared" ca="1" si="6"/>
        <v>#NAME?</v>
      </c>
      <c r="AS9" s="8" t="e">
        <f t="shared" ca="1" si="6"/>
        <v>#NAME?</v>
      </c>
      <c r="AT9" s="8" t="e">
        <f t="shared" ca="1" si="6"/>
        <v>#NAME?</v>
      </c>
      <c r="AU9" s="8" t="e">
        <f t="shared" ca="1" si="6"/>
        <v>#NAME?</v>
      </c>
      <c r="AV9" s="8" t="e">
        <f t="shared" ca="1" si="6"/>
        <v>#NAME?</v>
      </c>
      <c r="AW9" s="8" t="e">
        <f t="shared" ca="1" si="6"/>
        <v>#NAME?</v>
      </c>
    </row>
    <row r="10" spans="1:49" s="14" customFormat="1" x14ac:dyDescent="0.2">
      <c r="A10" s="15" t="s">
        <v>17</v>
      </c>
      <c r="B10" s="264">
        <f>(D10/31)*22</f>
        <v>1960.8387096774193</v>
      </c>
      <c r="C10" s="28">
        <v>15</v>
      </c>
      <c r="D10" s="264">
        <v>2763</v>
      </c>
      <c r="E10" s="29">
        <v>54</v>
      </c>
      <c r="F10" s="16">
        <v>41</v>
      </c>
      <c r="G10" s="264">
        <f>(K10/31)*9</f>
        <v>802.16129032258061</v>
      </c>
      <c r="H10" s="30">
        <v>0</v>
      </c>
      <c r="I10" s="264">
        <f>(K10/31)*22</f>
        <v>1960.8387096774193</v>
      </c>
      <c r="J10" s="30">
        <v>70</v>
      </c>
      <c r="K10" s="264">
        <f>D10</f>
        <v>2763</v>
      </c>
      <c r="L10" s="16">
        <f>H10+J10</f>
        <v>70</v>
      </c>
      <c r="M10" s="16">
        <v>49</v>
      </c>
      <c r="N10" s="31">
        <v>49</v>
      </c>
      <c r="O10" s="264">
        <f>ROUND((K10/31)*9,0)</f>
        <v>802</v>
      </c>
      <c r="P10" s="16">
        <v>14</v>
      </c>
      <c r="Q10" s="264">
        <f>ROUND((K10/31)*4,0)</f>
        <v>357</v>
      </c>
      <c r="R10" s="16">
        <v>0</v>
      </c>
      <c r="S10" s="15" t="s">
        <v>17</v>
      </c>
      <c r="T10" s="18">
        <f>V10</f>
        <v>3000</v>
      </c>
      <c r="U10" s="18">
        <v>22</v>
      </c>
      <c r="V10" s="18">
        <f>X10</f>
        <v>3000</v>
      </c>
      <c r="W10" s="18">
        <v>8</v>
      </c>
      <c r="X10" s="267">
        <v>3000</v>
      </c>
      <c r="Y10" s="16">
        <v>22</v>
      </c>
      <c r="Z10" s="16">
        <v>165</v>
      </c>
      <c r="AA10" s="16">
        <v>115</v>
      </c>
      <c r="AB10" s="16">
        <v>84</v>
      </c>
      <c r="AC10" s="16">
        <v>32</v>
      </c>
      <c r="AD10" s="16">
        <v>84</v>
      </c>
      <c r="AE10" s="16">
        <v>65</v>
      </c>
      <c r="AF10" s="16">
        <v>121</v>
      </c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</row>
    <row r="11" spans="1:49" s="14" customFormat="1" x14ac:dyDescent="0.2">
      <c r="A11" s="15" t="s">
        <v>18</v>
      </c>
      <c r="B11" s="265"/>
      <c r="C11" s="33">
        <v>68</v>
      </c>
      <c r="D11" s="265"/>
      <c r="E11" s="34">
        <v>262</v>
      </c>
      <c r="F11" s="16">
        <v>228</v>
      </c>
      <c r="G11" s="265"/>
      <c r="H11" s="30">
        <v>74</v>
      </c>
      <c r="I11" s="265"/>
      <c r="J11" s="30">
        <v>135</v>
      </c>
      <c r="K11" s="265"/>
      <c r="L11" s="16">
        <f t="shared" ref="L11:L32" si="7">H11+J11</f>
        <v>209</v>
      </c>
      <c r="M11" s="16">
        <v>212</v>
      </c>
      <c r="N11" s="31">
        <v>140</v>
      </c>
      <c r="O11" s="265"/>
      <c r="P11" s="16">
        <v>0</v>
      </c>
      <c r="Q11" s="265"/>
      <c r="R11" s="16">
        <v>0</v>
      </c>
      <c r="S11" s="15" t="s">
        <v>19</v>
      </c>
      <c r="T11" s="18">
        <f>ROUND((X11/31)*27,0)</f>
        <v>0</v>
      </c>
      <c r="U11" s="18">
        <v>145</v>
      </c>
      <c r="V11" s="18">
        <f>ROUND((X11/31)*22,0)</f>
        <v>0</v>
      </c>
      <c r="W11" s="18">
        <v>145</v>
      </c>
      <c r="X11" s="268"/>
      <c r="Y11" s="16">
        <v>145</v>
      </c>
      <c r="Z11" s="16">
        <v>115</v>
      </c>
      <c r="AA11" s="16">
        <v>76</v>
      </c>
      <c r="AB11" s="16">
        <v>116</v>
      </c>
      <c r="AC11" s="16">
        <v>62</v>
      </c>
      <c r="AD11" s="16">
        <v>81</v>
      </c>
      <c r="AE11" s="16">
        <v>50</v>
      </c>
      <c r="AF11" s="16">
        <v>50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</row>
    <row r="12" spans="1:49" s="14" customFormat="1" x14ac:dyDescent="0.2">
      <c r="A12" s="15" t="s">
        <v>20</v>
      </c>
      <c r="B12" s="265"/>
      <c r="C12" s="33">
        <v>239</v>
      </c>
      <c r="D12" s="265"/>
      <c r="E12" s="34">
        <v>456</v>
      </c>
      <c r="F12" s="16">
        <v>119</v>
      </c>
      <c r="G12" s="265"/>
      <c r="H12" s="30">
        <v>61</v>
      </c>
      <c r="I12" s="265"/>
      <c r="J12" s="30">
        <v>86</v>
      </c>
      <c r="K12" s="265"/>
      <c r="L12" s="16">
        <f t="shared" si="7"/>
        <v>147</v>
      </c>
      <c r="M12" s="16">
        <v>179</v>
      </c>
      <c r="N12" s="31">
        <v>150</v>
      </c>
      <c r="O12" s="265"/>
      <c r="P12" s="16">
        <v>42</v>
      </c>
      <c r="Q12" s="265"/>
      <c r="R12" s="16">
        <v>13</v>
      </c>
      <c r="S12" s="15" t="s">
        <v>20</v>
      </c>
      <c r="T12" s="18">
        <f>ROUND((X12/31)*27,0)</f>
        <v>0</v>
      </c>
      <c r="U12" s="18">
        <v>201</v>
      </c>
      <c r="V12" s="18">
        <f>ROUND((X12/31)*22,0)</f>
        <v>0</v>
      </c>
      <c r="W12" s="18">
        <v>172</v>
      </c>
      <c r="X12" s="268"/>
      <c r="Y12" s="16">
        <v>214</v>
      </c>
      <c r="Z12" s="16">
        <v>268</v>
      </c>
      <c r="AA12" s="16">
        <v>218</v>
      </c>
      <c r="AB12" s="16">
        <v>217</v>
      </c>
      <c r="AC12" s="16">
        <v>148</v>
      </c>
      <c r="AD12" s="16">
        <v>174</v>
      </c>
      <c r="AE12" s="16">
        <v>153</v>
      </c>
      <c r="AF12" s="16">
        <v>74</v>
      </c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</row>
    <row r="13" spans="1:49" s="14" customFormat="1" x14ac:dyDescent="0.2">
      <c r="A13" s="15" t="s">
        <v>21</v>
      </c>
      <c r="B13" s="265"/>
      <c r="C13" s="33">
        <v>30</v>
      </c>
      <c r="D13" s="265"/>
      <c r="E13" s="35">
        <v>0</v>
      </c>
      <c r="F13" s="16">
        <v>0</v>
      </c>
      <c r="G13" s="265"/>
      <c r="H13" s="30">
        <v>0</v>
      </c>
      <c r="I13" s="265"/>
      <c r="J13" s="30">
        <v>0</v>
      </c>
      <c r="K13" s="265"/>
      <c r="L13" s="16">
        <f t="shared" si="7"/>
        <v>0</v>
      </c>
      <c r="M13" s="16">
        <v>0</v>
      </c>
      <c r="N13" s="31">
        <v>0</v>
      </c>
      <c r="O13" s="265"/>
      <c r="P13" s="16">
        <v>0</v>
      </c>
      <c r="Q13" s="265"/>
      <c r="R13" s="16">
        <v>0</v>
      </c>
      <c r="S13" s="15" t="s">
        <v>22</v>
      </c>
      <c r="T13" s="18">
        <f>ROUND((X13/31)*27,0)</f>
        <v>0</v>
      </c>
      <c r="U13" s="18">
        <v>0</v>
      </c>
      <c r="V13" s="18">
        <f>ROUND((X13/31)*22,0)</f>
        <v>0</v>
      </c>
      <c r="W13" s="18">
        <v>0</v>
      </c>
      <c r="X13" s="268"/>
      <c r="Y13" s="16">
        <v>0</v>
      </c>
      <c r="Z13" s="16">
        <v>0</v>
      </c>
      <c r="AA13" s="16">
        <v>26</v>
      </c>
      <c r="AB13" s="16">
        <v>41</v>
      </c>
      <c r="AC13" s="16">
        <v>39</v>
      </c>
      <c r="AD13" s="16">
        <v>30</v>
      </c>
      <c r="AE13" s="16">
        <v>59</v>
      </c>
      <c r="AF13" s="16">
        <v>51</v>
      </c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</row>
    <row r="14" spans="1:49" s="14" customFormat="1" x14ac:dyDescent="0.2">
      <c r="A14" s="15" t="s">
        <v>23</v>
      </c>
      <c r="B14" s="265"/>
      <c r="C14" s="33">
        <v>0</v>
      </c>
      <c r="D14" s="265"/>
      <c r="E14" s="34">
        <v>102</v>
      </c>
      <c r="F14" s="16">
        <v>122</v>
      </c>
      <c r="G14" s="265"/>
      <c r="H14" s="30">
        <v>50</v>
      </c>
      <c r="I14" s="265"/>
      <c r="J14" s="30">
        <v>77</v>
      </c>
      <c r="K14" s="265"/>
      <c r="L14" s="16">
        <f t="shared" si="7"/>
        <v>127</v>
      </c>
      <c r="M14" s="16">
        <v>149</v>
      </c>
      <c r="N14" s="31">
        <v>83</v>
      </c>
      <c r="O14" s="265"/>
      <c r="P14" s="16">
        <v>27</v>
      </c>
      <c r="Q14" s="265"/>
      <c r="R14" s="16">
        <v>4</v>
      </c>
      <c r="S14" s="15" t="s">
        <v>23</v>
      </c>
      <c r="T14" s="18">
        <f>V14</f>
        <v>0</v>
      </c>
      <c r="U14" s="18">
        <v>120</v>
      </c>
      <c r="V14" s="18">
        <f>X14</f>
        <v>0</v>
      </c>
      <c r="W14" s="18">
        <v>97</v>
      </c>
      <c r="X14" s="268"/>
      <c r="Y14" s="16">
        <v>124</v>
      </c>
      <c r="Z14" s="16">
        <v>94</v>
      </c>
      <c r="AA14" s="16">
        <v>115</v>
      </c>
      <c r="AB14" s="16">
        <v>94</v>
      </c>
      <c r="AC14" s="16">
        <v>150</v>
      </c>
      <c r="AD14" s="16">
        <v>187</v>
      </c>
      <c r="AE14" s="16">
        <v>129</v>
      </c>
      <c r="AF14" s="16">
        <v>143</v>
      </c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</row>
    <row r="15" spans="1:49" s="14" customFormat="1" x14ac:dyDescent="0.2">
      <c r="A15" s="15" t="s">
        <v>24</v>
      </c>
      <c r="B15" s="265"/>
      <c r="C15" s="33">
        <v>0</v>
      </c>
      <c r="D15" s="265"/>
      <c r="E15" s="34">
        <v>0</v>
      </c>
      <c r="F15" s="16">
        <v>256</v>
      </c>
      <c r="G15" s="265"/>
      <c r="H15" s="30">
        <v>126</v>
      </c>
      <c r="I15" s="265"/>
      <c r="J15" s="30">
        <v>0</v>
      </c>
      <c r="K15" s="265"/>
      <c r="L15" s="16">
        <f t="shared" si="7"/>
        <v>126</v>
      </c>
      <c r="M15" s="16">
        <v>240</v>
      </c>
      <c r="N15" s="31">
        <v>196</v>
      </c>
      <c r="O15" s="265"/>
      <c r="P15" s="16">
        <v>115</v>
      </c>
      <c r="Q15" s="265"/>
      <c r="R15" s="16">
        <v>0</v>
      </c>
      <c r="S15" s="15" t="s">
        <v>24</v>
      </c>
      <c r="T15" s="18">
        <f t="shared" ref="T15:T33" si="8">ROUND((X15/31)*27,0)</f>
        <v>0</v>
      </c>
      <c r="U15" s="18">
        <v>205</v>
      </c>
      <c r="V15" s="18">
        <f t="shared" ref="V15:V33" si="9">ROUND((X15/31)*22,0)</f>
        <v>0</v>
      </c>
      <c r="W15" s="18">
        <v>90</v>
      </c>
      <c r="X15" s="268"/>
      <c r="Y15" s="16">
        <v>205</v>
      </c>
      <c r="Z15" s="16">
        <v>204</v>
      </c>
      <c r="AA15" s="16">
        <v>167</v>
      </c>
      <c r="AB15" s="16">
        <v>164</v>
      </c>
      <c r="AC15" s="16">
        <v>192</v>
      </c>
      <c r="AD15" s="16">
        <v>194</v>
      </c>
      <c r="AE15" s="16">
        <v>216</v>
      </c>
      <c r="AF15" s="16">
        <v>193</v>
      </c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</row>
    <row r="16" spans="1:49" s="14" customFormat="1" x14ac:dyDescent="0.2">
      <c r="A16" s="15" t="s">
        <v>25</v>
      </c>
      <c r="B16" s="265"/>
      <c r="C16" s="33">
        <v>36</v>
      </c>
      <c r="D16" s="265"/>
      <c r="E16" s="34">
        <v>132</v>
      </c>
      <c r="F16" s="16">
        <v>227</v>
      </c>
      <c r="G16" s="265"/>
      <c r="H16" s="30">
        <v>70</v>
      </c>
      <c r="I16" s="265"/>
      <c r="J16" s="30">
        <v>55</v>
      </c>
      <c r="K16" s="265"/>
      <c r="L16" s="16">
        <f t="shared" si="7"/>
        <v>125</v>
      </c>
      <c r="M16" s="16">
        <v>209</v>
      </c>
      <c r="N16" s="31">
        <v>171</v>
      </c>
      <c r="O16" s="265"/>
      <c r="P16" s="16">
        <v>52</v>
      </c>
      <c r="Q16" s="265"/>
      <c r="R16" s="16">
        <v>37</v>
      </c>
      <c r="S16" s="15" t="s">
        <v>25</v>
      </c>
      <c r="T16" s="18">
        <f t="shared" si="8"/>
        <v>0</v>
      </c>
      <c r="U16" s="18">
        <v>212</v>
      </c>
      <c r="V16" s="18">
        <f t="shared" si="9"/>
        <v>0</v>
      </c>
      <c r="W16" s="18">
        <v>197</v>
      </c>
      <c r="X16" s="268"/>
      <c r="Y16" s="16">
        <v>249</v>
      </c>
      <c r="Z16" s="16">
        <v>146</v>
      </c>
      <c r="AA16" s="16">
        <v>110</v>
      </c>
      <c r="AB16" s="16">
        <v>84</v>
      </c>
      <c r="AC16" s="16">
        <v>17</v>
      </c>
      <c r="AD16" s="16">
        <v>148</v>
      </c>
      <c r="AE16" s="16">
        <v>150</v>
      </c>
      <c r="AF16" s="16">
        <v>323</v>
      </c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</row>
    <row r="17" spans="1:49" s="14" customFormat="1" ht="16.5" customHeight="1" x14ac:dyDescent="0.2">
      <c r="A17" s="15" t="s">
        <v>26</v>
      </c>
      <c r="B17" s="265"/>
      <c r="C17" s="33">
        <v>3</v>
      </c>
      <c r="D17" s="265"/>
      <c r="E17" s="34">
        <v>0</v>
      </c>
      <c r="F17" s="16">
        <v>0</v>
      </c>
      <c r="G17" s="265"/>
      <c r="H17" s="30">
        <v>0</v>
      </c>
      <c r="I17" s="265"/>
      <c r="J17" s="30">
        <v>54</v>
      </c>
      <c r="K17" s="265"/>
      <c r="L17" s="16">
        <f t="shared" si="7"/>
        <v>54</v>
      </c>
      <c r="M17" s="16">
        <v>59</v>
      </c>
      <c r="N17" s="31">
        <v>53</v>
      </c>
      <c r="O17" s="265"/>
      <c r="P17" s="16">
        <v>0</v>
      </c>
      <c r="Q17" s="265"/>
      <c r="R17" s="16">
        <v>0</v>
      </c>
      <c r="S17" s="15" t="s">
        <v>26</v>
      </c>
      <c r="T17" s="18">
        <f t="shared" si="8"/>
        <v>0</v>
      </c>
      <c r="U17" s="18">
        <v>62</v>
      </c>
      <c r="V17" s="18">
        <f t="shared" si="9"/>
        <v>0</v>
      </c>
      <c r="W17" s="18">
        <v>62</v>
      </c>
      <c r="X17" s="268"/>
      <c r="Y17" s="16">
        <v>62</v>
      </c>
      <c r="Z17" s="16">
        <v>98</v>
      </c>
      <c r="AA17" s="16">
        <v>101</v>
      </c>
      <c r="AB17" s="16">
        <v>122</v>
      </c>
      <c r="AC17" s="16">
        <v>113</v>
      </c>
      <c r="AD17" s="16">
        <v>77</v>
      </c>
      <c r="AE17" s="16">
        <v>116</v>
      </c>
      <c r="AF17" s="16">
        <v>79</v>
      </c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</row>
    <row r="18" spans="1:49" s="14" customFormat="1" x14ac:dyDescent="0.2">
      <c r="A18" s="15" t="s">
        <v>27</v>
      </c>
      <c r="B18" s="265"/>
      <c r="C18" s="33">
        <v>131</v>
      </c>
      <c r="D18" s="265"/>
      <c r="E18" s="34">
        <v>283</v>
      </c>
      <c r="F18" s="16">
        <v>403</v>
      </c>
      <c r="G18" s="265"/>
      <c r="H18" s="30">
        <v>175</v>
      </c>
      <c r="I18" s="265"/>
      <c r="J18" s="30">
        <v>233</v>
      </c>
      <c r="K18" s="265"/>
      <c r="L18" s="16">
        <f t="shared" si="7"/>
        <v>408</v>
      </c>
      <c r="M18" s="16">
        <v>273</v>
      </c>
      <c r="N18" s="31">
        <v>302</v>
      </c>
      <c r="O18" s="265"/>
      <c r="P18" s="16">
        <v>19</v>
      </c>
      <c r="Q18" s="265"/>
      <c r="R18" s="16">
        <v>13</v>
      </c>
      <c r="S18" s="15" t="s">
        <v>27</v>
      </c>
      <c r="T18" s="18">
        <f t="shared" si="8"/>
        <v>0</v>
      </c>
      <c r="U18" s="18">
        <v>129</v>
      </c>
      <c r="V18" s="18">
        <f t="shared" si="9"/>
        <v>0</v>
      </c>
      <c r="W18" s="18">
        <v>123</v>
      </c>
      <c r="X18" s="268"/>
      <c r="Y18" s="16">
        <v>142</v>
      </c>
      <c r="Z18" s="16">
        <v>290</v>
      </c>
      <c r="AA18" s="16">
        <v>274</v>
      </c>
      <c r="AB18" s="16">
        <v>293</v>
      </c>
      <c r="AC18" s="16">
        <v>409</v>
      </c>
      <c r="AD18" s="16">
        <v>346</v>
      </c>
      <c r="AE18" s="16">
        <v>341</v>
      </c>
      <c r="AF18" s="16">
        <v>253</v>
      </c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</row>
    <row r="19" spans="1:49" s="14" customFormat="1" x14ac:dyDescent="0.2">
      <c r="A19" s="15" t="s">
        <v>28</v>
      </c>
      <c r="B19" s="265"/>
      <c r="C19" s="33">
        <v>0</v>
      </c>
      <c r="D19" s="265"/>
      <c r="E19" s="34">
        <v>0</v>
      </c>
      <c r="F19" s="16">
        <v>0</v>
      </c>
      <c r="G19" s="265"/>
      <c r="H19" s="30">
        <v>0</v>
      </c>
      <c r="I19" s="265"/>
      <c r="J19" s="30">
        <v>0</v>
      </c>
      <c r="K19" s="265"/>
      <c r="L19" s="16">
        <f t="shared" si="7"/>
        <v>0</v>
      </c>
      <c r="M19" s="16">
        <v>0</v>
      </c>
      <c r="N19" s="31">
        <v>0</v>
      </c>
      <c r="O19" s="265"/>
      <c r="P19" s="16">
        <v>0</v>
      </c>
      <c r="Q19" s="265"/>
      <c r="R19" s="16">
        <v>0</v>
      </c>
      <c r="S19" s="15" t="s">
        <v>28</v>
      </c>
      <c r="T19" s="18">
        <f t="shared" si="8"/>
        <v>0</v>
      </c>
      <c r="U19" s="18">
        <v>16</v>
      </c>
      <c r="V19" s="18">
        <f t="shared" si="9"/>
        <v>0</v>
      </c>
      <c r="W19" s="18">
        <v>16</v>
      </c>
      <c r="X19" s="268"/>
      <c r="Y19" s="16">
        <v>16</v>
      </c>
      <c r="Z19" s="16">
        <v>20</v>
      </c>
      <c r="AA19" s="16">
        <v>30</v>
      </c>
      <c r="AB19" s="16">
        <v>27</v>
      </c>
      <c r="AC19" s="16">
        <v>27</v>
      </c>
      <c r="AD19" s="16">
        <v>48</v>
      </c>
      <c r="AE19" s="16">
        <v>33</v>
      </c>
      <c r="AF19" s="16">
        <v>43</v>
      </c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</row>
    <row r="20" spans="1:49" s="14" customFormat="1" x14ac:dyDescent="0.2">
      <c r="A20" s="15" t="s">
        <v>29</v>
      </c>
      <c r="B20" s="265"/>
      <c r="C20" s="33">
        <v>0</v>
      </c>
      <c r="D20" s="265"/>
      <c r="E20" s="34">
        <v>0</v>
      </c>
      <c r="F20" s="16">
        <v>0</v>
      </c>
      <c r="G20" s="265"/>
      <c r="H20" s="30">
        <v>0</v>
      </c>
      <c r="I20" s="265"/>
      <c r="J20" s="30">
        <v>0</v>
      </c>
      <c r="K20" s="265"/>
      <c r="L20" s="16">
        <f t="shared" si="7"/>
        <v>0</v>
      </c>
      <c r="M20" s="16">
        <v>19</v>
      </c>
      <c r="N20" s="31">
        <v>13</v>
      </c>
      <c r="O20" s="265"/>
      <c r="P20" s="16">
        <v>0</v>
      </c>
      <c r="Q20" s="265"/>
      <c r="R20" s="16">
        <v>0</v>
      </c>
      <c r="S20" s="15" t="s">
        <v>29</v>
      </c>
      <c r="T20" s="18">
        <f t="shared" si="8"/>
        <v>0</v>
      </c>
      <c r="U20" s="18">
        <v>12</v>
      </c>
      <c r="V20" s="18">
        <f t="shared" si="9"/>
        <v>0</v>
      </c>
      <c r="W20" s="18">
        <v>12</v>
      </c>
      <c r="X20" s="268"/>
      <c r="Y20" s="16">
        <v>12</v>
      </c>
      <c r="Z20" s="16">
        <v>30</v>
      </c>
      <c r="AA20" s="16">
        <v>21</v>
      </c>
      <c r="AB20" s="16">
        <v>31</v>
      </c>
      <c r="AC20" s="16">
        <v>31</v>
      </c>
      <c r="AD20" s="16">
        <v>32</v>
      </c>
      <c r="AE20" s="16">
        <v>30</v>
      </c>
      <c r="AF20" s="16">
        <v>29</v>
      </c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</row>
    <row r="21" spans="1:49" s="14" customFormat="1" x14ac:dyDescent="0.2">
      <c r="A21" s="15" t="s">
        <v>30</v>
      </c>
      <c r="B21" s="265"/>
      <c r="C21" s="33">
        <v>20</v>
      </c>
      <c r="D21" s="265"/>
      <c r="E21" s="34">
        <v>74</v>
      </c>
      <c r="F21" s="16">
        <v>59</v>
      </c>
      <c r="G21" s="265"/>
      <c r="H21" s="30">
        <v>31</v>
      </c>
      <c r="I21" s="265"/>
      <c r="J21" s="30">
        <v>60</v>
      </c>
      <c r="K21" s="265"/>
      <c r="L21" s="16">
        <f t="shared" si="7"/>
        <v>91</v>
      </c>
      <c r="M21" s="16">
        <v>72</v>
      </c>
      <c r="N21" s="31">
        <v>83</v>
      </c>
      <c r="O21" s="265"/>
      <c r="P21" s="16">
        <v>16</v>
      </c>
      <c r="Q21" s="265"/>
      <c r="R21" s="16">
        <v>0</v>
      </c>
      <c r="S21" s="15" t="s">
        <v>30</v>
      </c>
      <c r="T21" s="18">
        <f t="shared" si="8"/>
        <v>0</v>
      </c>
      <c r="U21" s="18">
        <v>35</v>
      </c>
      <c r="V21" s="18">
        <f t="shared" si="9"/>
        <v>0</v>
      </c>
      <c r="W21" s="18">
        <v>19</v>
      </c>
      <c r="X21" s="268"/>
      <c r="Y21" s="16">
        <v>35</v>
      </c>
      <c r="Z21" s="16">
        <v>42</v>
      </c>
      <c r="AA21" s="16">
        <v>36</v>
      </c>
      <c r="AB21" s="16">
        <v>37</v>
      </c>
      <c r="AC21" s="16">
        <v>39</v>
      </c>
      <c r="AD21" s="16">
        <v>37</v>
      </c>
      <c r="AE21" s="16">
        <v>48</v>
      </c>
      <c r="AF21" s="16">
        <v>45</v>
      </c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</row>
    <row r="22" spans="1:49" s="14" customFormat="1" x14ac:dyDescent="0.2">
      <c r="A22" s="15" t="s">
        <v>31</v>
      </c>
      <c r="B22" s="265"/>
      <c r="C22" s="33">
        <v>0</v>
      </c>
      <c r="D22" s="265"/>
      <c r="E22" s="34">
        <v>0</v>
      </c>
      <c r="F22" s="18">
        <v>0</v>
      </c>
      <c r="G22" s="265"/>
      <c r="H22" s="30">
        <v>0</v>
      </c>
      <c r="I22" s="265"/>
      <c r="J22" s="30">
        <v>0</v>
      </c>
      <c r="K22" s="265"/>
      <c r="L22" s="16">
        <f t="shared" si="7"/>
        <v>0</v>
      </c>
      <c r="M22" s="16">
        <v>0</v>
      </c>
      <c r="N22" s="31">
        <v>131</v>
      </c>
      <c r="O22" s="265"/>
      <c r="P22" s="16">
        <v>22</v>
      </c>
      <c r="Q22" s="265"/>
      <c r="R22" s="16">
        <v>22</v>
      </c>
      <c r="S22" s="15" t="s">
        <v>31</v>
      </c>
      <c r="T22" s="18">
        <f t="shared" si="8"/>
        <v>0</v>
      </c>
      <c r="U22" s="18">
        <v>89</v>
      </c>
      <c r="V22" s="18">
        <f t="shared" si="9"/>
        <v>0</v>
      </c>
      <c r="W22" s="18">
        <v>89</v>
      </c>
      <c r="X22" s="268"/>
      <c r="Y22" s="16">
        <v>111</v>
      </c>
      <c r="Z22" s="16">
        <v>145</v>
      </c>
      <c r="AA22" s="16">
        <v>154</v>
      </c>
      <c r="AB22" s="16">
        <v>176</v>
      </c>
      <c r="AC22" s="16">
        <v>33</v>
      </c>
      <c r="AD22" s="16">
        <v>67</v>
      </c>
      <c r="AE22" s="16">
        <v>31</v>
      </c>
      <c r="AF22" s="16">
        <v>31</v>
      </c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spans="1:49" s="14" customFormat="1" x14ac:dyDescent="0.2">
      <c r="A23" s="15" t="s">
        <v>32</v>
      </c>
      <c r="B23" s="265"/>
      <c r="C23" s="33">
        <v>69</v>
      </c>
      <c r="D23" s="265"/>
      <c r="E23" s="34">
        <v>432</v>
      </c>
      <c r="F23" s="18">
        <v>650</v>
      </c>
      <c r="G23" s="265"/>
      <c r="H23" s="30">
        <v>87</v>
      </c>
      <c r="I23" s="265"/>
      <c r="J23" s="30">
        <v>188</v>
      </c>
      <c r="K23" s="265"/>
      <c r="L23" s="16">
        <f t="shared" si="7"/>
        <v>275</v>
      </c>
      <c r="M23" s="16">
        <v>217</v>
      </c>
      <c r="N23" s="31">
        <v>147</v>
      </c>
      <c r="O23" s="265"/>
      <c r="P23" s="16">
        <v>11</v>
      </c>
      <c r="Q23" s="265"/>
      <c r="R23" s="16">
        <v>2</v>
      </c>
      <c r="S23" s="15" t="s">
        <v>32</v>
      </c>
      <c r="T23" s="18">
        <f t="shared" si="8"/>
        <v>0</v>
      </c>
      <c r="U23" s="18">
        <v>122</v>
      </c>
      <c r="V23" s="18">
        <f t="shared" si="9"/>
        <v>0</v>
      </c>
      <c r="W23" s="18">
        <v>113</v>
      </c>
      <c r="X23" s="268"/>
      <c r="Y23" s="16">
        <v>120</v>
      </c>
      <c r="Z23" s="16">
        <v>127</v>
      </c>
      <c r="AA23" s="16">
        <v>119</v>
      </c>
      <c r="AB23" s="16">
        <v>124</v>
      </c>
      <c r="AC23" s="16">
        <v>467</v>
      </c>
      <c r="AD23" s="16">
        <v>577</v>
      </c>
      <c r="AE23" s="16">
        <v>686</v>
      </c>
      <c r="AF23" s="16">
        <v>647</v>
      </c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</row>
    <row r="24" spans="1:49" s="14" customFormat="1" x14ac:dyDescent="0.2">
      <c r="A24" s="15" t="s">
        <v>33</v>
      </c>
      <c r="B24" s="265"/>
      <c r="C24" s="33">
        <v>0</v>
      </c>
      <c r="D24" s="265"/>
      <c r="E24" s="34">
        <v>112</v>
      </c>
      <c r="F24" s="16">
        <v>115</v>
      </c>
      <c r="G24" s="265"/>
      <c r="H24" s="30">
        <v>23</v>
      </c>
      <c r="I24" s="265"/>
      <c r="J24" s="30">
        <v>61</v>
      </c>
      <c r="K24" s="265"/>
      <c r="L24" s="16">
        <f t="shared" si="7"/>
        <v>84</v>
      </c>
      <c r="M24" s="16">
        <v>136</v>
      </c>
      <c r="N24" s="31">
        <v>132</v>
      </c>
      <c r="O24" s="265"/>
      <c r="P24" s="16">
        <v>25</v>
      </c>
      <c r="Q24" s="265"/>
      <c r="R24" s="16">
        <v>0</v>
      </c>
      <c r="S24" s="15" t="s">
        <v>33</v>
      </c>
      <c r="T24" s="18">
        <f t="shared" si="8"/>
        <v>0</v>
      </c>
      <c r="U24" s="18">
        <v>215</v>
      </c>
      <c r="V24" s="18">
        <f t="shared" si="9"/>
        <v>0</v>
      </c>
      <c r="W24" s="18">
        <v>190</v>
      </c>
      <c r="X24" s="268"/>
      <c r="Y24" s="16">
        <v>215</v>
      </c>
      <c r="Z24" s="16">
        <v>133</v>
      </c>
      <c r="AA24" s="16">
        <v>95</v>
      </c>
      <c r="AB24" s="16">
        <v>108</v>
      </c>
      <c r="AC24" s="16">
        <v>113</v>
      </c>
      <c r="AD24" s="16">
        <v>133</v>
      </c>
      <c r="AE24" s="16">
        <v>172</v>
      </c>
      <c r="AF24" s="16">
        <v>152</v>
      </c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</row>
    <row r="25" spans="1:49" s="14" customFormat="1" x14ac:dyDescent="0.2">
      <c r="A25" s="15" t="s">
        <v>34</v>
      </c>
      <c r="B25" s="265"/>
      <c r="C25" s="33">
        <v>73</v>
      </c>
      <c r="D25" s="265"/>
      <c r="E25" s="29">
        <v>28</v>
      </c>
      <c r="F25" s="16">
        <v>111</v>
      </c>
      <c r="G25" s="265"/>
      <c r="H25" s="30">
        <v>37</v>
      </c>
      <c r="I25" s="265"/>
      <c r="J25" s="30">
        <v>26</v>
      </c>
      <c r="K25" s="265"/>
      <c r="L25" s="16">
        <f t="shared" si="7"/>
        <v>63</v>
      </c>
      <c r="M25" s="16">
        <v>44</v>
      </c>
      <c r="N25" s="31">
        <v>49</v>
      </c>
      <c r="O25" s="265"/>
      <c r="P25" s="16">
        <v>0</v>
      </c>
      <c r="Q25" s="265"/>
      <c r="R25" s="16">
        <v>0</v>
      </c>
      <c r="S25" s="15" t="s">
        <v>34</v>
      </c>
      <c r="T25" s="18">
        <f t="shared" si="8"/>
        <v>0</v>
      </c>
      <c r="U25" s="18">
        <v>28</v>
      </c>
      <c r="V25" s="18">
        <f t="shared" si="9"/>
        <v>0</v>
      </c>
      <c r="W25" s="18">
        <v>28</v>
      </c>
      <c r="X25" s="268"/>
      <c r="Y25" s="16">
        <v>28</v>
      </c>
      <c r="Z25" s="16">
        <v>33</v>
      </c>
      <c r="AA25" s="16">
        <v>51</v>
      </c>
      <c r="AB25" s="16">
        <v>39</v>
      </c>
      <c r="AC25" s="16">
        <v>44</v>
      </c>
      <c r="AD25" s="16">
        <v>23</v>
      </c>
      <c r="AE25" s="16">
        <v>30</v>
      </c>
      <c r="AF25" s="16">
        <v>31</v>
      </c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</row>
    <row r="26" spans="1:49" s="14" customFormat="1" x14ac:dyDescent="0.2">
      <c r="A26" s="15" t="s">
        <v>35</v>
      </c>
      <c r="B26" s="265"/>
      <c r="C26" s="33">
        <v>134</v>
      </c>
      <c r="D26" s="265"/>
      <c r="E26" s="29">
        <v>343</v>
      </c>
      <c r="F26" s="16">
        <v>242</v>
      </c>
      <c r="G26" s="265"/>
      <c r="H26" s="30">
        <v>177</v>
      </c>
      <c r="I26" s="265"/>
      <c r="J26" s="30">
        <v>83</v>
      </c>
      <c r="K26" s="265"/>
      <c r="L26" s="16">
        <f t="shared" si="7"/>
        <v>260</v>
      </c>
      <c r="M26" s="16">
        <v>216</v>
      </c>
      <c r="N26" s="31">
        <v>287</v>
      </c>
      <c r="O26" s="265"/>
      <c r="P26" s="16">
        <v>0</v>
      </c>
      <c r="Q26" s="265"/>
      <c r="R26" s="16">
        <v>0</v>
      </c>
      <c r="S26" s="15" t="s">
        <v>35</v>
      </c>
      <c r="T26" s="18">
        <f t="shared" si="8"/>
        <v>0</v>
      </c>
      <c r="U26" s="18">
        <v>212</v>
      </c>
      <c r="V26" s="18">
        <f t="shared" si="9"/>
        <v>0</v>
      </c>
      <c r="W26" s="18">
        <v>212</v>
      </c>
      <c r="X26" s="268"/>
      <c r="Y26" s="16">
        <v>212</v>
      </c>
      <c r="Z26" s="16">
        <v>293</v>
      </c>
      <c r="AA26" s="16">
        <v>283</v>
      </c>
      <c r="AB26" s="16">
        <v>335</v>
      </c>
      <c r="AC26" s="16">
        <v>417</v>
      </c>
      <c r="AD26" s="16">
        <v>265</v>
      </c>
      <c r="AE26" s="16">
        <v>329</v>
      </c>
      <c r="AF26" s="16">
        <v>245</v>
      </c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</row>
    <row r="27" spans="1:49" s="14" customFormat="1" x14ac:dyDescent="0.2">
      <c r="A27" s="15" t="s">
        <v>36</v>
      </c>
      <c r="B27" s="265"/>
      <c r="C27" s="33">
        <v>0</v>
      </c>
      <c r="D27" s="265"/>
      <c r="E27" s="34">
        <v>548</v>
      </c>
      <c r="F27" s="16">
        <v>669</v>
      </c>
      <c r="G27" s="265"/>
      <c r="H27" s="30">
        <v>75</v>
      </c>
      <c r="I27" s="265"/>
      <c r="J27" s="30">
        <v>399</v>
      </c>
      <c r="K27" s="265"/>
      <c r="L27" s="16">
        <f t="shared" si="7"/>
        <v>474</v>
      </c>
      <c r="M27" s="16">
        <v>391</v>
      </c>
      <c r="N27" s="31">
        <v>414</v>
      </c>
      <c r="O27" s="265"/>
      <c r="P27" s="16">
        <v>146</v>
      </c>
      <c r="Q27" s="265"/>
      <c r="R27" s="16">
        <v>26</v>
      </c>
      <c r="S27" s="15" t="s">
        <v>36</v>
      </c>
      <c r="T27" s="18">
        <f t="shared" si="8"/>
        <v>0</v>
      </c>
      <c r="U27" s="18">
        <v>324</v>
      </c>
      <c r="V27" s="18">
        <f t="shared" si="9"/>
        <v>0</v>
      </c>
      <c r="W27" s="18">
        <v>204</v>
      </c>
      <c r="X27" s="268"/>
      <c r="Y27" s="16">
        <v>350</v>
      </c>
      <c r="Z27" s="16">
        <v>378</v>
      </c>
      <c r="AA27" s="16">
        <v>322</v>
      </c>
      <c r="AB27" s="16">
        <v>361</v>
      </c>
      <c r="AC27" s="16">
        <v>226</v>
      </c>
      <c r="AD27" s="16">
        <v>226</v>
      </c>
      <c r="AE27" s="16">
        <v>189</v>
      </c>
      <c r="AF27" s="16">
        <v>199</v>
      </c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</row>
    <row r="28" spans="1:49" s="14" customFormat="1" x14ac:dyDescent="0.2">
      <c r="A28" s="15" t="s">
        <v>37</v>
      </c>
      <c r="B28" s="265"/>
      <c r="C28" s="33">
        <v>0</v>
      </c>
      <c r="D28" s="265"/>
      <c r="E28" s="34">
        <v>192</v>
      </c>
      <c r="F28" s="16">
        <v>126</v>
      </c>
      <c r="G28" s="265"/>
      <c r="H28" s="30">
        <v>0</v>
      </c>
      <c r="I28" s="265"/>
      <c r="J28" s="30">
        <v>267</v>
      </c>
      <c r="K28" s="265"/>
      <c r="L28" s="16">
        <f t="shared" si="7"/>
        <v>267</v>
      </c>
      <c r="M28" s="16">
        <v>154</v>
      </c>
      <c r="N28" s="31">
        <v>160</v>
      </c>
      <c r="O28" s="265"/>
      <c r="P28" s="16">
        <v>0</v>
      </c>
      <c r="Q28" s="265"/>
      <c r="R28" s="16">
        <v>0</v>
      </c>
      <c r="S28" s="15" t="s">
        <v>37</v>
      </c>
      <c r="T28" s="18">
        <f t="shared" si="8"/>
        <v>0</v>
      </c>
      <c r="U28" s="18">
        <v>206</v>
      </c>
      <c r="V28" s="18">
        <f t="shared" si="9"/>
        <v>0</v>
      </c>
      <c r="W28" s="18">
        <v>206</v>
      </c>
      <c r="X28" s="268"/>
      <c r="Y28" s="16">
        <v>206</v>
      </c>
      <c r="Z28" s="16">
        <v>307</v>
      </c>
      <c r="AA28" s="16">
        <v>237</v>
      </c>
      <c r="AB28" s="16">
        <v>226</v>
      </c>
      <c r="AC28" s="16">
        <v>284</v>
      </c>
      <c r="AD28" s="16">
        <v>229</v>
      </c>
      <c r="AE28" s="16">
        <v>234</v>
      </c>
      <c r="AF28" s="16">
        <v>246</v>
      </c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</row>
    <row r="29" spans="1:49" s="14" customFormat="1" x14ac:dyDescent="0.2">
      <c r="A29" s="15" t="s">
        <v>38</v>
      </c>
      <c r="B29" s="265"/>
      <c r="C29" s="33">
        <v>0</v>
      </c>
      <c r="D29" s="265"/>
      <c r="E29" s="29">
        <v>114</v>
      </c>
      <c r="F29" s="16">
        <v>96</v>
      </c>
      <c r="G29" s="265"/>
      <c r="H29" s="30">
        <v>59</v>
      </c>
      <c r="I29" s="265"/>
      <c r="J29" s="30">
        <v>82</v>
      </c>
      <c r="K29" s="265"/>
      <c r="L29" s="16">
        <f t="shared" si="7"/>
        <v>141</v>
      </c>
      <c r="M29" s="16">
        <v>146</v>
      </c>
      <c r="N29" s="31">
        <v>173</v>
      </c>
      <c r="O29" s="265"/>
      <c r="P29" s="16">
        <v>43</v>
      </c>
      <c r="Q29" s="265"/>
      <c r="R29" s="16">
        <v>0</v>
      </c>
      <c r="S29" s="15" t="s">
        <v>38</v>
      </c>
      <c r="T29" s="18">
        <f t="shared" si="8"/>
        <v>0</v>
      </c>
      <c r="U29" s="18">
        <v>206</v>
      </c>
      <c r="V29" s="18">
        <f t="shared" si="9"/>
        <v>0</v>
      </c>
      <c r="W29" s="18">
        <v>163</v>
      </c>
      <c r="X29" s="268"/>
      <c r="Y29" s="16">
        <v>206</v>
      </c>
      <c r="Z29" s="16">
        <v>176</v>
      </c>
      <c r="AA29" s="16">
        <v>159</v>
      </c>
      <c r="AB29" s="16">
        <v>165</v>
      </c>
      <c r="AC29" s="16">
        <v>68</v>
      </c>
      <c r="AD29" s="16">
        <v>80</v>
      </c>
      <c r="AE29" s="16">
        <v>69</v>
      </c>
      <c r="AF29" s="16">
        <v>68</v>
      </c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</row>
    <row r="30" spans="1:49" s="14" customFormat="1" x14ac:dyDescent="0.2">
      <c r="A30" s="15" t="s">
        <v>39</v>
      </c>
      <c r="B30" s="265"/>
      <c r="C30" s="33">
        <v>75</v>
      </c>
      <c r="D30" s="265"/>
      <c r="E30" s="35">
        <v>14</v>
      </c>
      <c r="F30" s="16">
        <v>94</v>
      </c>
      <c r="G30" s="265"/>
      <c r="H30" s="30">
        <v>27</v>
      </c>
      <c r="I30" s="265"/>
      <c r="J30" s="30">
        <v>56</v>
      </c>
      <c r="K30" s="265"/>
      <c r="L30" s="16">
        <f t="shared" si="7"/>
        <v>83</v>
      </c>
      <c r="M30" s="16">
        <v>234</v>
      </c>
      <c r="N30" s="31">
        <v>202</v>
      </c>
      <c r="O30" s="265"/>
      <c r="P30" s="16">
        <v>51</v>
      </c>
      <c r="Q30" s="265"/>
      <c r="R30" s="16">
        <v>0</v>
      </c>
      <c r="S30" s="15" t="s">
        <v>39</v>
      </c>
      <c r="T30" s="18">
        <f t="shared" si="8"/>
        <v>0</v>
      </c>
      <c r="U30" s="18">
        <v>270</v>
      </c>
      <c r="V30" s="18">
        <f t="shared" si="9"/>
        <v>0</v>
      </c>
      <c r="W30" s="18">
        <v>219</v>
      </c>
      <c r="X30" s="268"/>
      <c r="Y30" s="16">
        <v>270</v>
      </c>
      <c r="Z30" s="16">
        <v>246</v>
      </c>
      <c r="AA30" s="16">
        <v>239</v>
      </c>
      <c r="AB30" s="16">
        <v>161</v>
      </c>
      <c r="AC30" s="16">
        <v>42</v>
      </c>
      <c r="AD30" s="16">
        <v>41</v>
      </c>
      <c r="AE30" s="16">
        <v>45</v>
      </c>
      <c r="AF30" s="16">
        <v>41</v>
      </c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</row>
    <row r="31" spans="1:49" s="14" customFormat="1" x14ac:dyDescent="0.2">
      <c r="A31" s="15" t="s">
        <v>40</v>
      </c>
      <c r="B31" s="265"/>
      <c r="C31" s="33">
        <v>0</v>
      </c>
      <c r="D31" s="265"/>
      <c r="E31" s="35">
        <v>0</v>
      </c>
      <c r="F31" s="16">
        <v>0</v>
      </c>
      <c r="G31" s="265"/>
      <c r="H31" s="30">
        <v>0</v>
      </c>
      <c r="I31" s="265"/>
      <c r="J31" s="30">
        <v>0</v>
      </c>
      <c r="K31" s="265"/>
      <c r="L31" s="16">
        <f t="shared" si="7"/>
        <v>0</v>
      </c>
      <c r="M31" s="16">
        <v>0</v>
      </c>
      <c r="N31" s="31">
        <v>0</v>
      </c>
      <c r="O31" s="265"/>
      <c r="P31" s="16">
        <v>0</v>
      </c>
      <c r="Q31" s="265"/>
      <c r="R31" s="16">
        <v>0</v>
      </c>
      <c r="S31" s="15" t="s">
        <v>40</v>
      </c>
      <c r="T31" s="18">
        <f t="shared" si="8"/>
        <v>0</v>
      </c>
      <c r="U31" s="18">
        <v>0</v>
      </c>
      <c r="V31" s="18">
        <f t="shared" si="9"/>
        <v>0</v>
      </c>
      <c r="W31" s="18">
        <v>0</v>
      </c>
      <c r="X31" s="268"/>
      <c r="Y31" s="16">
        <v>0</v>
      </c>
      <c r="Z31" s="16">
        <v>38</v>
      </c>
      <c r="AA31" s="16">
        <v>34</v>
      </c>
      <c r="AB31" s="16">
        <v>40</v>
      </c>
      <c r="AC31" s="16">
        <v>28</v>
      </c>
      <c r="AD31" s="16">
        <v>0</v>
      </c>
      <c r="AE31" s="16">
        <v>0</v>
      </c>
      <c r="AF31" s="16">
        <v>0</v>
      </c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</row>
    <row r="32" spans="1:49" s="14" customFormat="1" x14ac:dyDescent="0.2">
      <c r="A32" s="15" t="s">
        <v>41</v>
      </c>
      <c r="B32" s="266"/>
      <c r="C32" s="33">
        <v>48</v>
      </c>
      <c r="D32" s="266"/>
      <c r="E32" s="35">
        <v>94</v>
      </c>
      <c r="F32" s="16">
        <v>99</v>
      </c>
      <c r="G32" s="266"/>
      <c r="H32" s="30">
        <v>56</v>
      </c>
      <c r="I32" s="266"/>
      <c r="J32" s="30">
        <v>34</v>
      </c>
      <c r="K32" s="266"/>
      <c r="L32" s="16">
        <f t="shared" si="7"/>
        <v>90</v>
      </c>
      <c r="M32" s="16">
        <v>104</v>
      </c>
      <c r="N32" s="31">
        <v>96</v>
      </c>
      <c r="O32" s="266"/>
      <c r="P32" s="16">
        <v>33</v>
      </c>
      <c r="Q32" s="266"/>
      <c r="R32" s="16">
        <v>33</v>
      </c>
      <c r="S32" s="15" t="s">
        <v>41</v>
      </c>
      <c r="T32" s="18">
        <f t="shared" si="8"/>
        <v>0</v>
      </c>
      <c r="U32" s="18">
        <v>69</v>
      </c>
      <c r="V32" s="18">
        <f t="shared" si="9"/>
        <v>0</v>
      </c>
      <c r="W32" s="18">
        <v>69</v>
      </c>
      <c r="X32" s="269"/>
      <c r="Y32" s="16">
        <v>102</v>
      </c>
      <c r="Z32" s="16">
        <v>109</v>
      </c>
      <c r="AA32" s="16">
        <v>107</v>
      </c>
      <c r="AB32" s="16">
        <v>105</v>
      </c>
      <c r="AC32" s="16">
        <v>105</v>
      </c>
      <c r="AD32" s="16">
        <v>148</v>
      </c>
      <c r="AE32" s="16">
        <v>113</v>
      </c>
      <c r="AF32" s="16">
        <v>164</v>
      </c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</row>
    <row r="33" spans="1:49" s="23" customFormat="1" x14ac:dyDescent="0.25">
      <c r="A33" s="19" t="s">
        <v>15</v>
      </c>
      <c r="B33" s="20">
        <f t="shared" ref="B33:P33" si="10">SUM(B10:B32)</f>
        <v>1960.8387096774193</v>
      </c>
      <c r="C33" s="20">
        <f t="shared" si="10"/>
        <v>941</v>
      </c>
      <c r="D33" s="20">
        <f t="shared" si="10"/>
        <v>2763</v>
      </c>
      <c r="E33" s="20">
        <f t="shared" si="10"/>
        <v>3240</v>
      </c>
      <c r="F33" s="20">
        <f t="shared" si="10"/>
        <v>3657</v>
      </c>
      <c r="G33" s="20">
        <f t="shared" si="10"/>
        <v>802.16129032258061</v>
      </c>
      <c r="H33" s="20">
        <f t="shared" si="10"/>
        <v>1128</v>
      </c>
      <c r="I33" s="20">
        <f t="shared" si="10"/>
        <v>1960.8387096774193</v>
      </c>
      <c r="J33" s="20">
        <f t="shared" si="10"/>
        <v>1966</v>
      </c>
      <c r="K33" s="20">
        <f t="shared" si="10"/>
        <v>2763</v>
      </c>
      <c r="L33" s="20">
        <f t="shared" si="10"/>
        <v>3094</v>
      </c>
      <c r="M33" s="20">
        <f t="shared" si="10"/>
        <v>3103</v>
      </c>
      <c r="N33" s="20">
        <f t="shared" si="10"/>
        <v>3031</v>
      </c>
      <c r="O33" s="20">
        <f t="shared" si="10"/>
        <v>802</v>
      </c>
      <c r="P33" s="20">
        <f t="shared" si="10"/>
        <v>616</v>
      </c>
      <c r="Q33" s="20">
        <f>SUM(Q10:Q32)</f>
        <v>357</v>
      </c>
      <c r="R33" s="20">
        <f>SUM(R10:R32)</f>
        <v>150</v>
      </c>
      <c r="S33" s="19" t="s">
        <v>15</v>
      </c>
      <c r="T33" s="22">
        <f t="shared" si="8"/>
        <v>2613</v>
      </c>
      <c r="U33" s="22">
        <f>SUM(U10:U32)</f>
        <v>2900</v>
      </c>
      <c r="V33" s="22">
        <f t="shared" si="9"/>
        <v>2129</v>
      </c>
      <c r="W33" s="22">
        <f>SUM(W10:W32)</f>
        <v>2434</v>
      </c>
      <c r="X33" s="20">
        <v>3000</v>
      </c>
      <c r="Y33" s="20">
        <f t="shared" ref="Y33:AW33" si="11">SUM(Y10:Y32)</f>
        <v>3046</v>
      </c>
      <c r="Z33" s="20">
        <f t="shared" si="11"/>
        <v>3457</v>
      </c>
      <c r="AA33" s="20">
        <f t="shared" si="11"/>
        <v>3089</v>
      </c>
      <c r="AB33" s="20">
        <f>SUM(AB10:AB32)</f>
        <v>3150</v>
      </c>
      <c r="AC33" s="20">
        <f t="shared" si="11"/>
        <v>3086</v>
      </c>
      <c r="AD33" s="20">
        <f t="shared" si="11"/>
        <v>3227</v>
      </c>
      <c r="AE33" s="20">
        <f t="shared" si="11"/>
        <v>3288</v>
      </c>
      <c r="AF33" s="20">
        <f t="shared" si="11"/>
        <v>3228</v>
      </c>
      <c r="AG33" s="20">
        <f t="shared" si="11"/>
        <v>0</v>
      </c>
      <c r="AH33" s="20">
        <f t="shared" si="11"/>
        <v>0</v>
      </c>
      <c r="AI33" s="20">
        <f t="shared" si="11"/>
        <v>0</v>
      </c>
      <c r="AJ33" s="20">
        <f t="shared" si="11"/>
        <v>0</v>
      </c>
      <c r="AK33" s="20">
        <f t="shared" si="11"/>
        <v>0</v>
      </c>
      <c r="AL33" s="20">
        <f t="shared" si="11"/>
        <v>0</v>
      </c>
      <c r="AM33" s="20">
        <f t="shared" si="11"/>
        <v>0</v>
      </c>
      <c r="AN33" s="20">
        <f t="shared" si="11"/>
        <v>0</v>
      </c>
      <c r="AO33" s="20">
        <f t="shared" si="11"/>
        <v>0</v>
      </c>
      <c r="AP33" s="20">
        <f t="shared" si="11"/>
        <v>0</v>
      </c>
      <c r="AQ33" s="20">
        <f t="shared" si="11"/>
        <v>0</v>
      </c>
      <c r="AR33" s="20">
        <f t="shared" si="11"/>
        <v>0</v>
      </c>
      <c r="AS33" s="20">
        <f t="shared" si="11"/>
        <v>0</v>
      </c>
      <c r="AT33" s="20">
        <f t="shared" si="11"/>
        <v>0</v>
      </c>
      <c r="AU33" s="20">
        <f t="shared" si="11"/>
        <v>0</v>
      </c>
      <c r="AV33" s="20">
        <f t="shared" si="11"/>
        <v>0</v>
      </c>
      <c r="AW33" s="20">
        <f t="shared" si="11"/>
        <v>0</v>
      </c>
    </row>
    <row r="34" spans="1:49" x14ac:dyDescent="0.25">
      <c r="A34" s="24"/>
      <c r="B34" s="25"/>
      <c r="C34" s="25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4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</row>
    <row r="35" spans="1:49" s="9" customFormat="1" ht="25.5" x14ac:dyDescent="0.25">
      <c r="A35" s="4" t="s">
        <v>42</v>
      </c>
      <c r="B35" s="27" t="str">
        <f>B$4</f>
        <v>Meta Parcial</v>
      </c>
      <c r="C35" s="27" t="str">
        <f t="shared" ref="C35:AW35" si="12">C$4</f>
        <v>10-31-jul-24</v>
      </c>
      <c r="D35" s="27" t="str">
        <f t="shared" si="12"/>
        <v>Meta Mensal</v>
      </c>
      <c r="E35" s="27">
        <f t="shared" si="12"/>
        <v>45505</v>
      </c>
      <c r="F35" s="27" t="e">
        <f t="shared" ca="1" si="12"/>
        <v>#NAME?</v>
      </c>
      <c r="G35" s="27" t="str">
        <f t="shared" si="12"/>
        <v>Meta Parcial</v>
      </c>
      <c r="H35" s="27" t="str">
        <f t="shared" si="12"/>
        <v>01-09-Out-24</v>
      </c>
      <c r="I35" s="27" t="str">
        <f t="shared" si="12"/>
        <v>Meta Parcial</v>
      </c>
      <c r="J35" s="27" t="str">
        <f t="shared" si="12"/>
        <v>10-31-Out-24</v>
      </c>
      <c r="K35" s="27" t="str">
        <f t="shared" si="12"/>
        <v>Meta Mensal</v>
      </c>
      <c r="L35" s="27">
        <f t="shared" si="12"/>
        <v>45566</v>
      </c>
      <c r="M35" s="27" t="e">
        <f t="shared" ca="1" si="12"/>
        <v>#NAME?</v>
      </c>
      <c r="N35" s="27" t="e">
        <f t="shared" ca="1" si="12"/>
        <v>#NAME?</v>
      </c>
      <c r="O35" s="27" t="str">
        <f t="shared" si="12"/>
        <v>Meta Parcial</v>
      </c>
      <c r="P35" s="27" t="str">
        <f t="shared" si="12"/>
        <v>01-09/jan de 2025</v>
      </c>
      <c r="Q35" s="27" t="str">
        <f t="shared" si="12"/>
        <v>Meta Parcial</v>
      </c>
      <c r="R35" s="27" t="str">
        <f t="shared" si="12"/>
        <v>01-04/jan de 2025</v>
      </c>
      <c r="S35" s="7" t="s">
        <v>42</v>
      </c>
      <c r="T35" s="8" t="str">
        <f>T$4</f>
        <v>Meta Parcial</v>
      </c>
      <c r="U35" s="8" t="str">
        <f>U$4</f>
        <v>05-31/jan de 2025</v>
      </c>
      <c r="V35" s="8" t="str">
        <f>V$4</f>
        <v>Meta Parcial</v>
      </c>
      <c r="W35" s="8" t="str">
        <f>W$4</f>
        <v>10-31/jan de 2025</v>
      </c>
      <c r="X35" s="8" t="str">
        <f t="shared" si="12"/>
        <v>Meta Mensal</v>
      </c>
      <c r="Y35" s="8" t="e">
        <f t="shared" ca="1" si="12"/>
        <v>#NAME?</v>
      </c>
      <c r="Z35" s="8" t="e">
        <f t="shared" ca="1" si="12"/>
        <v>#NAME?</v>
      </c>
      <c r="AA35" s="8" t="e">
        <f t="shared" ca="1" si="12"/>
        <v>#NAME?</v>
      </c>
      <c r="AB35" s="8" t="e">
        <f t="shared" ca="1" si="12"/>
        <v>#NAME?</v>
      </c>
      <c r="AC35" s="8" t="e">
        <f t="shared" ca="1" si="12"/>
        <v>#NAME?</v>
      </c>
      <c r="AD35" s="8" t="e">
        <f t="shared" ca="1" si="12"/>
        <v>#NAME?</v>
      </c>
      <c r="AE35" s="8" t="e">
        <f t="shared" ca="1" si="12"/>
        <v>#NAME?</v>
      </c>
      <c r="AF35" s="8" t="e">
        <f t="shared" ca="1" si="12"/>
        <v>#NAME?</v>
      </c>
      <c r="AG35" s="8" t="e">
        <f t="shared" ca="1" si="12"/>
        <v>#NAME?</v>
      </c>
      <c r="AH35" s="8" t="e">
        <f t="shared" ca="1" si="12"/>
        <v>#NAME?</v>
      </c>
      <c r="AI35" s="8" t="e">
        <f t="shared" ca="1" si="12"/>
        <v>#NAME?</v>
      </c>
      <c r="AJ35" s="8" t="e">
        <f t="shared" ca="1" si="12"/>
        <v>#NAME?</v>
      </c>
      <c r="AK35" s="8" t="e">
        <f t="shared" ca="1" si="12"/>
        <v>#NAME?</v>
      </c>
      <c r="AL35" s="8" t="e">
        <f t="shared" ca="1" si="12"/>
        <v>#NAME?</v>
      </c>
      <c r="AM35" s="8" t="e">
        <f t="shared" ca="1" si="12"/>
        <v>#NAME?</v>
      </c>
      <c r="AN35" s="8" t="e">
        <f t="shared" ca="1" si="12"/>
        <v>#NAME?</v>
      </c>
      <c r="AO35" s="8" t="e">
        <f t="shared" ca="1" si="12"/>
        <v>#NAME?</v>
      </c>
      <c r="AP35" s="8" t="e">
        <f t="shared" ca="1" si="12"/>
        <v>#NAME?</v>
      </c>
      <c r="AQ35" s="8" t="e">
        <f t="shared" ca="1" si="12"/>
        <v>#NAME?</v>
      </c>
      <c r="AR35" s="8" t="e">
        <f t="shared" ca="1" si="12"/>
        <v>#NAME?</v>
      </c>
      <c r="AS35" s="8" t="e">
        <f t="shared" ca="1" si="12"/>
        <v>#NAME?</v>
      </c>
      <c r="AT35" s="8" t="e">
        <f t="shared" ca="1" si="12"/>
        <v>#NAME?</v>
      </c>
      <c r="AU35" s="8" t="e">
        <f t="shared" ca="1" si="12"/>
        <v>#NAME?</v>
      </c>
      <c r="AV35" s="8" t="e">
        <f t="shared" ca="1" si="12"/>
        <v>#NAME?</v>
      </c>
      <c r="AW35" s="8" t="e">
        <f t="shared" ca="1" si="12"/>
        <v>#NAME?</v>
      </c>
    </row>
    <row r="36" spans="1:49" s="14" customFormat="1" x14ac:dyDescent="0.25">
      <c r="A36" s="15" t="s">
        <v>43</v>
      </c>
      <c r="B36" s="264">
        <f>(D36/31)*22</f>
        <v>1897.6774193548388</v>
      </c>
      <c r="C36" s="36">
        <v>672</v>
      </c>
      <c r="D36" s="264">
        <v>2674</v>
      </c>
      <c r="E36" s="35">
        <v>711</v>
      </c>
      <c r="F36" s="16">
        <v>702</v>
      </c>
      <c r="G36" s="264">
        <f>(K36/31)*9</f>
        <v>776.32258064516134</v>
      </c>
      <c r="H36" s="30">
        <v>220</v>
      </c>
      <c r="I36" s="264">
        <f>(K36/31)*22</f>
        <v>1897.6774193548388</v>
      </c>
      <c r="J36" s="30">
        <v>588</v>
      </c>
      <c r="K36" s="264">
        <f>D36</f>
        <v>2674</v>
      </c>
      <c r="L36" s="16">
        <f t="shared" ref="L36:L41" si="13">H36+J36</f>
        <v>808</v>
      </c>
      <c r="M36" s="16">
        <v>662</v>
      </c>
      <c r="N36" s="37">
        <v>650</v>
      </c>
      <c r="O36" s="264">
        <f>ROUND((K36/31)*9,0)</f>
        <v>776</v>
      </c>
      <c r="P36" s="16">
        <v>210</v>
      </c>
      <c r="Q36" s="264">
        <f>ROUND((K36/31)*4,0)</f>
        <v>345</v>
      </c>
      <c r="R36" s="16">
        <v>96</v>
      </c>
      <c r="S36" s="15" t="s">
        <v>43</v>
      </c>
      <c r="T36" s="267">
        <f>T45+T54</f>
        <v>3484</v>
      </c>
      <c r="U36" s="18">
        <v>924</v>
      </c>
      <c r="V36" s="267">
        <f>V45+V54</f>
        <v>2839</v>
      </c>
      <c r="W36" s="18">
        <v>810</v>
      </c>
      <c r="X36" s="264">
        <f>X45+X54</f>
        <v>4000</v>
      </c>
      <c r="Y36" s="16">
        <v>1020</v>
      </c>
      <c r="Z36" s="18">
        <v>889</v>
      </c>
      <c r="AA36" s="16">
        <v>825</v>
      </c>
      <c r="AB36" s="16">
        <v>737</v>
      </c>
      <c r="AC36" s="16">
        <v>692</v>
      </c>
      <c r="AD36" s="16">
        <v>1119</v>
      </c>
      <c r="AE36" s="16">
        <v>851</v>
      </c>
      <c r="AF36" s="16">
        <v>809</v>
      </c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</row>
    <row r="37" spans="1:49" s="14" customFormat="1" x14ac:dyDescent="0.25">
      <c r="A37" s="15" t="s">
        <v>44</v>
      </c>
      <c r="B37" s="265"/>
      <c r="C37" s="36">
        <v>158</v>
      </c>
      <c r="D37" s="265"/>
      <c r="E37" s="35">
        <v>272</v>
      </c>
      <c r="F37" s="16">
        <v>282</v>
      </c>
      <c r="G37" s="265"/>
      <c r="H37" s="30">
        <v>46</v>
      </c>
      <c r="I37" s="265"/>
      <c r="J37" s="30">
        <v>252</v>
      </c>
      <c r="K37" s="265"/>
      <c r="L37" s="16">
        <f t="shared" si="13"/>
        <v>298</v>
      </c>
      <c r="M37" s="16">
        <v>331</v>
      </c>
      <c r="N37" s="37">
        <v>380</v>
      </c>
      <c r="O37" s="265"/>
      <c r="P37" s="16">
        <v>92</v>
      </c>
      <c r="Q37" s="265"/>
      <c r="R37" s="16">
        <v>27</v>
      </c>
      <c r="S37" s="15" t="s">
        <v>44</v>
      </c>
      <c r="T37" s="268"/>
      <c r="U37" s="18">
        <v>391</v>
      </c>
      <c r="V37" s="268"/>
      <c r="W37" s="18">
        <v>326</v>
      </c>
      <c r="X37" s="265"/>
      <c r="Y37" s="16">
        <v>417</v>
      </c>
      <c r="Z37" s="18">
        <v>306</v>
      </c>
      <c r="AA37" s="16">
        <v>358</v>
      </c>
      <c r="AB37" s="16">
        <v>403</v>
      </c>
      <c r="AC37" s="16">
        <v>425</v>
      </c>
      <c r="AD37" s="16">
        <v>461</v>
      </c>
      <c r="AE37" s="16">
        <v>493</v>
      </c>
      <c r="AF37" s="16">
        <v>493</v>
      </c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</row>
    <row r="38" spans="1:49" s="14" customFormat="1" x14ac:dyDescent="0.25">
      <c r="A38" s="15" t="s">
        <v>45</v>
      </c>
      <c r="B38" s="265"/>
      <c r="C38" s="36">
        <v>804</v>
      </c>
      <c r="D38" s="265"/>
      <c r="E38" s="35">
        <v>1361</v>
      </c>
      <c r="F38" s="16">
        <v>1415</v>
      </c>
      <c r="G38" s="265"/>
      <c r="H38" s="30">
        <v>463</v>
      </c>
      <c r="I38" s="265"/>
      <c r="J38" s="30">
        <v>864</v>
      </c>
      <c r="K38" s="265"/>
      <c r="L38" s="16">
        <f t="shared" si="13"/>
        <v>1327</v>
      </c>
      <c r="M38" s="16">
        <v>1246</v>
      </c>
      <c r="N38" s="37">
        <v>1259</v>
      </c>
      <c r="O38" s="265"/>
      <c r="P38" s="16">
        <v>198</v>
      </c>
      <c r="Q38" s="265"/>
      <c r="R38" s="16">
        <v>91</v>
      </c>
      <c r="S38" s="15" t="s">
        <v>45</v>
      </c>
      <c r="T38" s="268"/>
      <c r="U38" s="18">
        <v>1200</v>
      </c>
      <c r="V38" s="268"/>
      <c r="W38" s="18">
        <v>952</v>
      </c>
      <c r="X38" s="265"/>
      <c r="Y38" s="16">
        <v>950</v>
      </c>
      <c r="Z38" s="18">
        <v>1196</v>
      </c>
      <c r="AA38" s="16">
        <v>1258</v>
      </c>
      <c r="AB38" s="16">
        <v>1356</v>
      </c>
      <c r="AC38" s="16">
        <v>1444</v>
      </c>
      <c r="AD38" s="16">
        <v>1158</v>
      </c>
      <c r="AE38" s="16">
        <v>1098</v>
      </c>
      <c r="AF38" s="16">
        <v>903</v>
      </c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</row>
    <row r="39" spans="1:49" s="14" customFormat="1" x14ac:dyDescent="0.25">
      <c r="A39" s="15" t="s">
        <v>46</v>
      </c>
      <c r="B39" s="265"/>
      <c r="C39" s="16">
        <v>0</v>
      </c>
      <c r="D39" s="265"/>
      <c r="E39" s="35">
        <v>0</v>
      </c>
      <c r="F39" s="16">
        <v>0</v>
      </c>
      <c r="G39" s="265"/>
      <c r="H39" s="30">
        <v>0</v>
      </c>
      <c r="I39" s="265"/>
      <c r="J39" s="30">
        <v>0</v>
      </c>
      <c r="K39" s="265"/>
      <c r="L39" s="16">
        <f t="shared" si="13"/>
        <v>0</v>
      </c>
      <c r="M39" s="16">
        <v>20</v>
      </c>
      <c r="N39" s="37">
        <v>125</v>
      </c>
      <c r="O39" s="265"/>
      <c r="P39" s="16">
        <v>12</v>
      </c>
      <c r="Q39" s="265"/>
      <c r="R39" s="16">
        <v>4</v>
      </c>
      <c r="S39" s="15" t="s">
        <v>46</v>
      </c>
      <c r="T39" s="268"/>
      <c r="U39" s="18">
        <v>222</v>
      </c>
      <c r="V39" s="268"/>
      <c r="W39" s="18">
        <v>162</v>
      </c>
      <c r="X39" s="265"/>
      <c r="Y39" s="16">
        <v>174</v>
      </c>
      <c r="Z39" s="18">
        <v>277</v>
      </c>
      <c r="AA39" s="16">
        <v>208</v>
      </c>
      <c r="AB39" s="16">
        <v>325</v>
      </c>
      <c r="AC39" s="16">
        <v>338</v>
      </c>
      <c r="AD39" s="16">
        <v>219</v>
      </c>
      <c r="AE39" s="16">
        <v>396</v>
      </c>
      <c r="AF39" s="16">
        <v>339</v>
      </c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</row>
    <row r="40" spans="1:49" s="14" customFormat="1" x14ac:dyDescent="0.25">
      <c r="A40" s="15" t="s">
        <v>47</v>
      </c>
      <c r="B40" s="265"/>
      <c r="C40" s="16">
        <v>309</v>
      </c>
      <c r="D40" s="265"/>
      <c r="E40" s="35">
        <v>383</v>
      </c>
      <c r="F40" s="16">
        <v>443</v>
      </c>
      <c r="G40" s="265"/>
      <c r="H40" s="30">
        <v>142</v>
      </c>
      <c r="I40" s="265"/>
      <c r="J40" s="30">
        <v>221</v>
      </c>
      <c r="K40" s="265"/>
      <c r="L40" s="16">
        <f t="shared" si="13"/>
        <v>363</v>
      </c>
      <c r="M40" s="16">
        <v>460</v>
      </c>
      <c r="N40" s="37">
        <v>446</v>
      </c>
      <c r="O40" s="265"/>
      <c r="P40" s="16">
        <v>60</v>
      </c>
      <c r="Q40" s="265"/>
      <c r="R40" s="16">
        <v>9</v>
      </c>
      <c r="S40" s="15" t="s">
        <v>47</v>
      </c>
      <c r="T40" s="268"/>
      <c r="U40" s="18">
        <v>516</v>
      </c>
      <c r="V40" s="268"/>
      <c r="W40" s="18">
        <v>663</v>
      </c>
      <c r="X40" s="265"/>
      <c r="Y40" s="16">
        <v>523</v>
      </c>
      <c r="Z40" s="18">
        <v>745</v>
      </c>
      <c r="AA40" s="16">
        <v>754</v>
      </c>
      <c r="AB40" s="16">
        <v>513</v>
      </c>
      <c r="AC40" s="16">
        <v>485</v>
      </c>
      <c r="AD40" s="16">
        <v>415</v>
      </c>
      <c r="AE40" s="16">
        <v>527</v>
      </c>
      <c r="AF40" s="16">
        <v>804</v>
      </c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</row>
    <row r="41" spans="1:49" s="14" customFormat="1" x14ac:dyDescent="0.25">
      <c r="A41" s="15" t="s">
        <v>48</v>
      </c>
      <c r="B41" s="266"/>
      <c r="C41" s="16">
        <v>279</v>
      </c>
      <c r="D41" s="266"/>
      <c r="E41" s="35">
        <v>415</v>
      </c>
      <c r="F41" s="16">
        <v>441</v>
      </c>
      <c r="G41" s="266"/>
      <c r="H41" s="30">
        <v>118</v>
      </c>
      <c r="I41" s="266"/>
      <c r="J41" s="30">
        <v>356</v>
      </c>
      <c r="K41" s="266"/>
      <c r="L41" s="16">
        <f t="shared" si="13"/>
        <v>474</v>
      </c>
      <c r="M41" s="16">
        <v>627</v>
      </c>
      <c r="N41" s="37">
        <v>214</v>
      </c>
      <c r="O41" s="266"/>
      <c r="P41" s="16">
        <v>39</v>
      </c>
      <c r="Q41" s="266"/>
      <c r="R41" s="16">
        <v>10</v>
      </c>
      <c r="S41" s="15" t="s">
        <v>48</v>
      </c>
      <c r="T41" s="269"/>
      <c r="U41" s="18">
        <v>551</v>
      </c>
      <c r="V41" s="269"/>
      <c r="W41" s="18">
        <v>520</v>
      </c>
      <c r="X41" s="266"/>
      <c r="Y41" s="16">
        <v>559</v>
      </c>
      <c r="Z41" s="18">
        <v>734</v>
      </c>
      <c r="AA41" s="16">
        <v>753</v>
      </c>
      <c r="AB41" s="16">
        <v>790</v>
      </c>
      <c r="AC41" s="16">
        <v>801</v>
      </c>
      <c r="AD41" s="16">
        <v>803</v>
      </c>
      <c r="AE41" s="16">
        <v>757</v>
      </c>
      <c r="AF41" s="16">
        <v>766</v>
      </c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</row>
    <row r="42" spans="1:49" s="23" customFormat="1" x14ac:dyDescent="0.25">
      <c r="A42" s="19" t="s">
        <v>15</v>
      </c>
      <c r="B42" s="20">
        <f>SUM(B36:B41)</f>
        <v>1897.6774193548388</v>
      </c>
      <c r="C42" s="20">
        <f t="shared" ref="C42:R42" si="14">SUM(C36:C41)</f>
        <v>2222</v>
      </c>
      <c r="D42" s="20">
        <f t="shared" si="14"/>
        <v>2674</v>
      </c>
      <c r="E42" s="20">
        <f t="shared" si="14"/>
        <v>3142</v>
      </c>
      <c r="F42" s="20">
        <f t="shared" si="14"/>
        <v>3283</v>
      </c>
      <c r="G42" s="20">
        <f t="shared" si="14"/>
        <v>776.32258064516134</v>
      </c>
      <c r="H42" s="20">
        <f t="shared" si="14"/>
        <v>989</v>
      </c>
      <c r="I42" s="20">
        <f t="shared" si="14"/>
        <v>1897.6774193548388</v>
      </c>
      <c r="J42" s="20">
        <f t="shared" si="14"/>
        <v>2281</v>
      </c>
      <c r="K42" s="20">
        <f t="shared" si="14"/>
        <v>2674</v>
      </c>
      <c r="L42" s="20">
        <f t="shared" si="14"/>
        <v>3270</v>
      </c>
      <c r="M42" s="20">
        <f t="shared" si="14"/>
        <v>3346</v>
      </c>
      <c r="N42" s="20">
        <f t="shared" si="14"/>
        <v>3074</v>
      </c>
      <c r="O42" s="20">
        <f t="shared" si="14"/>
        <v>776</v>
      </c>
      <c r="P42" s="20">
        <f t="shared" si="14"/>
        <v>611</v>
      </c>
      <c r="Q42" s="20">
        <f t="shared" si="14"/>
        <v>345</v>
      </c>
      <c r="R42" s="20">
        <f t="shared" si="14"/>
        <v>237</v>
      </c>
      <c r="S42" s="19" t="s">
        <v>15</v>
      </c>
      <c r="T42" s="22">
        <f>SUM(T36:T41)</f>
        <v>3484</v>
      </c>
      <c r="U42" s="22">
        <f>SUM(U36:U41)</f>
        <v>3804</v>
      </c>
      <c r="V42" s="22">
        <f>SUM(V36:V41)</f>
        <v>2839</v>
      </c>
      <c r="W42" s="22">
        <f>SUM(W36:W41)</f>
        <v>3433</v>
      </c>
      <c r="X42" s="20">
        <f t="shared" ref="X42:AW42" si="15">SUM(X36:X41)</f>
        <v>4000</v>
      </c>
      <c r="Y42" s="20">
        <f t="shared" si="15"/>
        <v>3643</v>
      </c>
      <c r="Z42" s="20">
        <f t="shared" si="15"/>
        <v>4147</v>
      </c>
      <c r="AA42" s="20">
        <f t="shared" si="15"/>
        <v>4156</v>
      </c>
      <c r="AB42" s="20">
        <f>SUM(AB36:AB41)</f>
        <v>4124</v>
      </c>
      <c r="AC42" s="20">
        <f t="shared" si="15"/>
        <v>4185</v>
      </c>
      <c r="AD42" s="20">
        <f t="shared" si="15"/>
        <v>4175</v>
      </c>
      <c r="AE42" s="20">
        <f t="shared" si="15"/>
        <v>4122</v>
      </c>
      <c r="AF42" s="20">
        <f t="shared" si="15"/>
        <v>4114</v>
      </c>
      <c r="AG42" s="20">
        <f t="shared" si="15"/>
        <v>0</v>
      </c>
      <c r="AH42" s="20">
        <f t="shared" si="15"/>
        <v>0</v>
      </c>
      <c r="AI42" s="20">
        <f t="shared" si="15"/>
        <v>0</v>
      </c>
      <c r="AJ42" s="20">
        <f t="shared" si="15"/>
        <v>0</v>
      </c>
      <c r="AK42" s="20">
        <f t="shared" si="15"/>
        <v>0</v>
      </c>
      <c r="AL42" s="20">
        <f t="shared" si="15"/>
        <v>0</v>
      </c>
      <c r="AM42" s="20">
        <f t="shared" si="15"/>
        <v>0</v>
      </c>
      <c r="AN42" s="20">
        <f t="shared" si="15"/>
        <v>0</v>
      </c>
      <c r="AO42" s="20">
        <f t="shared" si="15"/>
        <v>0</v>
      </c>
      <c r="AP42" s="20">
        <f t="shared" si="15"/>
        <v>0</v>
      </c>
      <c r="AQ42" s="20">
        <f t="shared" si="15"/>
        <v>0</v>
      </c>
      <c r="AR42" s="20">
        <f t="shared" si="15"/>
        <v>0</v>
      </c>
      <c r="AS42" s="20">
        <f t="shared" si="15"/>
        <v>0</v>
      </c>
      <c r="AT42" s="20">
        <f t="shared" si="15"/>
        <v>0</v>
      </c>
      <c r="AU42" s="20">
        <f t="shared" si="15"/>
        <v>0</v>
      </c>
      <c r="AV42" s="20">
        <f t="shared" si="15"/>
        <v>0</v>
      </c>
      <c r="AW42" s="20">
        <f t="shared" si="15"/>
        <v>0</v>
      </c>
    </row>
    <row r="43" spans="1:49" x14ac:dyDescent="0.25">
      <c r="A43" s="38">
        <f>S43</f>
        <v>0</v>
      </c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 s="24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</row>
    <row r="44" spans="1:49" s="9" customFormat="1" ht="25.5" x14ac:dyDescent="0.25">
      <c r="A44" s="38" t="str">
        <f t="shared" ref="A44:A60" si="16">S44</f>
        <v>04. CONSULTA MULTIPROFISSIONAL - [INTERCONSULTAS]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 s="7" t="s">
        <v>49</v>
      </c>
      <c r="T44" s="8" t="str">
        <f>T$4</f>
        <v>Meta Parcial</v>
      </c>
      <c r="U44" s="8" t="str">
        <f>U$4</f>
        <v>05-31/jan de 2025</v>
      </c>
      <c r="V44" s="8" t="str">
        <f>V$4</f>
        <v>Meta Parcial</v>
      </c>
      <c r="W44" s="8" t="str">
        <f>W$4</f>
        <v>10-31/jan de 2025</v>
      </c>
      <c r="X44" s="8" t="str">
        <f t="shared" ref="X44:AW44" si="17">X$4</f>
        <v>Meta Mensal</v>
      </c>
      <c r="Y44" s="8" t="e">
        <f t="shared" ca="1" si="17"/>
        <v>#NAME?</v>
      </c>
      <c r="Z44" s="8" t="e">
        <f t="shared" ca="1" si="17"/>
        <v>#NAME?</v>
      </c>
      <c r="AA44" s="8" t="e">
        <f t="shared" ca="1" si="17"/>
        <v>#NAME?</v>
      </c>
      <c r="AB44" s="8" t="e">
        <f t="shared" ca="1" si="17"/>
        <v>#NAME?</v>
      </c>
      <c r="AC44" s="8" t="e">
        <f t="shared" ca="1" si="17"/>
        <v>#NAME?</v>
      </c>
      <c r="AD44" s="8" t="e">
        <f t="shared" ca="1" si="17"/>
        <v>#NAME?</v>
      </c>
      <c r="AE44" s="8" t="e">
        <f t="shared" ca="1" si="17"/>
        <v>#NAME?</v>
      </c>
      <c r="AF44" s="8" t="e">
        <f t="shared" ca="1" si="17"/>
        <v>#NAME?</v>
      </c>
      <c r="AG44" s="8" t="e">
        <f t="shared" ca="1" si="17"/>
        <v>#NAME?</v>
      </c>
      <c r="AH44" s="8" t="e">
        <f t="shared" ca="1" si="17"/>
        <v>#NAME?</v>
      </c>
      <c r="AI44" s="8" t="e">
        <f t="shared" ca="1" si="17"/>
        <v>#NAME?</v>
      </c>
      <c r="AJ44" s="8" t="e">
        <f t="shared" ca="1" si="17"/>
        <v>#NAME?</v>
      </c>
      <c r="AK44" s="8" t="e">
        <f t="shared" ca="1" si="17"/>
        <v>#NAME?</v>
      </c>
      <c r="AL44" s="8" t="e">
        <f t="shared" ca="1" si="17"/>
        <v>#NAME?</v>
      </c>
      <c r="AM44" s="8" t="e">
        <f t="shared" ca="1" si="17"/>
        <v>#NAME?</v>
      </c>
      <c r="AN44" s="8" t="e">
        <f t="shared" ca="1" si="17"/>
        <v>#NAME?</v>
      </c>
      <c r="AO44" s="8" t="e">
        <f t="shared" ca="1" si="17"/>
        <v>#NAME?</v>
      </c>
      <c r="AP44" s="8" t="e">
        <f t="shared" ca="1" si="17"/>
        <v>#NAME?</v>
      </c>
      <c r="AQ44" s="8" t="e">
        <f t="shared" ca="1" si="17"/>
        <v>#NAME?</v>
      </c>
      <c r="AR44" s="8" t="e">
        <f t="shared" ca="1" si="17"/>
        <v>#NAME?</v>
      </c>
      <c r="AS44" s="8" t="e">
        <f t="shared" ca="1" si="17"/>
        <v>#NAME?</v>
      </c>
      <c r="AT44" s="8" t="e">
        <f t="shared" ca="1" si="17"/>
        <v>#NAME?</v>
      </c>
      <c r="AU44" s="8" t="e">
        <f t="shared" ca="1" si="17"/>
        <v>#NAME?</v>
      </c>
      <c r="AV44" s="8" t="e">
        <f t="shared" ca="1" si="17"/>
        <v>#NAME?</v>
      </c>
      <c r="AW44" s="8" t="e">
        <f t="shared" ca="1" si="17"/>
        <v>#NAME?</v>
      </c>
    </row>
    <row r="45" spans="1:49" s="14" customFormat="1" x14ac:dyDescent="0.25">
      <c r="A45" s="38" t="str">
        <f t="shared" si="16"/>
        <v>Enfermeiro</v>
      </c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 s="15" t="s">
        <v>43</v>
      </c>
      <c r="T45" s="267">
        <f>ROUND((X45/31)*27,0)</f>
        <v>1045</v>
      </c>
      <c r="U45" s="18">
        <v>551</v>
      </c>
      <c r="V45" s="267">
        <f>ROUND((X45/31)*22,0)</f>
        <v>852</v>
      </c>
      <c r="W45" s="18">
        <v>533</v>
      </c>
      <c r="X45" s="264">
        <v>1200</v>
      </c>
      <c r="Y45" s="16">
        <f t="shared" ref="Y45:Y50" si="18">P45+W45</f>
        <v>533</v>
      </c>
      <c r="Z45" s="16">
        <v>505</v>
      </c>
      <c r="AA45" s="16">
        <v>427</v>
      </c>
      <c r="AB45" s="16">
        <v>299</v>
      </c>
      <c r="AC45" s="16">
        <v>288</v>
      </c>
      <c r="AD45" s="16">
        <v>717</v>
      </c>
      <c r="AE45" s="16">
        <v>851</v>
      </c>
      <c r="AF45" s="16">
        <v>317</v>
      </c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</row>
    <row r="46" spans="1:49" s="14" customFormat="1" x14ac:dyDescent="0.25">
      <c r="A46" s="38" t="str">
        <f t="shared" si="16"/>
        <v>Farmacêutico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 s="15" t="s">
        <v>44</v>
      </c>
      <c r="T46" s="268"/>
      <c r="U46" s="18">
        <v>391</v>
      </c>
      <c r="V46" s="268"/>
      <c r="W46" s="18">
        <v>326</v>
      </c>
      <c r="X46" s="265"/>
      <c r="Y46" s="16">
        <v>417</v>
      </c>
      <c r="Z46" s="16">
        <v>306</v>
      </c>
      <c r="AA46" s="16">
        <v>358</v>
      </c>
      <c r="AB46" s="16">
        <v>403</v>
      </c>
      <c r="AC46" s="16">
        <v>425</v>
      </c>
      <c r="AD46" s="16">
        <v>461</v>
      </c>
      <c r="AE46" s="16">
        <v>493</v>
      </c>
      <c r="AF46" s="16">
        <v>493</v>
      </c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</row>
    <row r="47" spans="1:49" s="14" customFormat="1" x14ac:dyDescent="0.25">
      <c r="A47" s="38" t="str">
        <f t="shared" si="16"/>
        <v>Fisioterapeuta</v>
      </c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 s="15" t="s">
        <v>45</v>
      </c>
      <c r="T47" s="268"/>
      <c r="U47" s="18">
        <v>327</v>
      </c>
      <c r="V47" s="268"/>
      <c r="W47" s="18">
        <v>403</v>
      </c>
      <c r="X47" s="265"/>
      <c r="Y47" s="16">
        <f t="shared" si="18"/>
        <v>403</v>
      </c>
      <c r="Z47" s="16">
        <v>348</v>
      </c>
      <c r="AA47" s="16">
        <v>400</v>
      </c>
      <c r="AB47" s="16">
        <v>448</v>
      </c>
      <c r="AC47" s="16">
        <v>472</v>
      </c>
      <c r="AD47" s="16">
        <v>207</v>
      </c>
      <c r="AE47" s="16">
        <v>159</v>
      </c>
      <c r="AF47" s="16">
        <v>112</v>
      </c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</row>
    <row r="48" spans="1:49" s="14" customFormat="1" x14ac:dyDescent="0.25">
      <c r="A48" s="38" t="str">
        <f t="shared" si="16"/>
        <v>Fonoaudiólogo</v>
      </c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 s="15" t="s">
        <v>46</v>
      </c>
      <c r="T48" s="268"/>
      <c r="U48" s="18">
        <v>174</v>
      </c>
      <c r="V48" s="268"/>
      <c r="W48" s="18">
        <v>142</v>
      </c>
      <c r="X48" s="265"/>
      <c r="Y48" s="16">
        <f t="shared" si="18"/>
        <v>142</v>
      </c>
      <c r="Z48" s="16">
        <v>227</v>
      </c>
      <c r="AA48" s="16">
        <v>157</v>
      </c>
      <c r="AB48" s="16">
        <v>207</v>
      </c>
      <c r="AC48" s="16">
        <v>186</v>
      </c>
      <c r="AD48" s="16">
        <v>84</v>
      </c>
      <c r="AE48" s="16">
        <v>215</v>
      </c>
      <c r="AF48" s="16">
        <v>82</v>
      </c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</row>
    <row r="49" spans="1:49" s="14" customFormat="1" x14ac:dyDescent="0.25">
      <c r="A49" s="38" t="str">
        <f t="shared" si="16"/>
        <v>Nutricionista</v>
      </c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 s="15" t="s">
        <v>47</v>
      </c>
      <c r="T49" s="268"/>
      <c r="U49" s="18">
        <v>366</v>
      </c>
      <c r="V49" s="268"/>
      <c r="W49" s="18">
        <v>457</v>
      </c>
      <c r="X49" s="265"/>
      <c r="Y49" s="16">
        <f t="shared" si="18"/>
        <v>457</v>
      </c>
      <c r="Z49" s="16">
        <v>484</v>
      </c>
      <c r="AA49" s="16">
        <v>460</v>
      </c>
      <c r="AB49" s="16">
        <v>289</v>
      </c>
      <c r="AC49" s="16">
        <v>294</v>
      </c>
      <c r="AD49" s="16">
        <v>164</v>
      </c>
      <c r="AE49" s="16">
        <v>163</v>
      </c>
      <c r="AF49" s="16">
        <v>205</v>
      </c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</row>
    <row r="50" spans="1:49" s="14" customFormat="1" x14ac:dyDescent="0.25">
      <c r="A50" s="38" t="str">
        <f t="shared" si="16"/>
        <v>Psicólogo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 s="15" t="s">
        <v>48</v>
      </c>
      <c r="T50" s="269"/>
      <c r="U50" s="18">
        <v>343</v>
      </c>
      <c r="V50" s="269"/>
      <c r="W50" s="18">
        <v>333</v>
      </c>
      <c r="X50" s="266"/>
      <c r="Y50" s="16">
        <f t="shared" si="18"/>
        <v>333</v>
      </c>
      <c r="Z50" s="16">
        <v>503</v>
      </c>
      <c r="AA50" s="16">
        <v>414</v>
      </c>
      <c r="AB50" s="16">
        <v>473</v>
      </c>
      <c r="AC50" s="16">
        <v>453</v>
      </c>
      <c r="AD50" s="16">
        <v>191</v>
      </c>
      <c r="AE50" s="16">
        <v>262</v>
      </c>
      <c r="AF50" s="16">
        <v>179</v>
      </c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spans="1:49" s="23" customFormat="1" x14ac:dyDescent="0.25">
      <c r="A51" s="38" t="str">
        <f t="shared" si="16"/>
        <v>TOTAL</v>
      </c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 s="19" t="s">
        <v>15</v>
      </c>
      <c r="T51" s="22">
        <f>SUM(T45:T50)</f>
        <v>1045</v>
      </c>
      <c r="U51" s="22">
        <f>SUM(U45:U50)</f>
        <v>2152</v>
      </c>
      <c r="V51" s="22">
        <f>SUM(V45:V50)</f>
        <v>852</v>
      </c>
      <c r="W51" s="22">
        <f>SUM(W45:W50)</f>
        <v>2194</v>
      </c>
      <c r="X51" s="20">
        <f t="shared" ref="X51:AW51" si="19">SUM(X45:X50)</f>
        <v>1200</v>
      </c>
      <c r="Y51" s="20">
        <f t="shared" si="19"/>
        <v>2285</v>
      </c>
      <c r="Z51" s="20">
        <f t="shared" si="19"/>
        <v>2373</v>
      </c>
      <c r="AA51" s="20">
        <f t="shared" si="19"/>
        <v>2216</v>
      </c>
      <c r="AB51" s="20">
        <f t="shared" si="19"/>
        <v>2119</v>
      </c>
      <c r="AC51" s="20">
        <f t="shared" si="19"/>
        <v>2118</v>
      </c>
      <c r="AD51" s="20">
        <f t="shared" si="19"/>
        <v>1824</v>
      </c>
      <c r="AE51" s="20">
        <f t="shared" si="19"/>
        <v>2143</v>
      </c>
      <c r="AF51" s="20">
        <f t="shared" si="19"/>
        <v>1388</v>
      </c>
      <c r="AG51" s="20">
        <f t="shared" si="19"/>
        <v>0</v>
      </c>
      <c r="AH51" s="20">
        <f t="shared" si="19"/>
        <v>0</v>
      </c>
      <c r="AI51" s="20">
        <f t="shared" si="19"/>
        <v>0</v>
      </c>
      <c r="AJ51" s="20">
        <f t="shared" si="19"/>
        <v>0</v>
      </c>
      <c r="AK51" s="20">
        <f t="shared" si="19"/>
        <v>0</v>
      </c>
      <c r="AL51" s="20">
        <f t="shared" si="19"/>
        <v>0</v>
      </c>
      <c r="AM51" s="20">
        <f t="shared" si="19"/>
        <v>0</v>
      </c>
      <c r="AN51" s="20">
        <f t="shared" si="19"/>
        <v>0</v>
      </c>
      <c r="AO51" s="20">
        <f t="shared" si="19"/>
        <v>0</v>
      </c>
      <c r="AP51" s="20">
        <f t="shared" si="19"/>
        <v>0</v>
      </c>
      <c r="AQ51" s="20">
        <f t="shared" si="19"/>
        <v>0</v>
      </c>
      <c r="AR51" s="20">
        <f t="shared" si="19"/>
        <v>0</v>
      </c>
      <c r="AS51" s="20">
        <f t="shared" si="19"/>
        <v>0</v>
      </c>
      <c r="AT51" s="20">
        <f t="shared" si="19"/>
        <v>0</v>
      </c>
      <c r="AU51" s="20">
        <f t="shared" si="19"/>
        <v>0</v>
      </c>
      <c r="AV51" s="20">
        <f t="shared" si="19"/>
        <v>0</v>
      </c>
      <c r="AW51" s="20">
        <f t="shared" si="19"/>
        <v>0</v>
      </c>
    </row>
    <row r="52" spans="1:49" x14ac:dyDescent="0.25">
      <c r="A52" s="38">
        <f t="shared" si="16"/>
        <v>0</v>
      </c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 s="24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</row>
    <row r="53" spans="1:49" s="9" customFormat="1" ht="25.5" x14ac:dyDescent="0.25">
      <c r="A53" s="38" t="str">
        <f t="shared" si="16"/>
        <v>05. CONSULTA MULTIPROFISSIONAL - [RETORNO/SESSÕES]</v>
      </c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 s="7" t="s">
        <v>50</v>
      </c>
      <c r="T53" s="8" t="str">
        <f>T$4</f>
        <v>Meta Parcial</v>
      </c>
      <c r="U53" s="8" t="str">
        <f>U$4</f>
        <v>05-31/jan de 2025</v>
      </c>
      <c r="V53" s="8" t="str">
        <f>V$4</f>
        <v>Meta Parcial</v>
      </c>
      <c r="W53" s="8" t="str">
        <f>W$4</f>
        <v>10-31/jan de 2025</v>
      </c>
      <c r="X53" s="8" t="str">
        <f t="shared" ref="X53:AW53" si="20">X$4</f>
        <v>Meta Mensal</v>
      </c>
      <c r="Y53" s="8" t="e">
        <f t="shared" ca="1" si="20"/>
        <v>#NAME?</v>
      </c>
      <c r="Z53" s="8" t="e">
        <f t="shared" ca="1" si="20"/>
        <v>#NAME?</v>
      </c>
      <c r="AA53" s="8" t="e">
        <f t="shared" ca="1" si="20"/>
        <v>#NAME?</v>
      </c>
      <c r="AB53" s="8" t="e">
        <f t="shared" ca="1" si="20"/>
        <v>#NAME?</v>
      </c>
      <c r="AC53" s="8" t="e">
        <f t="shared" ca="1" si="20"/>
        <v>#NAME?</v>
      </c>
      <c r="AD53" s="8" t="e">
        <f t="shared" ca="1" si="20"/>
        <v>#NAME?</v>
      </c>
      <c r="AE53" s="8" t="e">
        <f t="shared" ca="1" si="20"/>
        <v>#NAME?</v>
      </c>
      <c r="AF53" s="8" t="e">
        <f t="shared" ca="1" si="20"/>
        <v>#NAME?</v>
      </c>
      <c r="AG53" s="8" t="e">
        <f t="shared" ca="1" si="20"/>
        <v>#NAME?</v>
      </c>
      <c r="AH53" s="8" t="e">
        <f t="shared" ca="1" si="20"/>
        <v>#NAME?</v>
      </c>
      <c r="AI53" s="8" t="e">
        <f t="shared" ca="1" si="20"/>
        <v>#NAME?</v>
      </c>
      <c r="AJ53" s="8" t="e">
        <f t="shared" ca="1" si="20"/>
        <v>#NAME?</v>
      </c>
      <c r="AK53" s="8" t="e">
        <f t="shared" ca="1" si="20"/>
        <v>#NAME?</v>
      </c>
      <c r="AL53" s="8" t="e">
        <f t="shared" ca="1" si="20"/>
        <v>#NAME?</v>
      </c>
      <c r="AM53" s="8" t="e">
        <f t="shared" ca="1" si="20"/>
        <v>#NAME?</v>
      </c>
      <c r="AN53" s="8" t="e">
        <f t="shared" ca="1" si="20"/>
        <v>#NAME?</v>
      </c>
      <c r="AO53" s="8" t="e">
        <f t="shared" ca="1" si="20"/>
        <v>#NAME?</v>
      </c>
      <c r="AP53" s="8" t="e">
        <f t="shared" ca="1" si="20"/>
        <v>#NAME?</v>
      </c>
      <c r="AQ53" s="8" t="e">
        <f t="shared" ca="1" si="20"/>
        <v>#NAME?</v>
      </c>
      <c r="AR53" s="8" t="e">
        <f t="shared" ca="1" si="20"/>
        <v>#NAME?</v>
      </c>
      <c r="AS53" s="8" t="e">
        <f t="shared" ca="1" si="20"/>
        <v>#NAME?</v>
      </c>
      <c r="AT53" s="8" t="e">
        <f t="shared" ca="1" si="20"/>
        <v>#NAME?</v>
      </c>
      <c r="AU53" s="8" t="e">
        <f t="shared" ca="1" si="20"/>
        <v>#NAME?</v>
      </c>
      <c r="AV53" s="8" t="e">
        <f t="shared" ca="1" si="20"/>
        <v>#NAME?</v>
      </c>
      <c r="AW53" s="8" t="e">
        <f t="shared" ca="1" si="20"/>
        <v>#NAME?</v>
      </c>
    </row>
    <row r="54" spans="1:49" s="14" customFormat="1" x14ac:dyDescent="0.25">
      <c r="A54" s="38" t="str">
        <f t="shared" si="16"/>
        <v>Enfermeiro</v>
      </c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 s="15" t="s">
        <v>43</v>
      </c>
      <c r="T54" s="267">
        <f>ROUND((X54/31)*27,0)</f>
        <v>2439</v>
      </c>
      <c r="U54" s="18">
        <v>373</v>
      </c>
      <c r="V54" s="267">
        <f>ROUND((X54/31)*22,0)</f>
        <v>1987</v>
      </c>
      <c r="W54" s="18">
        <v>277</v>
      </c>
      <c r="X54" s="264">
        <v>2800</v>
      </c>
      <c r="Y54" s="16">
        <f t="shared" ref="Y54:Y59" si="21">P54+W54</f>
        <v>277</v>
      </c>
      <c r="Z54" s="16">
        <v>385</v>
      </c>
      <c r="AA54" s="16">
        <v>398</v>
      </c>
      <c r="AB54" s="16">
        <v>438</v>
      </c>
      <c r="AC54" s="16">
        <v>404</v>
      </c>
      <c r="AD54" s="16">
        <v>402</v>
      </c>
      <c r="AE54" s="16">
        <v>0</v>
      </c>
      <c r="AF54" s="16">
        <v>492</v>
      </c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</row>
    <row r="55" spans="1:49" s="14" customFormat="1" x14ac:dyDescent="0.25">
      <c r="A55" s="38" t="str">
        <f t="shared" si="16"/>
        <v>Farmacêutico</v>
      </c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 s="15" t="s">
        <v>44</v>
      </c>
      <c r="T55" s="268"/>
      <c r="U55" s="18">
        <v>0</v>
      </c>
      <c r="V55" s="268"/>
      <c r="W55" s="18">
        <v>0</v>
      </c>
      <c r="X55" s="265"/>
      <c r="Y55" s="16">
        <v>417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</row>
    <row r="56" spans="1:49" s="14" customFormat="1" x14ac:dyDescent="0.25">
      <c r="A56" s="38" t="str">
        <f t="shared" si="16"/>
        <v>Fisioterapeuta</v>
      </c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 s="15" t="s">
        <v>45</v>
      </c>
      <c r="T56" s="268"/>
      <c r="U56" s="18">
        <v>873</v>
      </c>
      <c r="V56" s="268"/>
      <c r="W56" s="18">
        <v>549</v>
      </c>
      <c r="X56" s="265"/>
      <c r="Y56" s="16">
        <f t="shared" si="21"/>
        <v>549</v>
      </c>
      <c r="Z56" s="16">
        <v>848</v>
      </c>
      <c r="AA56" s="16">
        <v>859</v>
      </c>
      <c r="AB56" s="16">
        <v>651</v>
      </c>
      <c r="AC56" s="16">
        <v>644</v>
      </c>
      <c r="AD56" s="16">
        <v>661</v>
      </c>
      <c r="AE56" s="16">
        <v>737</v>
      </c>
      <c r="AF56" s="16">
        <v>649</v>
      </c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</row>
    <row r="57" spans="1:49" s="14" customFormat="1" x14ac:dyDescent="0.25">
      <c r="A57" s="38" t="str">
        <f t="shared" si="16"/>
        <v>Fonoaudiólogo</v>
      </c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 s="15" t="s">
        <v>46</v>
      </c>
      <c r="T57" s="268"/>
      <c r="U57" s="18">
        <v>48</v>
      </c>
      <c r="V57" s="268"/>
      <c r="W57" s="18">
        <v>20</v>
      </c>
      <c r="X57" s="265"/>
      <c r="Y57" s="16">
        <f t="shared" si="21"/>
        <v>20</v>
      </c>
      <c r="Z57" s="16">
        <v>50</v>
      </c>
      <c r="AA57" s="16">
        <v>50</v>
      </c>
      <c r="AB57" s="16">
        <v>91</v>
      </c>
      <c r="AC57" s="16">
        <v>111</v>
      </c>
      <c r="AD57" s="16">
        <v>109</v>
      </c>
      <c r="AE57" s="16">
        <v>133</v>
      </c>
      <c r="AF57" s="16">
        <v>192</v>
      </c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</row>
    <row r="58" spans="1:49" s="14" customFormat="1" x14ac:dyDescent="0.25">
      <c r="A58" s="38" t="str">
        <f t="shared" si="16"/>
        <v>Nutricionista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 s="15" t="s">
        <v>47</v>
      </c>
      <c r="T58" s="268"/>
      <c r="U58" s="18">
        <v>150</v>
      </c>
      <c r="V58" s="268"/>
      <c r="W58" s="18">
        <v>205</v>
      </c>
      <c r="X58" s="265"/>
      <c r="Y58" s="16">
        <f t="shared" si="21"/>
        <v>205</v>
      </c>
      <c r="Z58" s="16">
        <v>261</v>
      </c>
      <c r="AA58" s="16">
        <v>293</v>
      </c>
      <c r="AB58" s="16">
        <v>160</v>
      </c>
      <c r="AC58" s="16">
        <v>136</v>
      </c>
      <c r="AD58" s="16">
        <v>151</v>
      </c>
      <c r="AE58" s="16">
        <v>277</v>
      </c>
      <c r="AF58" s="16">
        <v>475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</row>
    <row r="59" spans="1:49" s="14" customFormat="1" x14ac:dyDescent="0.25">
      <c r="A59" s="38" t="str">
        <f t="shared" si="16"/>
        <v>Psicólogo</v>
      </c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 s="15" t="s">
        <v>48</v>
      </c>
      <c r="T59" s="269"/>
      <c r="U59" s="18">
        <v>208</v>
      </c>
      <c r="V59" s="269"/>
      <c r="W59" s="18">
        <v>187</v>
      </c>
      <c r="X59" s="266"/>
      <c r="Y59" s="16">
        <f t="shared" si="21"/>
        <v>187</v>
      </c>
      <c r="Z59" s="16">
        <v>231</v>
      </c>
      <c r="AA59" s="16">
        <v>340</v>
      </c>
      <c r="AB59" s="16">
        <v>266</v>
      </c>
      <c r="AC59" s="16">
        <v>285</v>
      </c>
      <c r="AD59" s="16">
        <v>519</v>
      </c>
      <c r="AE59" s="16">
        <v>420</v>
      </c>
      <c r="AF59" s="16">
        <v>522</v>
      </c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</row>
    <row r="60" spans="1:49" s="23" customFormat="1" x14ac:dyDescent="0.25">
      <c r="A60" s="38" t="str">
        <f t="shared" si="16"/>
        <v>TOTAL</v>
      </c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 s="19" t="s">
        <v>15</v>
      </c>
      <c r="T60" s="22">
        <f>SUM(T54:T59)</f>
        <v>2439</v>
      </c>
      <c r="U60" s="22">
        <f>SUM(U54:U59)</f>
        <v>1652</v>
      </c>
      <c r="V60" s="22">
        <f>SUM(V54:V59)</f>
        <v>1987</v>
      </c>
      <c r="W60" s="22">
        <f>SUM(W54:W59)</f>
        <v>1238</v>
      </c>
      <c r="X60" s="20">
        <f t="shared" ref="X60:AW60" si="22">SUM(X54:X59)</f>
        <v>2800</v>
      </c>
      <c r="Y60" s="20">
        <f t="shared" si="22"/>
        <v>1655</v>
      </c>
      <c r="Z60" s="20">
        <f t="shared" si="22"/>
        <v>1775</v>
      </c>
      <c r="AA60" s="20">
        <f t="shared" si="22"/>
        <v>1940</v>
      </c>
      <c r="AB60" s="20">
        <f t="shared" si="22"/>
        <v>1606</v>
      </c>
      <c r="AC60" s="20">
        <f t="shared" si="22"/>
        <v>1580</v>
      </c>
      <c r="AD60" s="20">
        <f t="shared" si="22"/>
        <v>1842</v>
      </c>
      <c r="AE60" s="20">
        <f t="shared" si="22"/>
        <v>1567</v>
      </c>
      <c r="AF60" s="20">
        <f t="shared" si="22"/>
        <v>2330</v>
      </c>
      <c r="AG60" s="20">
        <f t="shared" si="22"/>
        <v>0</v>
      </c>
      <c r="AH60" s="20">
        <f t="shared" si="22"/>
        <v>0</v>
      </c>
      <c r="AI60" s="20">
        <f t="shared" si="22"/>
        <v>0</v>
      </c>
      <c r="AJ60" s="20">
        <f t="shared" si="22"/>
        <v>0</v>
      </c>
      <c r="AK60" s="20">
        <f t="shared" si="22"/>
        <v>0</v>
      </c>
      <c r="AL60" s="20">
        <f t="shared" si="22"/>
        <v>0</v>
      </c>
      <c r="AM60" s="20">
        <f t="shared" si="22"/>
        <v>0</v>
      </c>
      <c r="AN60" s="20">
        <f t="shared" si="22"/>
        <v>0</v>
      </c>
      <c r="AO60" s="20">
        <f t="shared" si="22"/>
        <v>0</v>
      </c>
      <c r="AP60" s="20">
        <f t="shared" si="22"/>
        <v>0</v>
      </c>
      <c r="AQ60" s="20">
        <f t="shared" si="22"/>
        <v>0</v>
      </c>
      <c r="AR60" s="20">
        <f t="shared" si="22"/>
        <v>0</v>
      </c>
      <c r="AS60" s="20">
        <f t="shared" si="22"/>
        <v>0</v>
      </c>
      <c r="AT60" s="20">
        <f t="shared" si="22"/>
        <v>0</v>
      </c>
      <c r="AU60" s="20">
        <f t="shared" si="22"/>
        <v>0</v>
      </c>
      <c r="AV60" s="20">
        <f t="shared" si="22"/>
        <v>0</v>
      </c>
      <c r="AW60" s="20">
        <f t="shared" si="22"/>
        <v>0</v>
      </c>
    </row>
    <row r="61" spans="1:49" x14ac:dyDescent="0.25">
      <c r="A61" s="39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 s="40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</row>
    <row r="62" spans="1:49" s="9" customFormat="1" ht="25.5" x14ac:dyDescent="0.25">
      <c r="A62" s="41" t="s">
        <v>51</v>
      </c>
      <c r="B62" s="42"/>
      <c r="C62" s="42" t="str">
        <f t="shared" ref="C62:AW62" si="23">C$4</f>
        <v>10-31-jul-24</v>
      </c>
      <c r="D62" s="42"/>
      <c r="E62" s="42">
        <f t="shared" si="23"/>
        <v>45505</v>
      </c>
      <c r="F62" s="42" t="e">
        <f t="shared" ca="1" si="23"/>
        <v>#NAME?</v>
      </c>
      <c r="G62" s="42"/>
      <c r="H62" s="42" t="str">
        <f t="shared" si="23"/>
        <v>01-09-Out-24</v>
      </c>
      <c r="I62" s="42"/>
      <c r="J62" s="42" t="str">
        <f t="shared" si="23"/>
        <v>10-31-Out-24</v>
      </c>
      <c r="K62" s="42"/>
      <c r="L62" s="42">
        <f t="shared" si="23"/>
        <v>45566</v>
      </c>
      <c r="M62" s="42" t="e">
        <f t="shared" ca="1" si="23"/>
        <v>#NAME?</v>
      </c>
      <c r="N62" s="42" t="e">
        <f t="shared" ca="1" si="23"/>
        <v>#NAME?</v>
      </c>
      <c r="O62" s="43"/>
      <c r="P62" s="5" t="str">
        <f t="shared" si="23"/>
        <v>01-09/jan de 2025</v>
      </c>
      <c r="Q62" s="43"/>
      <c r="R62" s="5" t="str">
        <f t="shared" si="23"/>
        <v>01-04/jan de 2025</v>
      </c>
      <c r="S62" s="44" t="s">
        <v>52</v>
      </c>
      <c r="T62" s="45"/>
      <c r="U62" s="8" t="str">
        <f>U$4</f>
        <v>05-31/jan de 2025</v>
      </c>
      <c r="V62" s="45"/>
      <c r="W62" s="46" t="str">
        <f>W$4</f>
        <v>10-31/jan de 2025</v>
      </c>
      <c r="X62" s="45"/>
      <c r="Y62" s="8" t="e">
        <f t="shared" ca="1" si="23"/>
        <v>#NAME?</v>
      </c>
      <c r="Z62" s="8" t="e">
        <f t="shared" ca="1" si="23"/>
        <v>#NAME?</v>
      </c>
      <c r="AA62" s="8" t="e">
        <f t="shared" ca="1" si="23"/>
        <v>#NAME?</v>
      </c>
      <c r="AB62" s="8" t="e">
        <f t="shared" ca="1" si="23"/>
        <v>#NAME?</v>
      </c>
      <c r="AC62" s="8" t="e">
        <f t="shared" ca="1" si="23"/>
        <v>#NAME?</v>
      </c>
      <c r="AD62" s="8" t="e">
        <f t="shared" ca="1" si="23"/>
        <v>#NAME?</v>
      </c>
      <c r="AE62" s="8" t="e">
        <f t="shared" ca="1" si="23"/>
        <v>#NAME?</v>
      </c>
      <c r="AF62" s="8" t="e">
        <f t="shared" ca="1" si="23"/>
        <v>#NAME?</v>
      </c>
      <c r="AG62" s="8" t="e">
        <f t="shared" ca="1" si="23"/>
        <v>#NAME?</v>
      </c>
      <c r="AH62" s="8" t="e">
        <f t="shared" ca="1" si="23"/>
        <v>#NAME?</v>
      </c>
      <c r="AI62" s="8" t="e">
        <f t="shared" ca="1" si="23"/>
        <v>#NAME?</v>
      </c>
      <c r="AJ62" s="8" t="e">
        <f t="shared" ca="1" si="23"/>
        <v>#NAME?</v>
      </c>
      <c r="AK62" s="8" t="e">
        <f t="shared" ca="1" si="23"/>
        <v>#NAME?</v>
      </c>
      <c r="AL62" s="8" t="e">
        <f t="shared" ca="1" si="23"/>
        <v>#NAME?</v>
      </c>
      <c r="AM62" s="8" t="e">
        <f t="shared" ca="1" si="23"/>
        <v>#NAME?</v>
      </c>
      <c r="AN62" s="8" t="e">
        <f t="shared" ca="1" si="23"/>
        <v>#NAME?</v>
      </c>
      <c r="AO62" s="8" t="e">
        <f t="shared" ca="1" si="23"/>
        <v>#NAME?</v>
      </c>
      <c r="AP62" s="8" t="e">
        <f t="shared" ca="1" si="23"/>
        <v>#NAME?</v>
      </c>
      <c r="AQ62" s="8" t="e">
        <f t="shared" ca="1" si="23"/>
        <v>#NAME?</v>
      </c>
      <c r="AR62" s="8" t="e">
        <f t="shared" ca="1" si="23"/>
        <v>#NAME?</v>
      </c>
      <c r="AS62" s="8" t="e">
        <f t="shared" ca="1" si="23"/>
        <v>#NAME?</v>
      </c>
      <c r="AT62" s="8" t="e">
        <f t="shared" ca="1" si="23"/>
        <v>#NAME?</v>
      </c>
      <c r="AU62" s="8" t="e">
        <f t="shared" ca="1" si="23"/>
        <v>#NAME?</v>
      </c>
      <c r="AV62" s="8" t="e">
        <f t="shared" ca="1" si="23"/>
        <v>#NAME?</v>
      </c>
      <c r="AW62" s="8" t="e">
        <f t="shared" ca="1" si="23"/>
        <v>#NAME?</v>
      </c>
    </row>
    <row r="63" spans="1:49" s="14" customFormat="1" x14ac:dyDescent="0.25">
      <c r="A63" s="47" t="s">
        <v>53</v>
      </c>
      <c r="B63" s="48"/>
      <c r="C63" s="49">
        <v>1280</v>
      </c>
      <c r="D63" s="48"/>
      <c r="E63" s="50">
        <v>3574</v>
      </c>
      <c r="F63" s="49">
        <v>3654</v>
      </c>
      <c r="G63" s="49"/>
      <c r="H63" s="51"/>
      <c r="I63" s="49"/>
      <c r="J63" s="51"/>
      <c r="K63" s="49"/>
      <c r="L63" s="49">
        <f>H63+J63</f>
        <v>0</v>
      </c>
      <c r="M63" s="49">
        <v>3168</v>
      </c>
      <c r="N63" s="49">
        <v>3111</v>
      </c>
      <c r="O63" s="52"/>
      <c r="P63" s="16">
        <v>812</v>
      </c>
      <c r="Q63" s="52"/>
      <c r="R63" s="16">
        <v>512</v>
      </c>
      <c r="S63" s="47" t="s">
        <v>53</v>
      </c>
      <c r="T63" s="53"/>
      <c r="U63" s="18">
        <v>2991</v>
      </c>
      <c r="V63" s="53"/>
      <c r="W63" s="54">
        <v>2691</v>
      </c>
      <c r="X63" s="52"/>
      <c r="Y63" s="16">
        <v>3614</v>
      </c>
      <c r="Z63" s="16">
        <v>3940</v>
      </c>
      <c r="AA63" s="16">
        <v>3632</v>
      </c>
      <c r="AB63" s="16">
        <v>3551</v>
      </c>
      <c r="AC63" s="16">
        <v>3489</v>
      </c>
      <c r="AD63" s="16">
        <v>3570</v>
      </c>
      <c r="AE63" s="16">
        <v>3357</v>
      </c>
      <c r="AF63" s="16">
        <v>3416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</row>
    <row r="64" spans="1:49" s="14" customFormat="1" x14ac:dyDescent="0.25">
      <c r="A64" s="47" t="s">
        <v>54</v>
      </c>
      <c r="B64" s="48"/>
      <c r="C64" s="49">
        <v>664</v>
      </c>
      <c r="D64" s="48"/>
      <c r="E64" s="50">
        <v>634</v>
      </c>
      <c r="F64" s="49">
        <v>720</v>
      </c>
      <c r="G64" s="49"/>
      <c r="H64" s="51">
        <v>245</v>
      </c>
      <c r="I64" s="49"/>
      <c r="J64" s="51">
        <v>387</v>
      </c>
      <c r="K64" s="49"/>
      <c r="L64" s="49">
        <f>H64+J64</f>
        <v>632</v>
      </c>
      <c r="M64" s="49">
        <v>454</v>
      </c>
      <c r="N64" s="49">
        <v>465</v>
      </c>
      <c r="O64" s="52"/>
      <c r="P64" s="16">
        <v>138</v>
      </c>
      <c r="Q64" s="52"/>
      <c r="R64" s="16">
        <v>46</v>
      </c>
      <c r="S64" s="47" t="s">
        <v>54</v>
      </c>
      <c r="T64" s="53"/>
      <c r="U64" s="18">
        <v>322</v>
      </c>
      <c r="V64" s="53"/>
      <c r="W64" s="54">
        <v>230</v>
      </c>
      <c r="X64" s="52"/>
      <c r="Y64" s="16">
        <v>360</v>
      </c>
      <c r="Z64" s="16">
        <v>429</v>
      </c>
      <c r="AA64" s="16">
        <v>419</v>
      </c>
      <c r="AB64" s="16">
        <v>517</v>
      </c>
      <c r="AC64" s="16">
        <v>557</v>
      </c>
      <c r="AD64" s="16">
        <v>577</v>
      </c>
      <c r="AE64" s="16">
        <v>553</v>
      </c>
      <c r="AF64" s="16">
        <v>515</v>
      </c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</row>
    <row r="65" spans="1:49" s="23" customFormat="1" x14ac:dyDescent="0.25">
      <c r="A65" s="55" t="s">
        <v>15</v>
      </c>
      <c r="B65" s="56"/>
      <c r="C65" s="56">
        <f>SUM(C63:C64)</f>
        <v>1944</v>
      </c>
      <c r="D65" s="56"/>
      <c r="E65" s="56">
        <f t="shared" ref="E65:AW65" si="24">SUM(E63:E64)</f>
        <v>4208</v>
      </c>
      <c r="F65" s="56">
        <f t="shared" si="24"/>
        <v>4374</v>
      </c>
      <c r="G65" s="56"/>
      <c r="H65" s="56">
        <f t="shared" si="24"/>
        <v>245</v>
      </c>
      <c r="I65" s="56"/>
      <c r="J65" s="56">
        <f t="shared" si="24"/>
        <v>387</v>
      </c>
      <c r="K65" s="56"/>
      <c r="L65" s="56">
        <f t="shared" si="24"/>
        <v>632</v>
      </c>
      <c r="M65" s="56">
        <f t="shared" si="24"/>
        <v>3622</v>
      </c>
      <c r="N65" s="56">
        <f t="shared" si="24"/>
        <v>3576</v>
      </c>
      <c r="O65" s="57"/>
      <c r="P65" s="20">
        <f>SUM(P63:P64)</f>
        <v>950</v>
      </c>
      <c r="Q65" s="57"/>
      <c r="R65" s="20">
        <f>SUM(R63:R64)</f>
        <v>558</v>
      </c>
      <c r="S65" s="55" t="s">
        <v>15</v>
      </c>
      <c r="T65" s="58"/>
      <c r="U65" s="22">
        <f>SUM(U63:U64)</f>
        <v>3313</v>
      </c>
      <c r="V65" s="58"/>
      <c r="W65" s="59">
        <f>SUM(W63:W64)</f>
        <v>2921</v>
      </c>
      <c r="X65" s="57"/>
      <c r="Y65" s="20">
        <f t="shared" si="24"/>
        <v>3974</v>
      </c>
      <c r="Z65" s="20">
        <f t="shared" si="24"/>
        <v>4369</v>
      </c>
      <c r="AA65" s="20">
        <f t="shared" si="24"/>
        <v>4051</v>
      </c>
      <c r="AB65" s="20">
        <f t="shared" si="24"/>
        <v>4068</v>
      </c>
      <c r="AC65" s="20">
        <f t="shared" si="24"/>
        <v>4046</v>
      </c>
      <c r="AD65" s="20">
        <f t="shared" si="24"/>
        <v>4147</v>
      </c>
      <c r="AE65" s="20">
        <f t="shared" si="24"/>
        <v>3910</v>
      </c>
      <c r="AF65" s="20">
        <f t="shared" si="24"/>
        <v>3931</v>
      </c>
      <c r="AG65" s="20">
        <f t="shared" si="24"/>
        <v>0</v>
      </c>
      <c r="AH65" s="20">
        <f t="shared" si="24"/>
        <v>0</v>
      </c>
      <c r="AI65" s="20">
        <f t="shared" si="24"/>
        <v>0</v>
      </c>
      <c r="AJ65" s="20">
        <f t="shared" si="24"/>
        <v>0</v>
      </c>
      <c r="AK65" s="20">
        <f t="shared" si="24"/>
        <v>0</v>
      </c>
      <c r="AL65" s="20">
        <f t="shared" si="24"/>
        <v>0</v>
      </c>
      <c r="AM65" s="20">
        <f t="shared" si="24"/>
        <v>0</v>
      </c>
      <c r="AN65" s="20">
        <f t="shared" si="24"/>
        <v>0</v>
      </c>
      <c r="AO65" s="20">
        <f t="shared" si="24"/>
        <v>0</v>
      </c>
      <c r="AP65" s="20">
        <f t="shared" si="24"/>
        <v>0</v>
      </c>
      <c r="AQ65" s="20">
        <f t="shared" si="24"/>
        <v>0</v>
      </c>
      <c r="AR65" s="20">
        <f t="shared" si="24"/>
        <v>0</v>
      </c>
      <c r="AS65" s="20">
        <f t="shared" si="24"/>
        <v>0</v>
      </c>
      <c r="AT65" s="20">
        <f t="shared" si="24"/>
        <v>0</v>
      </c>
      <c r="AU65" s="20">
        <f t="shared" si="24"/>
        <v>0</v>
      </c>
      <c r="AV65" s="20">
        <f t="shared" si="24"/>
        <v>0</v>
      </c>
      <c r="AW65" s="20">
        <f t="shared" si="24"/>
        <v>0</v>
      </c>
    </row>
    <row r="66" spans="1:49" x14ac:dyDescent="0.25">
      <c r="A66" s="24"/>
      <c r="B66" s="25"/>
      <c r="C66" s="25"/>
      <c r="D66" s="25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4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</row>
    <row r="67" spans="1:49" s="66" customFormat="1" ht="25.5" x14ac:dyDescent="0.25">
      <c r="A67" s="60" t="s">
        <v>55</v>
      </c>
      <c r="B67" s="42"/>
      <c r="C67" s="61" t="str">
        <f>C$4</f>
        <v>10-31-jul-24</v>
      </c>
      <c r="D67" s="62"/>
      <c r="E67" s="61">
        <f>E$4</f>
        <v>45505</v>
      </c>
      <c r="F67" s="62" t="e">
        <f ca="1">F$4</f>
        <v>#NAME?</v>
      </c>
      <c r="G67" s="62"/>
      <c r="H67" s="62" t="str">
        <f>H$4</f>
        <v>01-09-Out-24</v>
      </c>
      <c r="I67" s="62"/>
      <c r="J67" s="62" t="str">
        <f>J$4</f>
        <v>10-31-Out-24</v>
      </c>
      <c r="K67" s="62"/>
      <c r="L67" s="62">
        <f>L$4</f>
        <v>45566</v>
      </c>
      <c r="M67" s="62" t="e">
        <f ca="1">M$4</f>
        <v>#NAME?</v>
      </c>
      <c r="N67" s="61" t="e">
        <f ca="1">N$4</f>
        <v>#NAME?</v>
      </c>
      <c r="O67" s="63"/>
      <c r="P67" s="64" t="str">
        <f>P$4</f>
        <v>01-09/jan de 2025</v>
      </c>
      <c r="Q67" s="63"/>
      <c r="R67" s="64" t="str">
        <f>R$4</f>
        <v>01-04/jan de 2025</v>
      </c>
      <c r="S67" s="65" t="s">
        <v>56</v>
      </c>
      <c r="T67" s="8" t="str">
        <f>T$4</f>
        <v>Meta Parcial</v>
      </c>
      <c r="U67" s="8" t="str">
        <f>U$4</f>
        <v>05-31/jan de 2025</v>
      </c>
      <c r="V67" s="8" t="str">
        <f>V$4</f>
        <v>Meta Parcial</v>
      </c>
      <c r="W67" s="8" t="str">
        <f>W$4</f>
        <v>10-31/jan de 2025</v>
      </c>
      <c r="X67" s="8" t="str">
        <f t="shared" ref="X67:AW67" si="25">X$4</f>
        <v>Meta Mensal</v>
      </c>
      <c r="Y67" s="8" t="e">
        <f t="shared" ca="1" si="25"/>
        <v>#NAME?</v>
      </c>
      <c r="Z67" s="8" t="e">
        <f t="shared" ca="1" si="25"/>
        <v>#NAME?</v>
      </c>
      <c r="AA67" s="8" t="e">
        <f t="shared" ca="1" si="25"/>
        <v>#NAME?</v>
      </c>
      <c r="AB67" s="8" t="e">
        <f t="shared" ca="1" si="25"/>
        <v>#NAME?</v>
      </c>
      <c r="AC67" s="8" t="e">
        <f t="shared" ca="1" si="25"/>
        <v>#NAME?</v>
      </c>
      <c r="AD67" s="8" t="e">
        <f t="shared" ca="1" si="25"/>
        <v>#NAME?</v>
      </c>
      <c r="AE67" s="8" t="e">
        <f t="shared" ca="1" si="25"/>
        <v>#NAME?</v>
      </c>
      <c r="AF67" s="8" t="e">
        <f t="shared" ca="1" si="25"/>
        <v>#NAME?</v>
      </c>
      <c r="AG67" s="8" t="e">
        <f t="shared" ca="1" si="25"/>
        <v>#NAME?</v>
      </c>
      <c r="AH67" s="8" t="e">
        <f t="shared" ca="1" si="25"/>
        <v>#NAME?</v>
      </c>
      <c r="AI67" s="8" t="e">
        <f t="shared" ca="1" si="25"/>
        <v>#NAME?</v>
      </c>
      <c r="AJ67" s="8" t="e">
        <f t="shared" ca="1" si="25"/>
        <v>#NAME?</v>
      </c>
      <c r="AK67" s="8" t="e">
        <f t="shared" ca="1" si="25"/>
        <v>#NAME?</v>
      </c>
      <c r="AL67" s="8" t="e">
        <f t="shared" ca="1" si="25"/>
        <v>#NAME?</v>
      </c>
      <c r="AM67" s="8" t="e">
        <f t="shared" ca="1" si="25"/>
        <v>#NAME?</v>
      </c>
      <c r="AN67" s="8" t="e">
        <f t="shared" ca="1" si="25"/>
        <v>#NAME?</v>
      </c>
      <c r="AO67" s="8" t="e">
        <f t="shared" ca="1" si="25"/>
        <v>#NAME?</v>
      </c>
      <c r="AP67" s="8" t="e">
        <f t="shared" ca="1" si="25"/>
        <v>#NAME?</v>
      </c>
      <c r="AQ67" s="8" t="e">
        <f t="shared" ca="1" si="25"/>
        <v>#NAME?</v>
      </c>
      <c r="AR67" s="8" t="e">
        <f t="shared" ca="1" si="25"/>
        <v>#NAME?</v>
      </c>
      <c r="AS67" s="8" t="e">
        <f t="shared" ca="1" si="25"/>
        <v>#NAME?</v>
      </c>
      <c r="AT67" s="8" t="e">
        <f t="shared" ca="1" si="25"/>
        <v>#NAME?</v>
      </c>
      <c r="AU67" s="8" t="e">
        <f t="shared" ca="1" si="25"/>
        <v>#NAME?</v>
      </c>
      <c r="AV67" s="8" t="e">
        <f t="shared" ca="1" si="25"/>
        <v>#NAME?</v>
      </c>
      <c r="AW67" s="8" t="e">
        <f t="shared" ca="1" si="25"/>
        <v>#NAME?</v>
      </c>
    </row>
    <row r="68" spans="1:49" s="14" customFormat="1" x14ac:dyDescent="0.2">
      <c r="A68" s="67" t="s">
        <v>57</v>
      </c>
      <c r="B68" s="68"/>
      <c r="C68" s="69">
        <v>11</v>
      </c>
      <c r="D68" s="70"/>
      <c r="E68" s="71">
        <v>40</v>
      </c>
      <c r="F68" s="70">
        <v>24</v>
      </c>
      <c r="G68" s="70"/>
      <c r="H68" s="72">
        <v>6</v>
      </c>
      <c r="I68" s="70"/>
      <c r="J68" s="72">
        <v>7</v>
      </c>
      <c r="K68" s="70"/>
      <c r="L68" s="70">
        <f t="shared" ref="L68:L74" si="26">H68+J68</f>
        <v>13</v>
      </c>
      <c r="M68" s="70">
        <v>2</v>
      </c>
      <c r="N68" s="69">
        <v>4</v>
      </c>
      <c r="O68" s="73"/>
      <c r="P68" s="74">
        <v>4</v>
      </c>
      <c r="Q68" s="73"/>
      <c r="R68" s="74">
        <v>2</v>
      </c>
      <c r="S68" s="75" t="s">
        <v>57</v>
      </c>
      <c r="T68" s="270">
        <f>T78+T88</f>
        <v>609.70000000000005</v>
      </c>
      <c r="U68" s="74">
        <v>5</v>
      </c>
      <c r="V68" s="270">
        <f>V78+V88</f>
        <v>496.80000000000007</v>
      </c>
      <c r="W68" s="74">
        <v>3</v>
      </c>
      <c r="X68" s="270">
        <f>X78+X88</f>
        <v>700</v>
      </c>
      <c r="Y68" s="18">
        <v>4</v>
      </c>
      <c r="Z68" s="74">
        <v>0</v>
      </c>
      <c r="AA68" s="52">
        <v>3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</row>
    <row r="69" spans="1:49" s="14" customFormat="1" x14ac:dyDescent="0.2">
      <c r="A69" s="67" t="s">
        <v>58</v>
      </c>
      <c r="B69" s="68"/>
      <c r="C69" s="69">
        <v>54</v>
      </c>
      <c r="D69" s="70"/>
      <c r="E69" s="71">
        <v>90</v>
      </c>
      <c r="F69" s="70">
        <v>97</v>
      </c>
      <c r="G69" s="70"/>
      <c r="H69" s="72">
        <v>35</v>
      </c>
      <c r="I69" s="70"/>
      <c r="J69" s="72">
        <v>44</v>
      </c>
      <c r="K69" s="70"/>
      <c r="L69" s="70">
        <f t="shared" si="26"/>
        <v>79</v>
      </c>
      <c r="M69" s="70">
        <v>69</v>
      </c>
      <c r="N69" s="69">
        <v>39</v>
      </c>
      <c r="O69" s="73"/>
      <c r="P69" s="74">
        <v>39</v>
      </c>
      <c r="Q69" s="73"/>
      <c r="R69" s="74">
        <v>29</v>
      </c>
      <c r="S69" s="67" t="s">
        <v>58</v>
      </c>
      <c r="T69" s="271"/>
      <c r="U69" s="74">
        <v>23</v>
      </c>
      <c r="V69" s="271"/>
      <c r="W69" s="74">
        <v>19</v>
      </c>
      <c r="X69" s="271"/>
      <c r="Y69" s="18">
        <v>39</v>
      </c>
      <c r="Z69" s="74">
        <v>30</v>
      </c>
      <c r="AA69" s="52">
        <v>54</v>
      </c>
      <c r="AB69" s="18">
        <v>32</v>
      </c>
      <c r="AC69" s="18">
        <v>28</v>
      </c>
      <c r="AD69" s="18">
        <v>50</v>
      </c>
      <c r="AE69" s="18">
        <v>44</v>
      </c>
      <c r="AF69" s="18">
        <v>62</v>
      </c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</row>
    <row r="70" spans="1:49" s="14" customFormat="1" x14ac:dyDescent="0.2">
      <c r="A70" s="67" t="s">
        <v>59</v>
      </c>
      <c r="B70" s="76"/>
      <c r="C70" s="69">
        <v>146</v>
      </c>
      <c r="D70" s="70"/>
      <c r="E70" s="71">
        <v>193</v>
      </c>
      <c r="F70" s="70">
        <v>190</v>
      </c>
      <c r="G70" s="70"/>
      <c r="H70" s="72">
        <v>68</v>
      </c>
      <c r="I70" s="70"/>
      <c r="J70" s="72">
        <v>128</v>
      </c>
      <c r="K70" s="70"/>
      <c r="L70" s="70">
        <f t="shared" si="26"/>
        <v>196</v>
      </c>
      <c r="M70" s="70">
        <v>145</v>
      </c>
      <c r="N70" s="69">
        <v>107</v>
      </c>
      <c r="O70" s="73"/>
      <c r="P70" s="74">
        <v>107</v>
      </c>
      <c r="Q70" s="73"/>
      <c r="R70" s="74">
        <v>97</v>
      </c>
      <c r="S70" s="67" t="s">
        <v>59</v>
      </c>
      <c r="T70" s="271"/>
      <c r="U70" s="74">
        <v>57</v>
      </c>
      <c r="V70" s="271"/>
      <c r="W70" s="74">
        <v>52</v>
      </c>
      <c r="X70" s="271"/>
      <c r="Y70" s="18">
        <v>107</v>
      </c>
      <c r="Z70" s="74">
        <v>78</v>
      </c>
      <c r="AA70" s="52">
        <v>61</v>
      </c>
      <c r="AB70" s="18">
        <v>77</v>
      </c>
      <c r="AC70" s="18">
        <v>65</v>
      </c>
      <c r="AD70" s="18">
        <v>60</v>
      </c>
      <c r="AE70" s="18">
        <v>0</v>
      </c>
      <c r="AF70" s="18">
        <v>31</v>
      </c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</row>
    <row r="71" spans="1:49" s="14" customFormat="1" x14ac:dyDescent="0.2">
      <c r="A71" s="67" t="s">
        <v>60</v>
      </c>
      <c r="B71" s="68"/>
      <c r="C71" s="69">
        <v>32</v>
      </c>
      <c r="D71" s="70"/>
      <c r="E71" s="71">
        <v>24</v>
      </c>
      <c r="F71" s="70">
        <v>51</v>
      </c>
      <c r="G71" s="70"/>
      <c r="H71" s="72">
        <v>13</v>
      </c>
      <c r="I71" s="70"/>
      <c r="J71" s="72">
        <v>39</v>
      </c>
      <c r="K71" s="70"/>
      <c r="L71" s="70">
        <f t="shared" si="26"/>
        <v>52</v>
      </c>
      <c r="M71" s="70">
        <v>69</v>
      </c>
      <c r="N71" s="69">
        <v>39</v>
      </c>
      <c r="O71" s="73"/>
      <c r="P71" s="74">
        <v>20</v>
      </c>
      <c r="Q71" s="73"/>
      <c r="R71" s="74">
        <v>13</v>
      </c>
      <c r="S71" s="67" t="s">
        <v>60</v>
      </c>
      <c r="T71" s="271"/>
      <c r="U71" s="74">
        <v>29</v>
      </c>
      <c r="V71" s="271"/>
      <c r="W71" s="74">
        <v>19</v>
      </c>
      <c r="X71" s="271"/>
      <c r="Y71" s="18">
        <v>39</v>
      </c>
      <c r="Z71" s="74">
        <v>30</v>
      </c>
      <c r="AA71" s="52">
        <v>54</v>
      </c>
      <c r="AB71" s="18">
        <v>32</v>
      </c>
      <c r="AC71" s="18">
        <v>27</v>
      </c>
      <c r="AD71" s="18">
        <v>50</v>
      </c>
      <c r="AE71" s="18">
        <v>43</v>
      </c>
      <c r="AF71" s="18">
        <v>62</v>
      </c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</row>
    <row r="72" spans="1:49" s="14" customFormat="1" x14ac:dyDescent="0.2">
      <c r="A72" s="67" t="s">
        <v>61</v>
      </c>
      <c r="B72" s="68"/>
      <c r="C72" s="69">
        <v>294</v>
      </c>
      <c r="D72" s="70"/>
      <c r="E72" s="71">
        <v>548</v>
      </c>
      <c r="F72" s="70">
        <v>576</v>
      </c>
      <c r="G72" s="70"/>
      <c r="H72" s="72">
        <v>177</v>
      </c>
      <c r="I72" s="70"/>
      <c r="J72" s="72">
        <v>360</v>
      </c>
      <c r="K72" s="70"/>
      <c r="L72" s="70">
        <f t="shared" si="26"/>
        <v>537</v>
      </c>
      <c r="M72" s="70">
        <v>391</v>
      </c>
      <c r="N72" s="69">
        <v>545</v>
      </c>
      <c r="O72" s="73"/>
      <c r="P72" s="74">
        <v>164</v>
      </c>
      <c r="Q72" s="73"/>
      <c r="R72" s="74">
        <v>154</v>
      </c>
      <c r="S72" s="67" t="s">
        <v>61</v>
      </c>
      <c r="T72" s="271"/>
      <c r="U72" s="74">
        <v>401</v>
      </c>
      <c r="V72" s="271"/>
      <c r="W72" s="74">
        <v>384</v>
      </c>
      <c r="X72" s="271"/>
      <c r="Y72" s="18">
        <v>545</v>
      </c>
      <c r="Z72" s="74">
        <v>296</v>
      </c>
      <c r="AA72" s="52">
        <v>305</v>
      </c>
      <c r="AB72" s="18">
        <v>250</v>
      </c>
      <c r="AC72" s="18">
        <v>367</v>
      </c>
      <c r="AD72" s="18">
        <v>345</v>
      </c>
      <c r="AE72" s="18">
        <v>319</v>
      </c>
      <c r="AF72" s="18">
        <v>235</v>
      </c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</row>
    <row r="73" spans="1:49" s="14" customFormat="1" x14ac:dyDescent="0.2">
      <c r="A73" s="67" t="s">
        <v>62</v>
      </c>
      <c r="B73" s="68"/>
      <c r="C73" s="69">
        <v>30</v>
      </c>
      <c r="D73" s="70"/>
      <c r="E73" s="71">
        <v>34</v>
      </c>
      <c r="F73" s="70">
        <v>49</v>
      </c>
      <c r="G73" s="70"/>
      <c r="H73" s="72">
        <v>10</v>
      </c>
      <c r="I73" s="70"/>
      <c r="J73" s="72">
        <v>28</v>
      </c>
      <c r="K73" s="70"/>
      <c r="L73" s="70">
        <f t="shared" si="26"/>
        <v>38</v>
      </c>
      <c r="M73" s="70">
        <v>24</v>
      </c>
      <c r="N73" s="69">
        <v>28</v>
      </c>
      <c r="O73" s="73"/>
      <c r="P73" s="74">
        <v>7</v>
      </c>
      <c r="Q73" s="73"/>
      <c r="R73" s="74">
        <v>3</v>
      </c>
      <c r="S73" s="67" t="s">
        <v>62</v>
      </c>
      <c r="T73" s="271"/>
      <c r="U73" s="74">
        <v>26</v>
      </c>
      <c r="V73" s="271"/>
      <c r="W73" s="74">
        <v>21</v>
      </c>
      <c r="X73" s="271"/>
      <c r="Y73" s="18">
        <v>28</v>
      </c>
      <c r="Z73" s="74">
        <v>24</v>
      </c>
      <c r="AA73" s="52">
        <v>25</v>
      </c>
      <c r="AB73" s="18">
        <v>8</v>
      </c>
      <c r="AC73" s="18">
        <v>0</v>
      </c>
      <c r="AD73" s="18">
        <v>4</v>
      </c>
      <c r="AE73" s="18">
        <v>6</v>
      </c>
      <c r="AF73" s="18">
        <v>6</v>
      </c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</row>
    <row r="74" spans="1:49" s="14" customFormat="1" x14ac:dyDescent="0.2">
      <c r="A74" s="67" t="s">
        <v>63</v>
      </c>
      <c r="B74" s="68"/>
      <c r="C74" s="77" t="s">
        <v>64</v>
      </c>
      <c r="D74" s="70"/>
      <c r="E74" s="78">
        <v>0</v>
      </c>
      <c r="F74" s="70">
        <v>0</v>
      </c>
      <c r="G74" s="70"/>
      <c r="H74" s="72">
        <v>0</v>
      </c>
      <c r="I74" s="70"/>
      <c r="J74" s="72">
        <v>0</v>
      </c>
      <c r="K74" s="70"/>
      <c r="L74" s="70">
        <f t="shared" si="26"/>
        <v>0</v>
      </c>
      <c r="M74" s="70">
        <v>0</v>
      </c>
      <c r="N74" s="77">
        <v>0</v>
      </c>
      <c r="O74" s="53"/>
      <c r="P74" s="79">
        <v>0</v>
      </c>
      <c r="Q74" s="53"/>
      <c r="R74" s="79">
        <v>0</v>
      </c>
      <c r="S74" s="67" t="s">
        <v>63</v>
      </c>
      <c r="T74" s="272"/>
      <c r="U74" s="74">
        <v>0</v>
      </c>
      <c r="V74" s="272"/>
      <c r="W74" s="79">
        <v>0</v>
      </c>
      <c r="X74" s="272"/>
      <c r="Y74" s="18">
        <f>P74+W74</f>
        <v>0</v>
      </c>
      <c r="Z74" s="79">
        <v>0</v>
      </c>
      <c r="AA74" s="52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</row>
    <row r="75" spans="1:49" s="23" customFormat="1" x14ac:dyDescent="0.25">
      <c r="A75" s="80" t="s">
        <v>15</v>
      </c>
      <c r="B75" s="76"/>
      <c r="C75" s="81">
        <f>SUM(C68:C74)</f>
        <v>567</v>
      </c>
      <c r="D75" s="76"/>
      <c r="E75" s="81">
        <f>SUM(E68:E74)</f>
        <v>929</v>
      </c>
      <c r="F75" s="76">
        <f>SUM(F68:F74)</f>
        <v>987</v>
      </c>
      <c r="G75" s="76"/>
      <c r="H75" s="76">
        <f>SUM(H68:H74)</f>
        <v>309</v>
      </c>
      <c r="I75" s="76"/>
      <c r="J75" s="76">
        <f>SUM(J68:J74)</f>
        <v>606</v>
      </c>
      <c r="K75" s="76"/>
      <c r="L75" s="76">
        <f>SUM(L68:L74)</f>
        <v>915</v>
      </c>
      <c r="M75" s="76">
        <f>SUM(M68:M74)</f>
        <v>700</v>
      </c>
      <c r="N75" s="81">
        <f>SUM(N68:N74)</f>
        <v>762</v>
      </c>
      <c r="O75" s="58"/>
      <c r="P75" s="82">
        <f>SUM(P68:P74)</f>
        <v>341</v>
      </c>
      <c r="Q75" s="58"/>
      <c r="R75" s="82">
        <f>SUM(R68:R74)</f>
        <v>298</v>
      </c>
      <c r="S75" s="80" t="s">
        <v>15</v>
      </c>
      <c r="T75" s="82">
        <f>SUM(T68:T74)</f>
        <v>609.70000000000005</v>
      </c>
      <c r="U75" s="82">
        <f>SUM(U68:U74)</f>
        <v>541</v>
      </c>
      <c r="V75" s="82">
        <f>SUM(V68:V74)</f>
        <v>496.80000000000007</v>
      </c>
      <c r="W75" s="82">
        <f>SUM(W68:W74)</f>
        <v>498</v>
      </c>
      <c r="X75" s="82">
        <f t="shared" ref="X75:AW75" si="27">SUM(X68:X74)</f>
        <v>700</v>
      </c>
      <c r="Y75" s="82">
        <f t="shared" si="27"/>
        <v>762</v>
      </c>
      <c r="Z75" s="82">
        <f t="shared" si="27"/>
        <v>458</v>
      </c>
      <c r="AA75" s="22">
        <f t="shared" si="27"/>
        <v>502</v>
      </c>
      <c r="AB75" s="22">
        <f t="shared" si="27"/>
        <v>399</v>
      </c>
      <c r="AC75" s="22">
        <f t="shared" si="27"/>
        <v>487</v>
      </c>
      <c r="AD75" s="22">
        <f t="shared" si="27"/>
        <v>509</v>
      </c>
      <c r="AE75" s="22">
        <f t="shared" si="27"/>
        <v>412</v>
      </c>
      <c r="AF75" s="22">
        <f t="shared" si="27"/>
        <v>396</v>
      </c>
      <c r="AG75" s="22">
        <f t="shared" si="27"/>
        <v>0</v>
      </c>
      <c r="AH75" s="22">
        <f t="shared" si="27"/>
        <v>0</v>
      </c>
      <c r="AI75" s="22">
        <f t="shared" si="27"/>
        <v>0</v>
      </c>
      <c r="AJ75" s="22">
        <f t="shared" si="27"/>
        <v>0</v>
      </c>
      <c r="AK75" s="22">
        <f t="shared" si="27"/>
        <v>0</v>
      </c>
      <c r="AL75" s="22">
        <f t="shared" si="27"/>
        <v>0</v>
      </c>
      <c r="AM75" s="22">
        <f t="shared" si="27"/>
        <v>0</v>
      </c>
      <c r="AN75" s="22">
        <f t="shared" si="27"/>
        <v>0</v>
      </c>
      <c r="AO75" s="22">
        <f t="shared" si="27"/>
        <v>0</v>
      </c>
      <c r="AP75" s="22">
        <f t="shared" si="27"/>
        <v>0</v>
      </c>
      <c r="AQ75" s="22">
        <f t="shared" si="27"/>
        <v>0</v>
      </c>
      <c r="AR75" s="22">
        <f t="shared" si="27"/>
        <v>0</v>
      </c>
      <c r="AS75" s="22">
        <f t="shared" si="27"/>
        <v>0</v>
      </c>
      <c r="AT75" s="22">
        <f t="shared" si="27"/>
        <v>0</v>
      </c>
      <c r="AU75" s="22">
        <f t="shared" si="27"/>
        <v>0</v>
      </c>
      <c r="AV75" s="22">
        <f t="shared" si="27"/>
        <v>0</v>
      </c>
      <c r="AW75" s="22">
        <f t="shared" si="27"/>
        <v>0</v>
      </c>
    </row>
    <row r="76" spans="1:49" x14ac:dyDescent="0.25">
      <c r="A76" s="38">
        <f>S76</f>
        <v>0</v>
      </c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 s="83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</row>
    <row r="77" spans="1:49" s="66" customFormat="1" ht="25.5" x14ac:dyDescent="0.25">
      <c r="A77" s="38" t="str">
        <f>S77</f>
        <v>08. PRÁTICAS INTEGRATIVAS E COMPLEMENTARES - PICS - MÉDICAS</v>
      </c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 s="65" t="s">
        <v>65</v>
      </c>
      <c r="T77" s="8" t="str">
        <f t="shared" ref="T77:AW77" si="28">T$4</f>
        <v>Meta Parcial</v>
      </c>
      <c r="U77" s="8" t="str">
        <f t="shared" si="28"/>
        <v>05-31/jan de 2025</v>
      </c>
      <c r="V77" s="8" t="str">
        <f t="shared" si="28"/>
        <v>Meta Parcial</v>
      </c>
      <c r="W77" s="8" t="str">
        <f t="shared" si="28"/>
        <v>10-31/jan de 2025</v>
      </c>
      <c r="X77" s="8" t="str">
        <f t="shared" si="28"/>
        <v>Meta Mensal</v>
      </c>
      <c r="Y77" s="8" t="e">
        <f t="shared" ca="1" si="28"/>
        <v>#NAME?</v>
      </c>
      <c r="Z77" s="8" t="e">
        <f t="shared" ca="1" si="28"/>
        <v>#NAME?</v>
      </c>
      <c r="AA77" s="8" t="e">
        <f t="shared" ca="1" si="28"/>
        <v>#NAME?</v>
      </c>
      <c r="AB77" s="8" t="e">
        <f t="shared" ca="1" si="28"/>
        <v>#NAME?</v>
      </c>
      <c r="AC77" s="8" t="e">
        <f t="shared" ca="1" si="28"/>
        <v>#NAME?</v>
      </c>
      <c r="AD77" s="8" t="e">
        <f t="shared" ca="1" si="28"/>
        <v>#NAME?</v>
      </c>
      <c r="AE77" s="8" t="e">
        <f t="shared" ca="1" si="28"/>
        <v>#NAME?</v>
      </c>
      <c r="AF77" s="8" t="e">
        <f t="shared" ca="1" si="28"/>
        <v>#NAME?</v>
      </c>
      <c r="AG77" s="8" t="e">
        <f t="shared" ca="1" si="28"/>
        <v>#NAME?</v>
      </c>
      <c r="AH77" s="8" t="e">
        <f t="shared" ca="1" si="28"/>
        <v>#NAME?</v>
      </c>
      <c r="AI77" s="8" t="e">
        <f t="shared" ca="1" si="28"/>
        <v>#NAME?</v>
      </c>
      <c r="AJ77" s="8" t="e">
        <f t="shared" ca="1" si="28"/>
        <v>#NAME?</v>
      </c>
      <c r="AK77" s="8" t="e">
        <f t="shared" ca="1" si="28"/>
        <v>#NAME?</v>
      </c>
      <c r="AL77" s="8" t="e">
        <f t="shared" ca="1" si="28"/>
        <v>#NAME?</v>
      </c>
      <c r="AM77" s="8" t="e">
        <f t="shared" ca="1" si="28"/>
        <v>#NAME?</v>
      </c>
      <c r="AN77" s="8" t="e">
        <f t="shared" ca="1" si="28"/>
        <v>#NAME?</v>
      </c>
      <c r="AO77" s="8" t="e">
        <f t="shared" ca="1" si="28"/>
        <v>#NAME?</v>
      </c>
      <c r="AP77" s="8" t="e">
        <f t="shared" ca="1" si="28"/>
        <v>#NAME?</v>
      </c>
      <c r="AQ77" s="8" t="e">
        <f t="shared" ca="1" si="28"/>
        <v>#NAME?</v>
      </c>
      <c r="AR77" s="8" t="e">
        <f t="shared" ca="1" si="28"/>
        <v>#NAME?</v>
      </c>
      <c r="AS77" s="8" t="e">
        <f t="shared" ca="1" si="28"/>
        <v>#NAME?</v>
      </c>
      <c r="AT77" s="8" t="e">
        <f t="shared" ca="1" si="28"/>
        <v>#NAME?</v>
      </c>
      <c r="AU77" s="8" t="e">
        <f t="shared" ca="1" si="28"/>
        <v>#NAME?</v>
      </c>
      <c r="AV77" s="8" t="e">
        <f t="shared" ca="1" si="28"/>
        <v>#NAME?</v>
      </c>
      <c r="AW77" s="8" t="e">
        <f t="shared" ca="1" si="28"/>
        <v>#NAME?</v>
      </c>
    </row>
    <row r="78" spans="1:49" s="14" customFormat="1" x14ac:dyDescent="0.25">
      <c r="A78" s="38" t="str">
        <f t="shared" ref="A78:A95" si="29">S78</f>
        <v>Acumputura</v>
      </c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 s="75" t="s">
        <v>57</v>
      </c>
      <c r="T78" s="270">
        <f>T33*10%</f>
        <v>261.3</v>
      </c>
      <c r="U78" s="74">
        <v>0</v>
      </c>
      <c r="V78" s="270">
        <f>V33*10%</f>
        <v>212.9</v>
      </c>
      <c r="W78" s="74">
        <v>0</v>
      </c>
      <c r="X78" s="270">
        <f>X33*10%</f>
        <v>300</v>
      </c>
      <c r="Y78" s="18">
        <v>0</v>
      </c>
      <c r="Z78" s="74">
        <v>0</v>
      </c>
      <c r="AA78" s="53">
        <v>0</v>
      </c>
      <c r="AB78" s="18">
        <v>0</v>
      </c>
      <c r="AC78" s="18">
        <v>0</v>
      </c>
      <c r="AD78" s="18">
        <v>0</v>
      </c>
      <c r="AE78" s="18">
        <v>0</v>
      </c>
      <c r="AF78" s="18">
        <v>0</v>
      </c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</row>
    <row r="79" spans="1:49" s="14" customFormat="1" x14ac:dyDescent="0.25">
      <c r="A79" s="38" t="str">
        <f t="shared" si="29"/>
        <v>Aromaterapia</v>
      </c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 s="67" t="s">
        <v>58</v>
      </c>
      <c r="T79" s="271"/>
      <c r="U79" s="74">
        <v>0</v>
      </c>
      <c r="V79" s="271"/>
      <c r="W79" s="74">
        <v>0</v>
      </c>
      <c r="X79" s="271"/>
      <c r="Y79" s="18">
        <v>0</v>
      </c>
      <c r="Z79" s="74">
        <v>0</v>
      </c>
      <c r="AA79" s="53">
        <v>0</v>
      </c>
      <c r="AB79" s="18">
        <v>0</v>
      </c>
      <c r="AC79" s="18">
        <v>0</v>
      </c>
      <c r="AD79" s="18">
        <v>0</v>
      </c>
      <c r="AE79" s="18">
        <v>0</v>
      </c>
      <c r="AF79" s="18">
        <v>0</v>
      </c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</row>
    <row r="80" spans="1:49" s="14" customFormat="1" x14ac:dyDescent="0.25">
      <c r="A80" s="38" t="str">
        <f t="shared" si="29"/>
        <v>Auriculoterapia</v>
      </c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 s="67" t="s">
        <v>59</v>
      </c>
      <c r="T80" s="271"/>
      <c r="U80" s="74">
        <v>0</v>
      </c>
      <c r="V80" s="271"/>
      <c r="W80" s="74">
        <v>0</v>
      </c>
      <c r="X80" s="271"/>
      <c r="Y80" s="18">
        <v>0</v>
      </c>
      <c r="Z80" s="74">
        <v>0</v>
      </c>
      <c r="AA80" s="53">
        <v>0</v>
      </c>
      <c r="AB80" s="18">
        <v>0</v>
      </c>
      <c r="AC80" s="18">
        <v>0</v>
      </c>
      <c r="AD80" s="18">
        <v>0</v>
      </c>
      <c r="AE80" s="18">
        <v>0</v>
      </c>
      <c r="AF80" s="18">
        <v>0</v>
      </c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</row>
    <row r="81" spans="1:49" s="14" customFormat="1" x14ac:dyDescent="0.25">
      <c r="A81" s="38" t="str">
        <f t="shared" si="29"/>
        <v>Fitoterapia</v>
      </c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 s="67" t="s">
        <v>60</v>
      </c>
      <c r="T81" s="271"/>
      <c r="U81" s="74">
        <v>0</v>
      </c>
      <c r="V81" s="271"/>
      <c r="W81" s="74">
        <v>0</v>
      </c>
      <c r="X81" s="271"/>
      <c r="Y81" s="18">
        <v>0</v>
      </c>
      <c r="Z81" s="74">
        <v>0</v>
      </c>
      <c r="AA81" s="53">
        <v>0</v>
      </c>
      <c r="AB81" s="18">
        <v>0</v>
      </c>
      <c r="AC81" s="18">
        <v>0</v>
      </c>
      <c r="AD81" s="18">
        <v>0</v>
      </c>
      <c r="AE81" s="18">
        <v>0</v>
      </c>
      <c r="AF81" s="18">
        <v>0</v>
      </c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</row>
    <row r="82" spans="1:49" s="14" customFormat="1" x14ac:dyDescent="0.25">
      <c r="A82" s="38" t="str">
        <f t="shared" si="29"/>
        <v>Tratamento Naturopático</v>
      </c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 s="67" t="s">
        <v>61</v>
      </c>
      <c r="T82" s="271"/>
      <c r="U82" s="74">
        <v>0</v>
      </c>
      <c r="V82" s="271"/>
      <c r="W82" s="74">
        <v>0</v>
      </c>
      <c r="X82" s="271"/>
      <c r="Y82" s="18">
        <v>0</v>
      </c>
      <c r="Z82" s="74">
        <v>0</v>
      </c>
      <c r="AA82" s="53">
        <v>0</v>
      </c>
      <c r="AB82" s="18">
        <v>0</v>
      </c>
      <c r="AC82" s="18">
        <v>0</v>
      </c>
      <c r="AD82" s="18">
        <v>0</v>
      </c>
      <c r="AE82" s="18">
        <v>0</v>
      </c>
      <c r="AF82" s="18">
        <v>0</v>
      </c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</row>
    <row r="83" spans="1:49" s="14" customFormat="1" x14ac:dyDescent="0.25">
      <c r="A83" s="38" t="str">
        <f t="shared" si="29"/>
        <v>Ventosaterapia</v>
      </c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 s="67" t="s">
        <v>62</v>
      </c>
      <c r="T83" s="271"/>
      <c r="U83" s="74">
        <v>0</v>
      </c>
      <c r="V83" s="271"/>
      <c r="W83" s="74">
        <v>0</v>
      </c>
      <c r="X83" s="271"/>
      <c r="Y83" s="18">
        <v>0</v>
      </c>
      <c r="Z83" s="74">
        <v>0</v>
      </c>
      <c r="AA83" s="53">
        <v>0</v>
      </c>
      <c r="AB83" s="18">
        <v>0</v>
      </c>
      <c r="AC83" s="18">
        <v>0</v>
      </c>
      <c r="AD83" s="18">
        <v>0</v>
      </c>
      <c r="AE83" s="18">
        <v>0</v>
      </c>
      <c r="AF83" s="18">
        <v>0</v>
      </c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</row>
    <row r="84" spans="1:49" s="14" customFormat="1" x14ac:dyDescent="0.25">
      <c r="A84" s="38" t="str">
        <f t="shared" si="29"/>
        <v>Outras PICs</v>
      </c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 s="67" t="s">
        <v>63</v>
      </c>
      <c r="T84" s="272"/>
      <c r="U84" s="79">
        <v>0</v>
      </c>
      <c r="V84" s="272"/>
      <c r="W84" s="79">
        <v>0</v>
      </c>
      <c r="X84" s="272"/>
      <c r="Y84" s="18">
        <v>0</v>
      </c>
      <c r="Z84" s="79">
        <v>0</v>
      </c>
      <c r="AA84" s="53">
        <v>0</v>
      </c>
      <c r="AB84" s="18">
        <v>0</v>
      </c>
      <c r="AC84" s="18">
        <v>0</v>
      </c>
      <c r="AD84" s="18">
        <v>0</v>
      </c>
      <c r="AE84" s="18">
        <v>0</v>
      </c>
      <c r="AF84" s="18">
        <v>0</v>
      </c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</row>
    <row r="85" spans="1:49" s="23" customFormat="1" x14ac:dyDescent="0.25">
      <c r="A85" s="38" t="str">
        <f t="shared" si="29"/>
        <v>TOTAL</v>
      </c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 s="80" t="s">
        <v>15</v>
      </c>
      <c r="T85" s="82">
        <f t="shared" ref="T85:AW85" si="30">SUM(T78:T84)</f>
        <v>261.3</v>
      </c>
      <c r="U85" s="82">
        <f t="shared" si="30"/>
        <v>0</v>
      </c>
      <c r="V85" s="82">
        <f t="shared" si="30"/>
        <v>212.9</v>
      </c>
      <c r="W85" s="82">
        <f t="shared" si="30"/>
        <v>0</v>
      </c>
      <c r="X85" s="82">
        <f t="shared" si="30"/>
        <v>300</v>
      </c>
      <c r="Y85" s="82">
        <f t="shared" si="30"/>
        <v>0</v>
      </c>
      <c r="Z85" s="82">
        <v>0</v>
      </c>
      <c r="AA85" s="22">
        <f t="shared" si="30"/>
        <v>0</v>
      </c>
      <c r="AB85" s="22">
        <f t="shared" si="30"/>
        <v>0</v>
      </c>
      <c r="AC85" s="22">
        <f t="shared" si="30"/>
        <v>0</v>
      </c>
      <c r="AD85" s="22">
        <f t="shared" si="30"/>
        <v>0</v>
      </c>
      <c r="AE85" s="22">
        <f t="shared" si="30"/>
        <v>0</v>
      </c>
      <c r="AF85" s="22">
        <f t="shared" si="30"/>
        <v>0</v>
      </c>
      <c r="AG85" s="22">
        <f t="shared" si="30"/>
        <v>0</v>
      </c>
      <c r="AH85" s="22">
        <f t="shared" si="30"/>
        <v>0</v>
      </c>
      <c r="AI85" s="22">
        <f t="shared" si="30"/>
        <v>0</v>
      </c>
      <c r="AJ85" s="22">
        <f t="shared" si="30"/>
        <v>0</v>
      </c>
      <c r="AK85" s="22">
        <f t="shared" si="30"/>
        <v>0</v>
      </c>
      <c r="AL85" s="22">
        <f t="shared" si="30"/>
        <v>0</v>
      </c>
      <c r="AM85" s="22">
        <f t="shared" si="30"/>
        <v>0</v>
      </c>
      <c r="AN85" s="22">
        <f t="shared" si="30"/>
        <v>0</v>
      </c>
      <c r="AO85" s="22">
        <f t="shared" si="30"/>
        <v>0</v>
      </c>
      <c r="AP85" s="22">
        <f t="shared" si="30"/>
        <v>0</v>
      </c>
      <c r="AQ85" s="22">
        <f t="shared" si="30"/>
        <v>0</v>
      </c>
      <c r="AR85" s="22">
        <f t="shared" si="30"/>
        <v>0</v>
      </c>
      <c r="AS85" s="22">
        <f t="shared" si="30"/>
        <v>0</v>
      </c>
      <c r="AT85" s="22">
        <f t="shared" si="30"/>
        <v>0</v>
      </c>
      <c r="AU85" s="22">
        <f t="shared" si="30"/>
        <v>0</v>
      </c>
      <c r="AV85" s="22">
        <f t="shared" si="30"/>
        <v>0</v>
      </c>
      <c r="AW85" s="22">
        <f t="shared" si="30"/>
        <v>0</v>
      </c>
    </row>
    <row r="86" spans="1:49" x14ac:dyDescent="0.25">
      <c r="A86" s="38">
        <f t="shared" si="29"/>
        <v>0</v>
      </c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 s="83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</row>
    <row r="87" spans="1:49" s="9" customFormat="1" ht="25.5" x14ac:dyDescent="0.25">
      <c r="A87" s="38" t="str">
        <f t="shared" si="29"/>
        <v>09. PRÁTICAS INTEGRATIVAS E COMPLEMENTARES - PICS - MULTIPROFISSIONAIS</v>
      </c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 s="44" t="s">
        <v>66</v>
      </c>
      <c r="T87" s="8" t="str">
        <f t="shared" ref="T87:AW87" si="31">T$4</f>
        <v>Meta Parcial</v>
      </c>
      <c r="U87" s="8" t="str">
        <f t="shared" si="31"/>
        <v>05-31/jan de 2025</v>
      </c>
      <c r="V87" s="8" t="str">
        <f t="shared" si="31"/>
        <v>Meta Parcial</v>
      </c>
      <c r="W87" s="8" t="str">
        <f t="shared" si="31"/>
        <v>10-31/jan de 2025</v>
      </c>
      <c r="X87" s="8" t="str">
        <f t="shared" si="31"/>
        <v>Meta Mensal</v>
      </c>
      <c r="Y87" s="8" t="e">
        <f t="shared" ca="1" si="31"/>
        <v>#NAME?</v>
      </c>
      <c r="Z87" s="8" t="e">
        <f t="shared" ca="1" si="31"/>
        <v>#NAME?</v>
      </c>
      <c r="AA87" s="8" t="e">
        <f t="shared" ca="1" si="31"/>
        <v>#NAME?</v>
      </c>
      <c r="AB87" s="8" t="e">
        <f t="shared" ca="1" si="31"/>
        <v>#NAME?</v>
      </c>
      <c r="AC87" s="84" t="e">
        <f t="shared" ca="1" si="31"/>
        <v>#NAME?</v>
      </c>
      <c r="AD87" s="8" t="e">
        <f t="shared" ca="1" si="31"/>
        <v>#NAME?</v>
      </c>
      <c r="AE87" s="8" t="e">
        <f t="shared" ca="1" si="31"/>
        <v>#NAME?</v>
      </c>
      <c r="AF87" s="8" t="e">
        <f t="shared" ca="1" si="31"/>
        <v>#NAME?</v>
      </c>
      <c r="AG87" s="8" t="e">
        <f t="shared" ca="1" si="31"/>
        <v>#NAME?</v>
      </c>
      <c r="AH87" s="8" t="e">
        <f t="shared" ca="1" si="31"/>
        <v>#NAME?</v>
      </c>
      <c r="AI87" s="8" t="e">
        <f t="shared" ca="1" si="31"/>
        <v>#NAME?</v>
      </c>
      <c r="AJ87" s="8" t="e">
        <f t="shared" ca="1" si="31"/>
        <v>#NAME?</v>
      </c>
      <c r="AK87" s="8" t="e">
        <f t="shared" ca="1" si="31"/>
        <v>#NAME?</v>
      </c>
      <c r="AL87" s="8" t="e">
        <f t="shared" ca="1" si="31"/>
        <v>#NAME?</v>
      </c>
      <c r="AM87" s="8" t="e">
        <f t="shared" ca="1" si="31"/>
        <v>#NAME?</v>
      </c>
      <c r="AN87" s="8" t="e">
        <f t="shared" ca="1" si="31"/>
        <v>#NAME?</v>
      </c>
      <c r="AO87" s="8" t="e">
        <f t="shared" ca="1" si="31"/>
        <v>#NAME?</v>
      </c>
      <c r="AP87" s="8" t="e">
        <f t="shared" ca="1" si="31"/>
        <v>#NAME?</v>
      </c>
      <c r="AQ87" s="8" t="e">
        <f t="shared" ca="1" si="31"/>
        <v>#NAME?</v>
      </c>
      <c r="AR87" s="8" t="e">
        <f t="shared" ca="1" si="31"/>
        <v>#NAME?</v>
      </c>
      <c r="AS87" s="8" t="e">
        <f t="shared" ca="1" si="31"/>
        <v>#NAME?</v>
      </c>
      <c r="AT87" s="8" t="e">
        <f t="shared" ca="1" si="31"/>
        <v>#NAME?</v>
      </c>
      <c r="AU87" s="8" t="e">
        <f t="shared" ca="1" si="31"/>
        <v>#NAME?</v>
      </c>
      <c r="AV87" s="8" t="e">
        <f t="shared" ca="1" si="31"/>
        <v>#NAME?</v>
      </c>
      <c r="AW87" s="8" t="e">
        <f t="shared" ca="1" si="31"/>
        <v>#NAME?</v>
      </c>
    </row>
    <row r="88" spans="1:49" s="14" customFormat="1" x14ac:dyDescent="0.25">
      <c r="A88" s="38" t="str">
        <f t="shared" si="29"/>
        <v>Acumputura</v>
      </c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 s="75" t="s">
        <v>57</v>
      </c>
      <c r="T88" s="270">
        <f>T42*10%</f>
        <v>348.40000000000003</v>
      </c>
      <c r="U88" s="74">
        <v>5</v>
      </c>
      <c r="V88" s="270">
        <f>V42*10%</f>
        <v>283.90000000000003</v>
      </c>
      <c r="W88" s="74">
        <v>3</v>
      </c>
      <c r="X88" s="270">
        <f>X42*10%</f>
        <v>400</v>
      </c>
      <c r="Y88" s="18">
        <v>4</v>
      </c>
      <c r="Z88" s="74">
        <v>0</v>
      </c>
      <c r="AA88" s="52">
        <v>3</v>
      </c>
      <c r="AB88" s="54">
        <v>0</v>
      </c>
      <c r="AC88" s="85">
        <v>0</v>
      </c>
      <c r="AD88" s="18">
        <v>0</v>
      </c>
      <c r="AE88" s="18">
        <v>0</v>
      </c>
      <c r="AF88" s="18">
        <v>0</v>
      </c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</row>
    <row r="89" spans="1:49" s="14" customFormat="1" x14ac:dyDescent="0.25">
      <c r="A89" s="38" t="str">
        <f t="shared" si="29"/>
        <v>Aromaterapia</v>
      </c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 s="67" t="s">
        <v>58</v>
      </c>
      <c r="T89" s="271"/>
      <c r="U89" s="74">
        <v>23</v>
      </c>
      <c r="V89" s="271"/>
      <c r="W89" s="74">
        <v>19</v>
      </c>
      <c r="X89" s="271"/>
      <c r="Y89" s="18">
        <v>39</v>
      </c>
      <c r="Z89" s="74">
        <v>30</v>
      </c>
      <c r="AA89" s="52">
        <v>54</v>
      </c>
      <c r="AB89" s="18">
        <v>32</v>
      </c>
      <c r="AC89" s="11">
        <v>28</v>
      </c>
      <c r="AD89" s="18">
        <v>50</v>
      </c>
      <c r="AE89" s="18">
        <v>44</v>
      </c>
      <c r="AF89" s="18">
        <v>62</v>
      </c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</row>
    <row r="90" spans="1:49" s="14" customFormat="1" x14ac:dyDescent="0.25">
      <c r="A90" s="38" t="str">
        <f t="shared" si="29"/>
        <v>Auriculoterapia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 s="67" t="s">
        <v>59</v>
      </c>
      <c r="T90" s="271"/>
      <c r="U90" s="74">
        <v>57</v>
      </c>
      <c r="V90" s="271"/>
      <c r="W90" s="74">
        <v>52</v>
      </c>
      <c r="X90" s="271"/>
      <c r="Y90" s="18">
        <v>107</v>
      </c>
      <c r="Z90" s="74">
        <v>78</v>
      </c>
      <c r="AA90" s="52">
        <v>61</v>
      </c>
      <c r="AB90" s="18">
        <v>77</v>
      </c>
      <c r="AC90" s="16">
        <v>65</v>
      </c>
      <c r="AD90" s="18">
        <v>60</v>
      </c>
      <c r="AE90" s="18">
        <v>0</v>
      </c>
      <c r="AF90" s="18">
        <v>31</v>
      </c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</row>
    <row r="91" spans="1:49" s="14" customFormat="1" x14ac:dyDescent="0.25">
      <c r="A91" s="38" t="str">
        <f t="shared" si="29"/>
        <v>Fitoterapia</v>
      </c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 s="67" t="s">
        <v>60</v>
      </c>
      <c r="T91" s="271"/>
      <c r="U91" s="74">
        <v>29</v>
      </c>
      <c r="V91" s="271"/>
      <c r="W91" s="74">
        <v>19</v>
      </c>
      <c r="X91" s="271"/>
      <c r="Y91" s="18">
        <v>39</v>
      </c>
      <c r="Z91" s="74">
        <v>30</v>
      </c>
      <c r="AA91" s="52">
        <v>54</v>
      </c>
      <c r="AB91" s="18">
        <v>32</v>
      </c>
      <c r="AC91" s="16">
        <v>27</v>
      </c>
      <c r="AD91" s="18">
        <v>50</v>
      </c>
      <c r="AE91" s="18">
        <v>43</v>
      </c>
      <c r="AF91" s="18">
        <v>62</v>
      </c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</row>
    <row r="92" spans="1:49" s="14" customFormat="1" x14ac:dyDescent="0.25">
      <c r="A92" s="38" t="str">
        <f t="shared" si="29"/>
        <v>Tratamento Naturopático</v>
      </c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 s="67" t="s">
        <v>61</v>
      </c>
      <c r="T92" s="271"/>
      <c r="U92" s="74">
        <v>401</v>
      </c>
      <c r="V92" s="271"/>
      <c r="W92" s="74">
        <v>384</v>
      </c>
      <c r="X92" s="271"/>
      <c r="Y92" s="18">
        <v>545</v>
      </c>
      <c r="Z92" s="74">
        <v>296</v>
      </c>
      <c r="AA92" s="52">
        <v>305</v>
      </c>
      <c r="AB92" s="18">
        <v>250</v>
      </c>
      <c r="AC92" s="16">
        <v>367</v>
      </c>
      <c r="AD92" s="18">
        <v>345</v>
      </c>
      <c r="AE92" s="18">
        <v>319</v>
      </c>
      <c r="AF92" s="18">
        <v>235</v>
      </c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</row>
    <row r="93" spans="1:49" s="14" customFormat="1" x14ac:dyDescent="0.25">
      <c r="A93" s="38" t="str">
        <f t="shared" si="29"/>
        <v>Ventosaterapia</v>
      </c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 s="67" t="s">
        <v>62</v>
      </c>
      <c r="T93" s="271"/>
      <c r="U93" s="74">
        <v>26</v>
      </c>
      <c r="V93" s="271"/>
      <c r="W93" s="74">
        <v>21</v>
      </c>
      <c r="X93" s="271"/>
      <c r="Y93" s="18">
        <v>28</v>
      </c>
      <c r="Z93" s="74">
        <v>24</v>
      </c>
      <c r="AA93" s="52">
        <v>25</v>
      </c>
      <c r="AB93" s="18">
        <v>8</v>
      </c>
      <c r="AC93" s="16">
        <v>0</v>
      </c>
      <c r="AD93" s="18">
        <v>4</v>
      </c>
      <c r="AE93" s="18">
        <v>6</v>
      </c>
      <c r="AF93" s="18">
        <v>6</v>
      </c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</row>
    <row r="94" spans="1:49" s="14" customFormat="1" x14ac:dyDescent="0.25">
      <c r="A94" s="38" t="str">
        <f t="shared" si="29"/>
        <v>Outras PICs</v>
      </c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 s="67" t="s">
        <v>63</v>
      </c>
      <c r="T94" s="272"/>
      <c r="U94" s="74">
        <v>0</v>
      </c>
      <c r="V94" s="272"/>
      <c r="W94" s="79">
        <v>0</v>
      </c>
      <c r="X94" s="272"/>
      <c r="Y94" s="18">
        <v>0</v>
      </c>
      <c r="Z94" s="86">
        <v>0</v>
      </c>
      <c r="AA94" s="52">
        <v>0</v>
      </c>
      <c r="AB94" s="18">
        <v>0</v>
      </c>
      <c r="AC94" s="16">
        <v>0</v>
      </c>
      <c r="AD94" s="18">
        <v>0</v>
      </c>
      <c r="AE94" s="18">
        <v>0</v>
      </c>
      <c r="AF94" s="18">
        <v>0</v>
      </c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</row>
    <row r="95" spans="1:49" s="23" customFormat="1" x14ac:dyDescent="0.25">
      <c r="A95" s="38" t="str">
        <f t="shared" si="29"/>
        <v>TOTAL</v>
      </c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 s="55" t="s">
        <v>15</v>
      </c>
      <c r="T95" s="82">
        <f t="shared" ref="T95:AW95" si="32">SUM(T88:T94)</f>
        <v>348.40000000000003</v>
      </c>
      <c r="U95" s="82">
        <f t="shared" si="32"/>
        <v>541</v>
      </c>
      <c r="V95" s="82">
        <f t="shared" si="32"/>
        <v>283.90000000000003</v>
      </c>
      <c r="W95" s="82">
        <f t="shared" si="32"/>
        <v>498</v>
      </c>
      <c r="X95" s="82">
        <f t="shared" si="32"/>
        <v>400</v>
      </c>
      <c r="Y95" s="87">
        <f t="shared" si="32"/>
        <v>762</v>
      </c>
      <c r="Z95" s="87">
        <f t="shared" si="32"/>
        <v>458</v>
      </c>
      <c r="AA95" s="20">
        <f t="shared" si="32"/>
        <v>502</v>
      </c>
      <c r="AB95" s="20">
        <f t="shared" si="32"/>
        <v>399</v>
      </c>
      <c r="AC95" s="20">
        <f t="shared" si="32"/>
        <v>487</v>
      </c>
      <c r="AD95" s="20">
        <f t="shared" si="32"/>
        <v>509</v>
      </c>
      <c r="AE95" s="20">
        <f t="shared" si="32"/>
        <v>412</v>
      </c>
      <c r="AF95" s="20">
        <f t="shared" si="32"/>
        <v>396</v>
      </c>
      <c r="AG95" s="20">
        <f t="shared" si="32"/>
        <v>0</v>
      </c>
      <c r="AH95" s="20">
        <f t="shared" si="32"/>
        <v>0</v>
      </c>
      <c r="AI95" s="20">
        <f t="shared" si="32"/>
        <v>0</v>
      </c>
      <c r="AJ95" s="20">
        <f t="shared" si="32"/>
        <v>0</v>
      </c>
      <c r="AK95" s="20">
        <f t="shared" si="32"/>
        <v>0</v>
      </c>
      <c r="AL95" s="20">
        <f t="shared" si="32"/>
        <v>0</v>
      </c>
      <c r="AM95" s="20">
        <f t="shared" si="32"/>
        <v>0</v>
      </c>
      <c r="AN95" s="20">
        <f t="shared" si="32"/>
        <v>0</v>
      </c>
      <c r="AO95" s="20">
        <f t="shared" si="32"/>
        <v>0</v>
      </c>
      <c r="AP95" s="20">
        <f t="shared" si="32"/>
        <v>0</v>
      </c>
      <c r="AQ95" s="20">
        <f t="shared" si="32"/>
        <v>0</v>
      </c>
      <c r="AR95" s="20">
        <f t="shared" si="32"/>
        <v>0</v>
      </c>
      <c r="AS95" s="20">
        <f t="shared" si="32"/>
        <v>0</v>
      </c>
      <c r="AT95" s="20">
        <f t="shared" si="32"/>
        <v>0</v>
      </c>
      <c r="AU95" s="20">
        <f t="shared" si="32"/>
        <v>0</v>
      </c>
      <c r="AV95" s="20">
        <f t="shared" si="32"/>
        <v>0</v>
      </c>
      <c r="AW95" s="20">
        <f t="shared" si="32"/>
        <v>0</v>
      </c>
    </row>
    <row r="96" spans="1:49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 s="24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</row>
    <row r="97" spans="1:49" s="9" customFormat="1" ht="25.5" x14ac:dyDescent="0.25">
      <c r="A97" s="88" t="s">
        <v>67</v>
      </c>
      <c r="B97" s="5" t="str">
        <f>B$4</f>
        <v>Meta Parcial</v>
      </c>
      <c r="C97" s="5" t="str">
        <f t="shared" ref="C97:AW97" si="33">C$4</f>
        <v>10-31-jul-24</v>
      </c>
      <c r="D97" s="5" t="str">
        <f t="shared" si="33"/>
        <v>Meta Mensal</v>
      </c>
      <c r="E97" s="5">
        <f t="shared" si="33"/>
        <v>45505</v>
      </c>
      <c r="F97" s="5" t="e">
        <f t="shared" ca="1" si="33"/>
        <v>#NAME?</v>
      </c>
      <c r="G97" s="5" t="str">
        <f t="shared" si="33"/>
        <v>Meta Parcial</v>
      </c>
      <c r="H97" s="5" t="str">
        <f t="shared" si="33"/>
        <v>01-09-Out-24</v>
      </c>
      <c r="I97" s="5" t="str">
        <f t="shared" si="33"/>
        <v>Meta Parcial</v>
      </c>
      <c r="J97" s="5" t="str">
        <f t="shared" si="33"/>
        <v>10-31-Out-24</v>
      </c>
      <c r="K97" s="5" t="str">
        <f t="shared" si="33"/>
        <v>Meta Mensal</v>
      </c>
      <c r="L97" s="5">
        <f t="shared" si="33"/>
        <v>45566</v>
      </c>
      <c r="M97" s="5" t="e">
        <f t="shared" ca="1" si="33"/>
        <v>#NAME?</v>
      </c>
      <c r="N97" s="5" t="e">
        <f t="shared" ca="1" si="33"/>
        <v>#NAME?</v>
      </c>
      <c r="O97" s="5" t="str">
        <f t="shared" si="33"/>
        <v>Meta Parcial</v>
      </c>
      <c r="P97" s="5" t="str">
        <f t="shared" si="33"/>
        <v>01-09/jan de 2025</v>
      </c>
      <c r="Q97" s="5" t="str">
        <f t="shared" si="33"/>
        <v>Meta Parcial</v>
      </c>
      <c r="R97" s="5" t="str">
        <f t="shared" si="33"/>
        <v>01-04/jan de 2025</v>
      </c>
      <c r="S97" s="7" t="s">
        <v>68</v>
      </c>
      <c r="T97" s="8" t="str">
        <f>T$4</f>
        <v>Meta Parcial</v>
      </c>
      <c r="U97" s="8" t="str">
        <f>U$4</f>
        <v>05-31/jan de 2025</v>
      </c>
      <c r="V97" s="8" t="str">
        <f>V$4</f>
        <v>Meta Parcial</v>
      </c>
      <c r="W97" s="8" t="str">
        <f>W$4</f>
        <v>10-31/jan de 2025</v>
      </c>
      <c r="X97" s="8" t="str">
        <f t="shared" si="33"/>
        <v>Meta Mensal</v>
      </c>
      <c r="Y97" s="8" t="e">
        <f t="shared" ca="1" si="33"/>
        <v>#NAME?</v>
      </c>
      <c r="Z97" s="8" t="e">
        <f t="shared" ca="1" si="33"/>
        <v>#NAME?</v>
      </c>
      <c r="AA97" s="8" t="e">
        <f t="shared" ca="1" si="33"/>
        <v>#NAME?</v>
      </c>
      <c r="AB97" s="8" t="e">
        <f t="shared" ca="1" si="33"/>
        <v>#NAME?</v>
      </c>
      <c r="AC97" s="8" t="e">
        <f t="shared" ca="1" si="33"/>
        <v>#NAME?</v>
      </c>
      <c r="AD97" s="8" t="e">
        <f t="shared" ca="1" si="33"/>
        <v>#NAME?</v>
      </c>
      <c r="AE97" s="8" t="e">
        <f t="shared" ca="1" si="33"/>
        <v>#NAME?</v>
      </c>
      <c r="AF97" s="8" t="e">
        <f t="shared" ca="1" si="33"/>
        <v>#NAME?</v>
      </c>
      <c r="AG97" s="8" t="e">
        <f t="shared" ca="1" si="33"/>
        <v>#NAME?</v>
      </c>
      <c r="AH97" s="8" t="e">
        <f t="shared" ca="1" si="33"/>
        <v>#NAME?</v>
      </c>
      <c r="AI97" s="8" t="e">
        <f t="shared" ca="1" si="33"/>
        <v>#NAME?</v>
      </c>
      <c r="AJ97" s="8" t="e">
        <f t="shared" ca="1" si="33"/>
        <v>#NAME?</v>
      </c>
      <c r="AK97" s="8" t="e">
        <f t="shared" ca="1" si="33"/>
        <v>#NAME?</v>
      </c>
      <c r="AL97" s="8" t="e">
        <f t="shared" ca="1" si="33"/>
        <v>#NAME?</v>
      </c>
      <c r="AM97" s="8" t="e">
        <f t="shared" ca="1" si="33"/>
        <v>#NAME?</v>
      </c>
      <c r="AN97" s="8" t="e">
        <f t="shared" ca="1" si="33"/>
        <v>#NAME?</v>
      </c>
      <c r="AO97" s="8" t="e">
        <f t="shared" ca="1" si="33"/>
        <v>#NAME?</v>
      </c>
      <c r="AP97" s="8" t="e">
        <f t="shared" ca="1" si="33"/>
        <v>#NAME?</v>
      </c>
      <c r="AQ97" s="8" t="e">
        <f t="shared" ca="1" si="33"/>
        <v>#NAME?</v>
      </c>
      <c r="AR97" s="8" t="e">
        <f t="shared" ca="1" si="33"/>
        <v>#NAME?</v>
      </c>
      <c r="AS97" s="8" t="e">
        <f t="shared" ca="1" si="33"/>
        <v>#NAME?</v>
      </c>
      <c r="AT97" s="8" t="e">
        <f t="shared" ca="1" si="33"/>
        <v>#NAME?</v>
      </c>
      <c r="AU97" s="8" t="e">
        <f t="shared" ca="1" si="33"/>
        <v>#NAME?</v>
      </c>
      <c r="AV97" s="8" t="e">
        <f t="shared" ca="1" si="33"/>
        <v>#NAME?</v>
      </c>
      <c r="AW97" s="8" t="e">
        <f t="shared" ca="1" si="33"/>
        <v>#NAME?</v>
      </c>
    </row>
    <row r="98" spans="1:49" s="14" customFormat="1" x14ac:dyDescent="0.25">
      <c r="A98" s="15" t="s">
        <v>69</v>
      </c>
      <c r="B98" s="18" t="s">
        <v>70</v>
      </c>
      <c r="C98" s="89">
        <f>IFERROR((C99/C100),"-")</f>
        <v>4.9405878674171358E-2</v>
      </c>
      <c r="D98" s="18" t="s">
        <v>70</v>
      </c>
      <c r="E98" s="89">
        <f t="shared" ref="E98:L98" si="34">IFERROR((E99/E100),"-")</f>
        <v>5.893824485373781E-2</v>
      </c>
      <c r="F98" s="89">
        <f t="shared" si="34"/>
        <v>5.7061918251719954E-2</v>
      </c>
      <c r="G98" s="18" t="s">
        <v>70</v>
      </c>
      <c r="H98" s="89">
        <f t="shared" si="34"/>
        <v>3.7459283387622153E-2</v>
      </c>
      <c r="I98" s="18" t="s">
        <v>70</v>
      </c>
      <c r="J98" s="89">
        <f t="shared" si="34"/>
        <v>6.7110519307589878E-2</v>
      </c>
      <c r="K98" s="18" t="s">
        <v>70</v>
      </c>
      <c r="L98" s="89">
        <f t="shared" si="34"/>
        <v>5.9803331326510133E-2</v>
      </c>
      <c r="M98" s="89">
        <f>IFERROR((M99/M100),"-")</f>
        <v>6.7911366434140336E-2</v>
      </c>
      <c r="N98" s="89">
        <f>IFERROR((N99/N100),"-")</f>
        <v>7.7503569243320414E-2</v>
      </c>
      <c r="O98" s="18" t="s">
        <v>70</v>
      </c>
      <c r="P98" s="89">
        <f>IFERROR((P99/P100),"-")</f>
        <v>5.6303549571603426E-2</v>
      </c>
      <c r="Q98" s="18" t="s">
        <v>70</v>
      </c>
      <c r="R98" s="89">
        <f>IFERROR((R99/R100),"-")</f>
        <v>8.3850931677018639E-2</v>
      </c>
      <c r="S98" s="15" t="s">
        <v>69</v>
      </c>
      <c r="T98" s="18" t="s">
        <v>70</v>
      </c>
      <c r="U98" s="89">
        <f>IFERROR((U99/U100),"-")</f>
        <v>8.1577300229501354E-2</v>
      </c>
      <c r="V98" s="18" t="s">
        <v>70</v>
      </c>
      <c r="W98" s="89">
        <f>IFERROR((W99/W100),"-")</f>
        <v>9.3363975869003163E-2</v>
      </c>
      <c r="X98" s="18" t="s">
        <v>70</v>
      </c>
      <c r="Y98" s="89">
        <f t="shared" ref="Y98:AW98" si="35">IFERROR((Y99/Y100),"-")</f>
        <v>8.1524926686217011E-2</v>
      </c>
      <c r="Z98" s="89">
        <f t="shared" si="35"/>
        <v>5.9544658493870403E-2</v>
      </c>
      <c r="AA98" s="89">
        <f t="shared" si="35"/>
        <v>6.7369213398569813E-2</v>
      </c>
      <c r="AB98" s="89">
        <f t="shared" si="35"/>
        <v>7.2888406583468984E-2</v>
      </c>
      <c r="AC98" s="89">
        <f t="shared" si="35"/>
        <v>7.5555555555555556E-2</v>
      </c>
      <c r="AD98" s="89">
        <f t="shared" si="35"/>
        <v>7.9826839826839829E-2</v>
      </c>
      <c r="AE98" s="89">
        <f t="shared" si="35"/>
        <v>8.0188679245283015E-2</v>
      </c>
      <c r="AF98" s="89">
        <f t="shared" si="35"/>
        <v>7.8008561915332175E-2</v>
      </c>
      <c r="AG98" s="89" t="str">
        <f t="shared" si="35"/>
        <v>-</v>
      </c>
      <c r="AH98" s="89" t="str">
        <f t="shared" si="35"/>
        <v>-</v>
      </c>
      <c r="AI98" s="89" t="str">
        <f t="shared" si="35"/>
        <v>-</v>
      </c>
      <c r="AJ98" s="89" t="str">
        <f t="shared" si="35"/>
        <v>-</v>
      </c>
      <c r="AK98" s="89" t="str">
        <f t="shared" si="35"/>
        <v>-</v>
      </c>
      <c r="AL98" s="89" t="str">
        <f t="shared" si="35"/>
        <v>-</v>
      </c>
      <c r="AM98" s="89" t="str">
        <f t="shared" si="35"/>
        <v>-</v>
      </c>
      <c r="AN98" s="89" t="str">
        <f t="shared" si="35"/>
        <v>-</v>
      </c>
      <c r="AO98" s="89" t="str">
        <f t="shared" si="35"/>
        <v>-</v>
      </c>
      <c r="AP98" s="89" t="str">
        <f t="shared" si="35"/>
        <v>-</v>
      </c>
      <c r="AQ98" s="89" t="str">
        <f t="shared" si="35"/>
        <v>-</v>
      </c>
      <c r="AR98" s="89" t="str">
        <f t="shared" si="35"/>
        <v>-</v>
      </c>
      <c r="AS98" s="89" t="str">
        <f t="shared" si="35"/>
        <v>-</v>
      </c>
      <c r="AT98" s="89" t="str">
        <f t="shared" si="35"/>
        <v>-</v>
      </c>
      <c r="AU98" s="89" t="str">
        <f t="shared" si="35"/>
        <v>-</v>
      </c>
      <c r="AV98" s="89" t="str">
        <f t="shared" si="35"/>
        <v>-</v>
      </c>
      <c r="AW98" s="89" t="str">
        <f t="shared" si="35"/>
        <v>-</v>
      </c>
    </row>
    <row r="99" spans="1:49" s="14" customFormat="1" x14ac:dyDescent="0.25">
      <c r="A99" s="90" t="s">
        <v>71</v>
      </c>
      <c r="B99" s="18"/>
      <c r="C99" s="91">
        <v>158</v>
      </c>
      <c r="D99" s="32"/>
      <c r="E99" s="92">
        <v>272</v>
      </c>
      <c r="F99" s="91">
        <v>282</v>
      </c>
      <c r="G99" s="32"/>
      <c r="H99" s="93">
        <v>46</v>
      </c>
      <c r="I99" s="32"/>
      <c r="J99" s="93">
        <v>252</v>
      </c>
      <c r="K99" s="32"/>
      <c r="L99" s="91">
        <f>H99+J99</f>
        <v>298</v>
      </c>
      <c r="M99" s="91">
        <v>331</v>
      </c>
      <c r="N99" s="91">
        <v>380</v>
      </c>
      <c r="O99" s="32"/>
      <c r="P99" s="94">
        <v>92</v>
      </c>
      <c r="Q99" s="32"/>
      <c r="R99" s="95">
        <v>27</v>
      </c>
      <c r="S99" s="90" t="s">
        <v>71</v>
      </c>
      <c r="T99" s="32"/>
      <c r="U99" s="95">
        <v>391</v>
      </c>
      <c r="V99" s="32"/>
      <c r="W99" s="94">
        <v>325</v>
      </c>
      <c r="X99" s="32"/>
      <c r="Y99" s="18">
        <f>P99+W99</f>
        <v>417</v>
      </c>
      <c r="Z99" s="91">
        <v>306</v>
      </c>
      <c r="AA99" s="91">
        <v>358</v>
      </c>
      <c r="AB99" s="91">
        <v>403</v>
      </c>
      <c r="AC99" s="91">
        <v>425</v>
      </c>
      <c r="AD99" s="91">
        <v>461</v>
      </c>
      <c r="AE99" s="91">
        <v>493</v>
      </c>
      <c r="AF99" s="91">
        <v>492</v>
      </c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</row>
    <row r="100" spans="1:49" s="14" customFormat="1" x14ac:dyDescent="0.25">
      <c r="A100" s="90" t="s">
        <v>72</v>
      </c>
      <c r="B100" s="18"/>
      <c r="C100" s="91">
        <v>3198</v>
      </c>
      <c r="D100" s="13"/>
      <c r="E100" s="92">
        <v>4615</v>
      </c>
      <c r="F100" s="91">
        <v>4942</v>
      </c>
      <c r="G100" s="13"/>
      <c r="H100" s="93">
        <v>1228</v>
      </c>
      <c r="I100" s="13"/>
      <c r="J100" s="93">
        <v>3755</v>
      </c>
      <c r="K100" s="13"/>
      <c r="L100" s="91">
        <f>H100+J100</f>
        <v>4983</v>
      </c>
      <c r="M100" s="91">
        <v>4874</v>
      </c>
      <c r="N100" s="91">
        <v>4903</v>
      </c>
      <c r="O100" s="13"/>
      <c r="P100" s="91">
        <v>1634</v>
      </c>
      <c r="Q100" s="13"/>
      <c r="R100" s="96">
        <v>322</v>
      </c>
      <c r="S100" s="90" t="s">
        <v>72</v>
      </c>
      <c r="T100" s="13"/>
      <c r="U100" s="96">
        <v>4793</v>
      </c>
      <c r="V100" s="13"/>
      <c r="W100" s="91">
        <v>3481</v>
      </c>
      <c r="X100" s="13"/>
      <c r="Y100" s="18">
        <f>P100+W100</f>
        <v>5115</v>
      </c>
      <c r="Z100" s="91">
        <v>5139</v>
      </c>
      <c r="AA100" s="91">
        <v>5314</v>
      </c>
      <c r="AB100" s="91">
        <v>5529</v>
      </c>
      <c r="AC100" s="91">
        <v>5625</v>
      </c>
      <c r="AD100" s="91">
        <v>5775</v>
      </c>
      <c r="AE100" s="91">
        <v>6148</v>
      </c>
      <c r="AF100" s="91">
        <v>6307</v>
      </c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</row>
    <row r="101" spans="1:49" x14ac:dyDescent="0.25">
      <c r="A101" s="97"/>
      <c r="B101" s="98"/>
      <c r="C101" s="98"/>
      <c r="D101" s="98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7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</row>
    <row r="102" spans="1:49" s="9" customFormat="1" ht="25.5" x14ac:dyDescent="0.25">
      <c r="A102" s="88" t="s">
        <v>73</v>
      </c>
      <c r="B102" s="27" t="str">
        <f>B$4</f>
        <v>Meta Parcial</v>
      </c>
      <c r="C102" s="27" t="str">
        <f t="shared" ref="C102:AW102" si="36">C$4</f>
        <v>10-31-jul-24</v>
      </c>
      <c r="D102" s="27" t="str">
        <f t="shared" si="36"/>
        <v>Meta Mensal</v>
      </c>
      <c r="E102" s="27">
        <f t="shared" si="36"/>
        <v>45505</v>
      </c>
      <c r="F102" s="27" t="e">
        <f t="shared" ca="1" si="36"/>
        <v>#NAME?</v>
      </c>
      <c r="G102" s="27" t="str">
        <f t="shared" si="36"/>
        <v>Meta Parcial</v>
      </c>
      <c r="H102" s="27" t="str">
        <f t="shared" si="36"/>
        <v>01-09-Out-24</v>
      </c>
      <c r="I102" s="27" t="str">
        <f t="shared" si="36"/>
        <v>Meta Parcial</v>
      </c>
      <c r="J102" s="27" t="str">
        <f t="shared" si="36"/>
        <v>10-31-Out-24</v>
      </c>
      <c r="K102" s="27" t="str">
        <f t="shared" si="36"/>
        <v>Meta Mensal</v>
      </c>
      <c r="L102" s="27">
        <f t="shared" si="36"/>
        <v>45566</v>
      </c>
      <c r="M102" s="27" t="e">
        <f t="shared" ca="1" si="36"/>
        <v>#NAME?</v>
      </c>
      <c r="N102" s="27" t="e">
        <f t="shared" ca="1" si="36"/>
        <v>#NAME?</v>
      </c>
      <c r="O102" s="27" t="str">
        <f t="shared" si="36"/>
        <v>Meta Parcial</v>
      </c>
      <c r="P102" s="27" t="str">
        <f t="shared" si="36"/>
        <v>01-09/jan de 2025</v>
      </c>
      <c r="Q102" s="27" t="str">
        <f t="shared" si="36"/>
        <v>Meta Parcial</v>
      </c>
      <c r="R102" s="27" t="str">
        <f t="shared" si="36"/>
        <v>01-04/jan de 2025</v>
      </c>
      <c r="S102" s="7" t="s">
        <v>74</v>
      </c>
      <c r="T102" s="8" t="str">
        <f>T$4</f>
        <v>Meta Parcial</v>
      </c>
      <c r="U102" s="8" t="str">
        <f>U$4</f>
        <v>05-31/jan de 2025</v>
      </c>
      <c r="V102" s="8" t="str">
        <f>V$4</f>
        <v>Meta Parcial</v>
      </c>
      <c r="W102" s="8" t="str">
        <f>W$4</f>
        <v>10-31/jan de 2025</v>
      </c>
      <c r="X102" s="8" t="str">
        <f t="shared" si="36"/>
        <v>Meta Mensal</v>
      </c>
      <c r="Y102" s="8" t="e">
        <f t="shared" ca="1" si="36"/>
        <v>#NAME?</v>
      </c>
      <c r="Z102" s="8" t="e">
        <f t="shared" ca="1" si="36"/>
        <v>#NAME?</v>
      </c>
      <c r="AA102" s="8" t="e">
        <f t="shared" ca="1" si="36"/>
        <v>#NAME?</v>
      </c>
      <c r="AB102" s="8" t="e">
        <f t="shared" ca="1" si="36"/>
        <v>#NAME?</v>
      </c>
      <c r="AC102" s="8" t="e">
        <f t="shared" ca="1" si="36"/>
        <v>#NAME?</v>
      </c>
      <c r="AD102" s="8" t="e">
        <f t="shared" ca="1" si="36"/>
        <v>#NAME?</v>
      </c>
      <c r="AE102" s="8" t="e">
        <f t="shared" ca="1" si="36"/>
        <v>#NAME?</v>
      </c>
      <c r="AF102" s="8" t="e">
        <f t="shared" ca="1" si="36"/>
        <v>#NAME?</v>
      </c>
      <c r="AG102" s="8" t="e">
        <f t="shared" ca="1" si="36"/>
        <v>#NAME?</v>
      </c>
      <c r="AH102" s="8" t="e">
        <f t="shared" ca="1" si="36"/>
        <v>#NAME?</v>
      </c>
      <c r="AI102" s="8" t="e">
        <f t="shared" ca="1" si="36"/>
        <v>#NAME?</v>
      </c>
      <c r="AJ102" s="8" t="e">
        <f t="shared" ca="1" si="36"/>
        <v>#NAME?</v>
      </c>
      <c r="AK102" s="8" t="e">
        <f t="shared" ca="1" si="36"/>
        <v>#NAME?</v>
      </c>
      <c r="AL102" s="8" t="e">
        <f t="shared" ca="1" si="36"/>
        <v>#NAME?</v>
      </c>
      <c r="AM102" s="8" t="e">
        <f t="shared" ca="1" si="36"/>
        <v>#NAME?</v>
      </c>
      <c r="AN102" s="8" t="e">
        <f t="shared" ca="1" si="36"/>
        <v>#NAME?</v>
      </c>
      <c r="AO102" s="8" t="e">
        <f t="shared" ca="1" si="36"/>
        <v>#NAME?</v>
      </c>
      <c r="AP102" s="8" t="e">
        <f t="shared" ca="1" si="36"/>
        <v>#NAME?</v>
      </c>
      <c r="AQ102" s="8" t="e">
        <f t="shared" ca="1" si="36"/>
        <v>#NAME?</v>
      </c>
      <c r="AR102" s="8" t="e">
        <f t="shared" ca="1" si="36"/>
        <v>#NAME?</v>
      </c>
      <c r="AS102" s="8" t="e">
        <f t="shared" ca="1" si="36"/>
        <v>#NAME?</v>
      </c>
      <c r="AT102" s="8" t="e">
        <f t="shared" ca="1" si="36"/>
        <v>#NAME?</v>
      </c>
      <c r="AU102" s="8" t="e">
        <f t="shared" ca="1" si="36"/>
        <v>#NAME?</v>
      </c>
      <c r="AV102" s="8" t="e">
        <f t="shared" ca="1" si="36"/>
        <v>#NAME?</v>
      </c>
      <c r="AW102" s="8" t="e">
        <f t="shared" ca="1" si="36"/>
        <v>#NAME?</v>
      </c>
    </row>
    <row r="103" spans="1:49" s="14" customFormat="1" x14ac:dyDescent="0.25">
      <c r="A103" s="15" t="s">
        <v>75</v>
      </c>
      <c r="B103" s="18" t="s">
        <v>76</v>
      </c>
      <c r="C103" s="89">
        <f>IFERROR((C104/C105),"-")</f>
        <v>0.57046022119158046</v>
      </c>
      <c r="D103" s="18" t="s">
        <v>76</v>
      </c>
      <c r="E103" s="89">
        <f t="shared" ref="E103:AW103" si="37">IFERROR((E104/E105),"-")</f>
        <v>0.80400696864111498</v>
      </c>
      <c r="F103" s="89">
        <f t="shared" si="37"/>
        <v>0.83381137168888142</v>
      </c>
      <c r="G103" s="18" t="s">
        <v>76</v>
      </c>
      <c r="H103" s="89">
        <f>IFERROR((H104/H105),"-")</f>
        <v>0.20425815036593481</v>
      </c>
      <c r="I103" s="18" t="s">
        <v>76</v>
      </c>
      <c r="J103" s="89">
        <f>IFERROR((J104/J105),"-")</f>
        <v>0.61316133246244287</v>
      </c>
      <c r="K103" s="18" t="s">
        <v>76</v>
      </c>
      <c r="L103" s="89">
        <f>IFERROR((L104/L105),"-")</f>
        <v>0.41059657218193801</v>
      </c>
      <c r="M103" s="89">
        <f>IFERROR((M104/M105),"-")</f>
        <v>0.77389647507145121</v>
      </c>
      <c r="N103" s="89">
        <f>IFERROR((N104/N105),"-")</f>
        <v>0.76958091351436198</v>
      </c>
      <c r="O103" s="18" t="s">
        <v>76</v>
      </c>
      <c r="P103" s="89">
        <f>IFERROR((P104/P105),"-")</f>
        <v>0.86181434599156115</v>
      </c>
      <c r="Q103" s="18" t="s">
        <v>76</v>
      </c>
      <c r="R103" s="89">
        <f>IFERROR((R104/R105),"-")</f>
        <v>11.925925925925926</v>
      </c>
      <c r="S103" s="15" t="s">
        <v>75</v>
      </c>
      <c r="T103" s="18" t="s">
        <v>76</v>
      </c>
      <c r="U103" s="89">
        <f>IFERROR((U104/U105),"-")</f>
        <v>0.78522280471821759</v>
      </c>
      <c r="V103" s="18" t="s">
        <v>76</v>
      </c>
      <c r="W103" s="89">
        <f>IFERROR((W104/W105),"-")</f>
        <v>0.75102481121898601</v>
      </c>
      <c r="X103" s="18" t="s">
        <v>76</v>
      </c>
      <c r="Y103" s="89">
        <f t="shared" si="37"/>
        <v>0.78318787322002759</v>
      </c>
      <c r="Z103" s="89">
        <f t="shared" si="37"/>
        <v>0.76919622810956445</v>
      </c>
      <c r="AA103" s="89">
        <f t="shared" si="37"/>
        <v>0.78632731577389758</v>
      </c>
      <c r="AB103" s="89">
        <f t="shared" si="37"/>
        <v>0.83481805828174538</v>
      </c>
      <c r="AC103" s="89">
        <f t="shared" si="37"/>
        <v>0.8944188265224996</v>
      </c>
      <c r="AD103" s="89">
        <f t="shared" si="37"/>
        <v>0.88914549653579678</v>
      </c>
      <c r="AE103" s="89">
        <f t="shared" si="37"/>
        <v>0.91189557994660342</v>
      </c>
      <c r="AF103" s="89">
        <f t="shared" si="37"/>
        <v>0.93520166073546851</v>
      </c>
      <c r="AG103" s="89" t="str">
        <f t="shared" si="37"/>
        <v>-</v>
      </c>
      <c r="AH103" s="89" t="str">
        <f t="shared" si="37"/>
        <v>-</v>
      </c>
      <c r="AI103" s="89" t="str">
        <f t="shared" si="37"/>
        <v>-</v>
      </c>
      <c r="AJ103" s="89" t="str">
        <f t="shared" si="37"/>
        <v>-</v>
      </c>
      <c r="AK103" s="89" t="str">
        <f t="shared" si="37"/>
        <v>-</v>
      </c>
      <c r="AL103" s="89" t="str">
        <f t="shared" si="37"/>
        <v>-</v>
      </c>
      <c r="AM103" s="89" t="str">
        <f t="shared" si="37"/>
        <v>-</v>
      </c>
      <c r="AN103" s="89" t="str">
        <f t="shared" si="37"/>
        <v>-</v>
      </c>
      <c r="AO103" s="89" t="str">
        <f t="shared" si="37"/>
        <v>-</v>
      </c>
      <c r="AP103" s="89" t="str">
        <f t="shared" si="37"/>
        <v>-</v>
      </c>
      <c r="AQ103" s="89" t="str">
        <f t="shared" si="37"/>
        <v>-</v>
      </c>
      <c r="AR103" s="89" t="str">
        <f t="shared" si="37"/>
        <v>-</v>
      </c>
      <c r="AS103" s="89" t="str">
        <f t="shared" si="37"/>
        <v>-</v>
      </c>
      <c r="AT103" s="89" t="str">
        <f t="shared" si="37"/>
        <v>-</v>
      </c>
      <c r="AU103" s="89" t="str">
        <f t="shared" si="37"/>
        <v>-</v>
      </c>
      <c r="AV103" s="89" t="str">
        <f t="shared" si="37"/>
        <v>-</v>
      </c>
      <c r="AW103" s="89" t="str">
        <f t="shared" si="37"/>
        <v>-</v>
      </c>
    </row>
    <row r="104" spans="1:49" s="14" customFormat="1" x14ac:dyDescent="0.25">
      <c r="A104" s="90" t="s">
        <v>77</v>
      </c>
      <c r="B104" s="18"/>
      <c r="C104" s="91">
        <v>3198</v>
      </c>
      <c r="D104" s="32"/>
      <c r="E104" s="92">
        <v>4615</v>
      </c>
      <c r="F104" s="91">
        <v>4942</v>
      </c>
      <c r="G104" s="32"/>
      <c r="H104" s="93">
        <v>1228</v>
      </c>
      <c r="I104" s="32"/>
      <c r="J104" s="93">
        <v>3755</v>
      </c>
      <c r="K104" s="32"/>
      <c r="L104" s="91">
        <f>H104+J104</f>
        <v>4983</v>
      </c>
      <c r="M104" s="91">
        <v>4874</v>
      </c>
      <c r="N104" s="91">
        <v>4903</v>
      </c>
      <c r="O104" s="32"/>
      <c r="P104" s="91">
        <v>1634</v>
      </c>
      <c r="Q104" s="32"/>
      <c r="R104" s="96">
        <v>322</v>
      </c>
      <c r="S104" s="90" t="s">
        <v>77</v>
      </c>
      <c r="T104" s="32"/>
      <c r="U104" s="96">
        <v>4793</v>
      </c>
      <c r="V104" s="32"/>
      <c r="W104" s="91">
        <v>3481</v>
      </c>
      <c r="X104" s="32"/>
      <c r="Y104" s="18">
        <f>P104+W104</f>
        <v>5115</v>
      </c>
      <c r="Z104" s="91">
        <v>5139</v>
      </c>
      <c r="AA104" s="91">
        <v>5314</v>
      </c>
      <c r="AB104" s="91">
        <v>5529</v>
      </c>
      <c r="AC104" s="91">
        <v>5625</v>
      </c>
      <c r="AD104" s="91">
        <v>5775</v>
      </c>
      <c r="AE104" s="91">
        <v>6148</v>
      </c>
      <c r="AF104" s="91">
        <v>6307</v>
      </c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</row>
    <row r="105" spans="1:49" s="14" customFormat="1" x14ac:dyDescent="0.25">
      <c r="A105" s="90" t="s">
        <v>78</v>
      </c>
      <c r="B105" s="18"/>
      <c r="C105" s="91">
        <v>5606</v>
      </c>
      <c r="D105" s="13"/>
      <c r="E105" s="92">
        <v>5740</v>
      </c>
      <c r="F105" s="91">
        <v>5927</v>
      </c>
      <c r="G105" s="13"/>
      <c r="H105" s="93">
        <v>6012</v>
      </c>
      <c r="I105" s="13"/>
      <c r="J105" s="100">
        <v>6124</v>
      </c>
      <c r="K105" s="13"/>
      <c r="L105" s="91">
        <f>H105+J105</f>
        <v>12136</v>
      </c>
      <c r="M105" s="91">
        <v>6298</v>
      </c>
      <c r="N105" s="91">
        <v>6371</v>
      </c>
      <c r="O105" s="13"/>
      <c r="P105" s="91">
        <f>ROUND((Y105/31)*9,0)</f>
        <v>1896</v>
      </c>
      <c r="Q105" s="13"/>
      <c r="R105" s="96">
        <v>27</v>
      </c>
      <c r="S105" s="90" t="s">
        <v>78</v>
      </c>
      <c r="T105" s="13"/>
      <c r="U105" s="101">
        <v>6104</v>
      </c>
      <c r="V105" s="13"/>
      <c r="W105" s="91">
        <f>ROUND((Y105/31)*22,0)</f>
        <v>4635</v>
      </c>
      <c r="X105" s="13"/>
      <c r="Y105" s="18">
        <v>6531</v>
      </c>
      <c r="Z105" s="91">
        <v>6681</v>
      </c>
      <c r="AA105" s="91">
        <v>6758</v>
      </c>
      <c r="AB105" s="91">
        <v>6623</v>
      </c>
      <c r="AC105" s="91">
        <v>6289</v>
      </c>
      <c r="AD105" s="91">
        <v>6495</v>
      </c>
      <c r="AE105" s="102">
        <v>6742</v>
      </c>
      <c r="AF105" s="91">
        <v>6744</v>
      </c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</row>
    <row r="106" spans="1:49" x14ac:dyDescent="0.25">
      <c r="A106" s="97"/>
      <c r="B106" s="98"/>
      <c r="C106" s="98"/>
      <c r="D106" s="98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7"/>
      <c r="T106" s="99"/>
      <c r="U106" s="99"/>
      <c r="V106" s="99"/>
      <c r="W106" s="99"/>
      <c r="X106" s="103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</row>
    <row r="107" spans="1:49" s="9" customFormat="1" ht="25.5" x14ac:dyDescent="0.25">
      <c r="A107" s="88" t="s">
        <v>79</v>
      </c>
      <c r="B107" s="27" t="str">
        <f>B$4</f>
        <v>Meta Parcial</v>
      </c>
      <c r="C107" s="27" t="str">
        <f t="shared" ref="C107:AW107" si="38">C$4</f>
        <v>10-31-jul-24</v>
      </c>
      <c r="D107" s="27" t="str">
        <f t="shared" si="38"/>
        <v>Meta Mensal</v>
      </c>
      <c r="E107" s="27">
        <f t="shared" si="38"/>
        <v>45505</v>
      </c>
      <c r="F107" s="27" t="e">
        <f t="shared" ca="1" si="38"/>
        <v>#NAME?</v>
      </c>
      <c r="G107" s="27" t="str">
        <f t="shared" si="38"/>
        <v>Meta Parcial</v>
      </c>
      <c r="H107" s="27" t="str">
        <f t="shared" si="38"/>
        <v>01-09-Out-24</v>
      </c>
      <c r="I107" s="27" t="str">
        <f t="shared" si="38"/>
        <v>Meta Parcial</v>
      </c>
      <c r="J107" s="27" t="str">
        <f t="shared" si="38"/>
        <v>10-31-Out-24</v>
      </c>
      <c r="K107" s="27" t="str">
        <f t="shared" si="38"/>
        <v>Meta Mensal</v>
      </c>
      <c r="L107" s="27">
        <f t="shared" si="38"/>
        <v>45566</v>
      </c>
      <c r="M107" s="27" t="e">
        <f t="shared" ca="1" si="38"/>
        <v>#NAME?</v>
      </c>
      <c r="N107" s="27" t="e">
        <f t="shared" ca="1" si="38"/>
        <v>#NAME?</v>
      </c>
      <c r="O107" s="27" t="str">
        <f t="shared" si="38"/>
        <v>Meta Parcial</v>
      </c>
      <c r="P107" s="27" t="str">
        <f t="shared" si="38"/>
        <v>01-09/jan de 2025</v>
      </c>
      <c r="Q107" s="27" t="str">
        <f t="shared" si="38"/>
        <v>Meta Parcial</v>
      </c>
      <c r="R107" s="27" t="str">
        <f t="shared" si="38"/>
        <v>01-04/jan de 2025</v>
      </c>
      <c r="S107" s="44" t="s">
        <v>80</v>
      </c>
      <c r="T107" s="45"/>
      <c r="U107" s="8" t="str">
        <f>U$4</f>
        <v>05-31/jan de 2025</v>
      </c>
      <c r="V107" s="45"/>
      <c r="W107" s="46" t="str">
        <f>W$4</f>
        <v>10-31/jan de 2025</v>
      </c>
      <c r="X107" s="104"/>
      <c r="Y107" s="45" t="e">
        <f t="shared" ca="1" si="38"/>
        <v>#NAME?</v>
      </c>
      <c r="Z107" s="8" t="e">
        <f t="shared" ca="1" si="38"/>
        <v>#NAME?</v>
      </c>
      <c r="AA107" s="8" t="e">
        <f t="shared" ca="1" si="38"/>
        <v>#NAME?</v>
      </c>
      <c r="AB107" s="8" t="e">
        <f t="shared" ca="1" si="38"/>
        <v>#NAME?</v>
      </c>
      <c r="AC107" s="8" t="e">
        <f t="shared" ca="1" si="38"/>
        <v>#NAME?</v>
      </c>
      <c r="AD107" s="8" t="e">
        <f t="shared" ca="1" si="38"/>
        <v>#NAME?</v>
      </c>
      <c r="AE107" s="8" t="e">
        <f t="shared" ca="1" si="38"/>
        <v>#NAME?</v>
      </c>
      <c r="AF107" s="8" t="e">
        <f t="shared" ca="1" si="38"/>
        <v>#NAME?</v>
      </c>
      <c r="AG107" s="8" t="e">
        <f t="shared" ca="1" si="38"/>
        <v>#NAME?</v>
      </c>
      <c r="AH107" s="8" t="e">
        <f t="shared" ca="1" si="38"/>
        <v>#NAME?</v>
      </c>
      <c r="AI107" s="8" t="e">
        <f t="shared" ca="1" si="38"/>
        <v>#NAME?</v>
      </c>
      <c r="AJ107" s="8" t="e">
        <f t="shared" ca="1" si="38"/>
        <v>#NAME?</v>
      </c>
      <c r="AK107" s="8" t="e">
        <f t="shared" ca="1" si="38"/>
        <v>#NAME?</v>
      </c>
      <c r="AL107" s="8" t="e">
        <f t="shared" ca="1" si="38"/>
        <v>#NAME?</v>
      </c>
      <c r="AM107" s="8" t="e">
        <f t="shared" ca="1" si="38"/>
        <v>#NAME?</v>
      </c>
      <c r="AN107" s="8" t="e">
        <f t="shared" ca="1" si="38"/>
        <v>#NAME?</v>
      </c>
      <c r="AO107" s="8" t="e">
        <f t="shared" ca="1" si="38"/>
        <v>#NAME?</v>
      </c>
      <c r="AP107" s="8" t="e">
        <f t="shared" ca="1" si="38"/>
        <v>#NAME?</v>
      </c>
      <c r="AQ107" s="8" t="e">
        <f t="shared" ca="1" si="38"/>
        <v>#NAME?</v>
      </c>
      <c r="AR107" s="8" t="e">
        <f t="shared" ca="1" si="38"/>
        <v>#NAME?</v>
      </c>
      <c r="AS107" s="8" t="e">
        <f t="shared" ca="1" si="38"/>
        <v>#NAME?</v>
      </c>
      <c r="AT107" s="8" t="e">
        <f t="shared" ca="1" si="38"/>
        <v>#NAME?</v>
      </c>
      <c r="AU107" s="8" t="e">
        <f t="shared" ca="1" si="38"/>
        <v>#NAME?</v>
      </c>
      <c r="AV107" s="8" t="e">
        <f t="shared" ca="1" si="38"/>
        <v>#NAME?</v>
      </c>
      <c r="AW107" s="8" t="e">
        <f t="shared" ca="1" si="38"/>
        <v>#NAME?</v>
      </c>
    </row>
    <row r="108" spans="1:49" s="14" customFormat="1" x14ac:dyDescent="0.25">
      <c r="A108" s="105" t="s">
        <v>81</v>
      </c>
      <c r="B108" s="18">
        <f>(D108/31)*6</f>
        <v>6.5806451612903221</v>
      </c>
      <c r="C108" s="91">
        <v>16</v>
      </c>
      <c r="D108" s="18">
        <v>34</v>
      </c>
      <c r="E108" s="92">
        <v>83</v>
      </c>
      <c r="F108" s="91">
        <v>86</v>
      </c>
      <c r="G108" s="91">
        <f>(K108/31)*9</f>
        <v>9.870967741935484</v>
      </c>
      <c r="H108" s="93">
        <v>0</v>
      </c>
      <c r="I108" s="91">
        <f>(K108/31)*22</f>
        <v>24.129032258064512</v>
      </c>
      <c r="J108" s="93">
        <v>107</v>
      </c>
      <c r="K108" s="91">
        <f>D108</f>
        <v>34</v>
      </c>
      <c r="L108" s="91">
        <f>H108+J108</f>
        <v>107</v>
      </c>
      <c r="M108" s="91">
        <v>93</v>
      </c>
      <c r="N108" s="91">
        <v>82</v>
      </c>
      <c r="O108" s="91">
        <f>ROUND((K108/31)*9,0)</f>
        <v>10</v>
      </c>
      <c r="P108" s="91">
        <v>26</v>
      </c>
      <c r="Q108" s="91">
        <f>ROUND((K108/31)*4,0)</f>
        <v>4</v>
      </c>
      <c r="R108" s="91">
        <v>0</v>
      </c>
      <c r="S108" s="106" t="s">
        <v>81</v>
      </c>
      <c r="T108" s="107"/>
      <c r="U108" s="91">
        <v>40</v>
      </c>
      <c r="V108" s="107"/>
      <c r="W108" s="108">
        <v>14</v>
      </c>
      <c r="X108" s="107"/>
      <c r="Y108" s="53">
        <v>40</v>
      </c>
      <c r="Z108" s="91">
        <v>109</v>
      </c>
      <c r="AA108" s="91">
        <v>183</v>
      </c>
      <c r="AB108" s="91">
        <v>85</v>
      </c>
      <c r="AC108" s="91">
        <v>20</v>
      </c>
      <c r="AD108" s="91">
        <v>16</v>
      </c>
      <c r="AE108" s="91">
        <v>7</v>
      </c>
      <c r="AF108" s="91">
        <v>18</v>
      </c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</row>
    <row r="109" spans="1:49" s="14" customFormat="1" x14ac:dyDescent="0.25">
      <c r="A109" s="109">
        <f t="shared" ref="A109:A169" si="39">S109</f>
        <v>0</v>
      </c>
      <c r="B109" s="110"/>
      <c r="C109" s="111"/>
      <c r="D109" s="110"/>
      <c r="E109" s="112"/>
      <c r="F109" s="111"/>
      <c r="G109" s="111"/>
      <c r="H109" s="113"/>
      <c r="I109" s="111"/>
      <c r="J109" s="113"/>
      <c r="K109" s="111"/>
      <c r="L109" s="111"/>
      <c r="M109" s="111"/>
      <c r="N109" s="111"/>
      <c r="O109" s="111"/>
      <c r="P109" s="111"/>
      <c r="Q109" s="111"/>
      <c r="R109" s="111"/>
      <c r="S109" s="114"/>
      <c r="T109" s="111"/>
      <c r="U109" s="111"/>
      <c r="V109" s="111"/>
      <c r="W109" s="111"/>
      <c r="X109" s="111"/>
      <c r="Y109" s="110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</row>
    <row r="110" spans="1:49" s="14" customFormat="1" ht="25.5" x14ac:dyDescent="0.25">
      <c r="A110" s="109" t="str">
        <f t="shared" si="39"/>
        <v>13. SADT EXTERNO OFERTADO</v>
      </c>
      <c r="B110" s="110"/>
      <c r="C110" s="111"/>
      <c r="D110" s="110"/>
      <c r="E110" s="112"/>
      <c r="F110" s="111"/>
      <c r="G110" s="111"/>
      <c r="H110" s="113"/>
      <c r="I110" s="111"/>
      <c r="J110" s="113"/>
      <c r="K110" s="111"/>
      <c r="L110" s="111"/>
      <c r="M110" s="111"/>
      <c r="N110" s="111"/>
      <c r="O110" s="111"/>
      <c r="P110" s="111"/>
      <c r="Q110" s="111"/>
      <c r="R110" s="111"/>
      <c r="S110" s="7" t="s">
        <v>82</v>
      </c>
      <c r="T110" s="8" t="str">
        <f>T$4</f>
        <v>Meta Parcial</v>
      </c>
      <c r="U110" s="8" t="str">
        <f>U$4</f>
        <v>05-31/jan de 2025</v>
      </c>
      <c r="V110" s="8" t="str">
        <f>V$4</f>
        <v>Meta Parcial</v>
      </c>
      <c r="W110" s="8" t="str">
        <f>W$4</f>
        <v>10-31/jan de 2025</v>
      </c>
      <c r="X110" s="8" t="str">
        <f t="shared" ref="X110:AW110" si="40">X$4</f>
        <v>Meta Mensal</v>
      </c>
      <c r="Y110" s="8" t="e">
        <f t="shared" ca="1" si="40"/>
        <v>#NAME?</v>
      </c>
      <c r="Z110" s="8" t="e">
        <f t="shared" ca="1" si="40"/>
        <v>#NAME?</v>
      </c>
      <c r="AA110" s="8" t="e">
        <f t="shared" ca="1" si="40"/>
        <v>#NAME?</v>
      </c>
      <c r="AB110" s="8" t="e">
        <f t="shared" ca="1" si="40"/>
        <v>#NAME?</v>
      </c>
      <c r="AC110" s="8" t="e">
        <f t="shared" ca="1" si="40"/>
        <v>#NAME?</v>
      </c>
      <c r="AD110" s="8" t="e">
        <f t="shared" ca="1" si="40"/>
        <v>#NAME?</v>
      </c>
      <c r="AE110" s="8" t="e">
        <f t="shared" ca="1" si="40"/>
        <v>#NAME?</v>
      </c>
      <c r="AF110" s="8" t="e">
        <f t="shared" ca="1" si="40"/>
        <v>#NAME?</v>
      </c>
      <c r="AG110" s="8" t="e">
        <f t="shared" ca="1" si="40"/>
        <v>#NAME?</v>
      </c>
      <c r="AH110" s="8" t="e">
        <f t="shared" ca="1" si="40"/>
        <v>#NAME?</v>
      </c>
      <c r="AI110" s="8" t="e">
        <f t="shared" ca="1" si="40"/>
        <v>#NAME?</v>
      </c>
      <c r="AJ110" s="8" t="e">
        <f t="shared" ca="1" si="40"/>
        <v>#NAME?</v>
      </c>
      <c r="AK110" s="8" t="e">
        <f t="shared" ca="1" si="40"/>
        <v>#NAME?</v>
      </c>
      <c r="AL110" s="8" t="e">
        <f t="shared" ca="1" si="40"/>
        <v>#NAME?</v>
      </c>
      <c r="AM110" s="8" t="e">
        <f t="shared" ca="1" si="40"/>
        <v>#NAME?</v>
      </c>
      <c r="AN110" s="8" t="e">
        <f t="shared" ca="1" si="40"/>
        <v>#NAME?</v>
      </c>
      <c r="AO110" s="8" t="e">
        <f t="shared" ca="1" si="40"/>
        <v>#NAME?</v>
      </c>
      <c r="AP110" s="8" t="e">
        <f t="shared" ca="1" si="40"/>
        <v>#NAME?</v>
      </c>
      <c r="AQ110" s="8" t="e">
        <f t="shared" ca="1" si="40"/>
        <v>#NAME?</v>
      </c>
      <c r="AR110" s="8" t="e">
        <f t="shared" ca="1" si="40"/>
        <v>#NAME?</v>
      </c>
      <c r="AS110" s="8" t="e">
        <f t="shared" ca="1" si="40"/>
        <v>#NAME?</v>
      </c>
      <c r="AT110" s="8" t="e">
        <f t="shared" ca="1" si="40"/>
        <v>#NAME?</v>
      </c>
      <c r="AU110" s="8" t="e">
        <f t="shared" ca="1" si="40"/>
        <v>#NAME?</v>
      </c>
      <c r="AV110" s="8" t="e">
        <f t="shared" ca="1" si="40"/>
        <v>#NAME?</v>
      </c>
      <c r="AW110" s="8" t="e">
        <f t="shared" ca="1" si="40"/>
        <v>#NAME?</v>
      </c>
    </row>
    <row r="111" spans="1:49" s="14" customFormat="1" x14ac:dyDescent="0.25">
      <c r="A111" s="109" t="str">
        <f t="shared" si="39"/>
        <v>Audiometria</v>
      </c>
      <c r="B111" s="110"/>
      <c r="C111" s="111"/>
      <c r="D111" s="110"/>
      <c r="E111" s="112"/>
      <c r="F111" s="111"/>
      <c r="G111" s="111"/>
      <c r="H111" s="113"/>
      <c r="I111" s="111"/>
      <c r="J111" s="113"/>
      <c r="K111" s="111"/>
      <c r="L111" s="111"/>
      <c r="M111" s="111"/>
      <c r="N111" s="111"/>
      <c r="O111" s="111"/>
      <c r="P111" s="111"/>
      <c r="Q111" s="111"/>
      <c r="R111" s="111"/>
      <c r="S111" s="105" t="s">
        <v>83</v>
      </c>
      <c r="T111" s="91">
        <f t="shared" ref="T111:T121" si="41">ROUND((X111/31)*27,0)</f>
        <v>4</v>
      </c>
      <c r="U111" s="115">
        <v>0</v>
      </c>
      <c r="V111" s="91">
        <f>ROUND((X111/31)*22,0)</f>
        <v>4</v>
      </c>
      <c r="W111" s="116"/>
      <c r="X111" s="91">
        <v>5</v>
      </c>
      <c r="Y111" s="116"/>
      <c r="Z111" s="116">
        <v>0</v>
      </c>
      <c r="AA111" s="116">
        <v>0</v>
      </c>
      <c r="AB111" s="116">
        <v>0</v>
      </c>
      <c r="AC111" s="116">
        <v>0</v>
      </c>
      <c r="AD111" s="116">
        <v>0</v>
      </c>
      <c r="AE111" s="116">
        <v>0</v>
      </c>
      <c r="AF111" s="116">
        <v>0</v>
      </c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</row>
    <row r="112" spans="1:49" s="14" customFormat="1" x14ac:dyDescent="0.25">
      <c r="A112" s="109" t="str">
        <f t="shared" si="39"/>
        <v>Cistoscopia</v>
      </c>
      <c r="B112" s="110"/>
      <c r="C112" s="111"/>
      <c r="D112" s="110"/>
      <c r="E112" s="112"/>
      <c r="F112" s="111"/>
      <c r="G112" s="111"/>
      <c r="H112" s="113"/>
      <c r="I112" s="111"/>
      <c r="J112" s="113"/>
      <c r="K112" s="111"/>
      <c r="L112" s="111"/>
      <c r="M112" s="111"/>
      <c r="N112" s="111"/>
      <c r="O112" s="111"/>
      <c r="P112" s="111"/>
      <c r="Q112" s="111"/>
      <c r="R112" s="111"/>
      <c r="S112" s="105" t="s">
        <v>84</v>
      </c>
      <c r="T112" s="91">
        <f t="shared" si="41"/>
        <v>4</v>
      </c>
      <c r="U112" s="115">
        <v>0</v>
      </c>
      <c r="V112" s="91">
        <f t="shared" ref="V112:V121" si="42">ROUND((X112/31)*22,0)</f>
        <v>4</v>
      </c>
      <c r="W112" s="116"/>
      <c r="X112" s="91">
        <v>5</v>
      </c>
      <c r="Y112" s="116"/>
      <c r="Z112" s="116">
        <v>0</v>
      </c>
      <c r="AA112" s="116">
        <v>0</v>
      </c>
      <c r="AB112" s="116">
        <v>0</v>
      </c>
      <c r="AC112" s="116">
        <v>0</v>
      </c>
      <c r="AD112" s="116">
        <v>0</v>
      </c>
      <c r="AE112" s="116">
        <v>0</v>
      </c>
      <c r="AF112" s="116">
        <v>0</v>
      </c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</row>
    <row r="113" spans="1:49" s="14" customFormat="1" x14ac:dyDescent="0.25">
      <c r="A113" s="109" t="str">
        <f t="shared" si="39"/>
        <v>Colonoscopia</v>
      </c>
      <c r="B113" s="110"/>
      <c r="C113" s="111"/>
      <c r="D113" s="110"/>
      <c r="E113" s="112"/>
      <c r="F113" s="111"/>
      <c r="G113" s="111"/>
      <c r="H113" s="113"/>
      <c r="I113" s="111"/>
      <c r="J113" s="113"/>
      <c r="K113" s="111"/>
      <c r="L113" s="111"/>
      <c r="M113" s="111"/>
      <c r="N113" s="111"/>
      <c r="O113" s="111"/>
      <c r="P113" s="111"/>
      <c r="Q113" s="111"/>
      <c r="R113" s="111"/>
      <c r="S113" s="105" t="s">
        <v>85</v>
      </c>
      <c r="T113" s="91">
        <f t="shared" si="41"/>
        <v>87</v>
      </c>
      <c r="U113" s="115">
        <v>0</v>
      </c>
      <c r="V113" s="91">
        <f t="shared" si="42"/>
        <v>71</v>
      </c>
      <c r="W113" s="116"/>
      <c r="X113" s="91">
        <v>100</v>
      </c>
      <c r="Y113" s="116"/>
      <c r="Z113" s="116">
        <v>120</v>
      </c>
      <c r="AA113" s="116">
        <v>120</v>
      </c>
      <c r="AB113" s="116">
        <v>120</v>
      </c>
      <c r="AC113" s="116">
        <v>100</v>
      </c>
      <c r="AD113" s="116">
        <v>100</v>
      </c>
      <c r="AE113" s="116">
        <v>100</v>
      </c>
      <c r="AF113" s="116">
        <v>100</v>
      </c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</row>
    <row r="114" spans="1:49" s="14" customFormat="1" x14ac:dyDescent="0.25">
      <c r="A114" s="109" t="str">
        <f t="shared" si="39"/>
        <v>Colposcopia</v>
      </c>
      <c r="B114" s="110"/>
      <c r="C114" s="111"/>
      <c r="D114" s="110"/>
      <c r="E114" s="112"/>
      <c r="F114" s="111"/>
      <c r="G114" s="111"/>
      <c r="H114" s="113"/>
      <c r="I114" s="111"/>
      <c r="J114" s="113"/>
      <c r="K114" s="111"/>
      <c r="L114" s="111"/>
      <c r="M114" s="111"/>
      <c r="N114" s="111"/>
      <c r="O114" s="111"/>
      <c r="P114" s="111"/>
      <c r="Q114" s="111"/>
      <c r="R114" s="111"/>
      <c r="S114" s="105" t="s">
        <v>86</v>
      </c>
      <c r="T114" s="91">
        <f t="shared" si="41"/>
        <v>9</v>
      </c>
      <c r="U114" s="115">
        <v>7</v>
      </c>
      <c r="V114" s="91">
        <f t="shared" si="42"/>
        <v>7</v>
      </c>
      <c r="W114" s="116"/>
      <c r="X114" s="91">
        <v>10</v>
      </c>
      <c r="Y114" s="116"/>
      <c r="Z114" s="116">
        <v>10</v>
      </c>
      <c r="AA114" s="116">
        <v>10</v>
      </c>
      <c r="AB114" s="116">
        <v>10</v>
      </c>
      <c r="AC114" s="116">
        <v>10</v>
      </c>
      <c r="AD114" s="116">
        <v>10</v>
      </c>
      <c r="AE114" s="116">
        <v>10</v>
      </c>
      <c r="AF114" s="116">
        <v>10</v>
      </c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</row>
    <row r="115" spans="1:49" s="14" customFormat="1" x14ac:dyDescent="0.25">
      <c r="A115" s="109" t="str">
        <f t="shared" si="39"/>
        <v>Densitometria Óssea</v>
      </c>
      <c r="B115" s="110"/>
      <c r="C115" s="111"/>
      <c r="D115" s="110"/>
      <c r="E115" s="112"/>
      <c r="F115" s="111"/>
      <c r="G115" s="111"/>
      <c r="H115" s="113"/>
      <c r="I115" s="111"/>
      <c r="J115" s="113"/>
      <c r="K115" s="111"/>
      <c r="L115" s="111"/>
      <c r="M115" s="111"/>
      <c r="N115" s="111"/>
      <c r="O115" s="111"/>
      <c r="P115" s="111"/>
      <c r="Q115" s="111"/>
      <c r="R115" s="111"/>
      <c r="S115" s="105" t="s">
        <v>87</v>
      </c>
      <c r="T115" s="91">
        <f t="shared" si="41"/>
        <v>78</v>
      </c>
      <c r="U115" s="115">
        <v>88</v>
      </c>
      <c r="V115" s="91">
        <f t="shared" si="42"/>
        <v>64</v>
      </c>
      <c r="W115" s="116"/>
      <c r="X115" s="91">
        <v>90</v>
      </c>
      <c r="Y115" s="116"/>
      <c r="Z115" s="116">
        <v>160</v>
      </c>
      <c r="AA115" s="116">
        <v>126</v>
      </c>
      <c r="AB115" s="116">
        <v>120</v>
      </c>
      <c r="AC115" s="116">
        <v>168</v>
      </c>
      <c r="AD115" s="116">
        <v>105</v>
      </c>
      <c r="AE115" s="116">
        <v>230</v>
      </c>
      <c r="AF115" s="116">
        <v>160</v>
      </c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</row>
    <row r="116" spans="1:49" s="14" customFormat="1" x14ac:dyDescent="0.25">
      <c r="A116" s="109" t="str">
        <f t="shared" si="39"/>
        <v>Doppler Vascular</v>
      </c>
      <c r="B116" s="110"/>
      <c r="C116" s="111"/>
      <c r="D116" s="110"/>
      <c r="E116" s="112"/>
      <c r="F116" s="111"/>
      <c r="G116" s="111"/>
      <c r="H116" s="113"/>
      <c r="I116" s="111"/>
      <c r="J116" s="113"/>
      <c r="K116" s="111"/>
      <c r="L116" s="111"/>
      <c r="M116" s="111"/>
      <c r="N116" s="111"/>
      <c r="O116" s="111"/>
      <c r="P116" s="111"/>
      <c r="Q116" s="111"/>
      <c r="R116" s="111"/>
      <c r="S116" s="105" t="s">
        <v>88</v>
      </c>
      <c r="T116" s="91">
        <f t="shared" si="41"/>
        <v>70</v>
      </c>
      <c r="U116" s="115">
        <v>40</v>
      </c>
      <c r="V116" s="91">
        <f t="shared" si="42"/>
        <v>57</v>
      </c>
      <c r="W116" s="116"/>
      <c r="X116" s="91">
        <v>80</v>
      </c>
      <c r="Y116" s="116"/>
      <c r="Z116" s="116">
        <v>81</v>
      </c>
      <c r="AA116" s="116">
        <v>105</v>
      </c>
      <c r="AB116" s="116">
        <v>165</v>
      </c>
      <c r="AC116" s="116">
        <v>80</v>
      </c>
      <c r="AD116" s="116">
        <v>80</v>
      </c>
      <c r="AE116" s="116">
        <v>80</v>
      </c>
      <c r="AF116" s="116">
        <v>80</v>
      </c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</row>
    <row r="117" spans="1:49" s="14" customFormat="1" x14ac:dyDescent="0.25">
      <c r="A117" s="109" t="str">
        <f t="shared" si="39"/>
        <v>Ecocardiografia</v>
      </c>
      <c r="B117" s="110"/>
      <c r="C117" s="111"/>
      <c r="D117" s="110"/>
      <c r="E117" s="112"/>
      <c r="F117" s="111"/>
      <c r="G117" s="111"/>
      <c r="H117" s="113"/>
      <c r="I117" s="111"/>
      <c r="J117" s="113"/>
      <c r="K117" s="111"/>
      <c r="L117" s="111"/>
      <c r="M117" s="111"/>
      <c r="N117" s="111"/>
      <c r="O117" s="111"/>
      <c r="P117" s="111"/>
      <c r="Q117" s="111"/>
      <c r="R117" s="111"/>
      <c r="S117" s="105" t="s">
        <v>89</v>
      </c>
      <c r="T117" s="91">
        <f t="shared" si="41"/>
        <v>44</v>
      </c>
      <c r="U117" s="115">
        <v>27</v>
      </c>
      <c r="V117" s="91">
        <f t="shared" si="42"/>
        <v>35</v>
      </c>
      <c r="W117" s="116"/>
      <c r="X117" s="91">
        <v>50</v>
      </c>
      <c r="Y117" s="116"/>
      <c r="Z117" s="116">
        <v>84</v>
      </c>
      <c r="AA117" s="116">
        <v>84</v>
      </c>
      <c r="AB117" s="116">
        <v>51</v>
      </c>
      <c r="AC117" s="116">
        <v>55</v>
      </c>
      <c r="AD117" s="116">
        <v>0</v>
      </c>
      <c r="AE117" s="116">
        <v>0</v>
      </c>
      <c r="AF117" s="116">
        <v>0</v>
      </c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</row>
    <row r="118" spans="1:49" s="14" customFormat="1" x14ac:dyDescent="0.25">
      <c r="A118" s="109" t="str">
        <f t="shared" si="39"/>
        <v>Eletrocardiografia</v>
      </c>
      <c r="B118" s="110"/>
      <c r="C118" s="111"/>
      <c r="D118" s="110"/>
      <c r="E118" s="112"/>
      <c r="F118" s="111"/>
      <c r="G118" s="111"/>
      <c r="H118" s="113"/>
      <c r="I118" s="111"/>
      <c r="J118" s="113"/>
      <c r="K118" s="111"/>
      <c r="L118" s="111"/>
      <c r="M118" s="111"/>
      <c r="N118" s="111"/>
      <c r="O118" s="111"/>
      <c r="P118" s="111"/>
      <c r="Q118" s="111"/>
      <c r="R118" s="111"/>
      <c r="S118" s="105" t="s">
        <v>90</v>
      </c>
      <c r="T118" s="91">
        <f t="shared" si="41"/>
        <v>9</v>
      </c>
      <c r="U118" s="115">
        <v>132</v>
      </c>
      <c r="V118" s="91">
        <f t="shared" si="42"/>
        <v>7</v>
      </c>
      <c r="W118" s="116"/>
      <c r="X118" s="91">
        <v>10</v>
      </c>
      <c r="Y118" s="116"/>
      <c r="Z118" s="116">
        <v>20</v>
      </c>
      <c r="AA118" s="116">
        <v>21</v>
      </c>
      <c r="AB118" s="116">
        <v>20</v>
      </c>
      <c r="AC118" s="116">
        <v>21</v>
      </c>
      <c r="AD118" s="116">
        <v>21</v>
      </c>
      <c r="AE118" s="116">
        <v>115</v>
      </c>
      <c r="AF118" s="116">
        <v>120</v>
      </c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</row>
    <row r="119" spans="1:49" s="14" customFormat="1" x14ac:dyDescent="0.25">
      <c r="A119" s="109" t="str">
        <f t="shared" si="39"/>
        <v>Eletroencefalografia</v>
      </c>
      <c r="B119" s="110"/>
      <c r="C119" s="111"/>
      <c r="D119" s="110"/>
      <c r="E119" s="112"/>
      <c r="F119" s="111"/>
      <c r="G119" s="111"/>
      <c r="H119" s="113"/>
      <c r="I119" s="111"/>
      <c r="J119" s="113"/>
      <c r="K119" s="111"/>
      <c r="L119" s="111"/>
      <c r="M119" s="111"/>
      <c r="N119" s="111"/>
      <c r="O119" s="111"/>
      <c r="P119" s="111"/>
      <c r="Q119" s="111"/>
      <c r="R119" s="111"/>
      <c r="S119" s="105" t="s">
        <v>91</v>
      </c>
      <c r="T119" s="91">
        <f t="shared" si="41"/>
        <v>13</v>
      </c>
      <c r="U119" s="115">
        <v>20</v>
      </c>
      <c r="V119" s="91">
        <f t="shared" si="42"/>
        <v>11</v>
      </c>
      <c r="W119" s="116"/>
      <c r="X119" s="91">
        <v>15</v>
      </c>
      <c r="Y119" s="116"/>
      <c r="Z119" s="116">
        <v>20</v>
      </c>
      <c r="AA119" s="116">
        <v>20</v>
      </c>
      <c r="AB119" s="116">
        <v>20</v>
      </c>
      <c r="AC119" s="116">
        <v>20</v>
      </c>
      <c r="AD119" s="116">
        <v>20</v>
      </c>
      <c r="AE119" s="116">
        <v>20</v>
      </c>
      <c r="AF119" s="116">
        <v>20</v>
      </c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</row>
    <row r="120" spans="1:49" s="14" customFormat="1" x14ac:dyDescent="0.25">
      <c r="A120" s="109" t="str">
        <f t="shared" si="39"/>
        <v>Eletroneuromiografia</v>
      </c>
      <c r="B120" s="110"/>
      <c r="C120" s="111"/>
      <c r="D120" s="110"/>
      <c r="E120" s="112"/>
      <c r="F120" s="111"/>
      <c r="G120" s="111"/>
      <c r="H120" s="113"/>
      <c r="I120" s="111"/>
      <c r="J120" s="113"/>
      <c r="K120" s="111"/>
      <c r="L120" s="111"/>
      <c r="M120" s="111"/>
      <c r="N120" s="111"/>
      <c r="O120" s="111"/>
      <c r="P120" s="111"/>
      <c r="Q120" s="111"/>
      <c r="R120" s="111"/>
      <c r="S120" s="105" t="s">
        <v>92</v>
      </c>
      <c r="T120" s="91">
        <f t="shared" si="41"/>
        <v>35</v>
      </c>
      <c r="U120" s="115">
        <v>1</v>
      </c>
      <c r="V120" s="91">
        <f t="shared" si="42"/>
        <v>28</v>
      </c>
      <c r="W120" s="116"/>
      <c r="X120" s="91">
        <v>40</v>
      </c>
      <c r="Y120" s="116"/>
      <c r="Z120" s="116">
        <v>2</v>
      </c>
      <c r="AA120" s="116">
        <v>2</v>
      </c>
      <c r="AB120" s="116">
        <v>3</v>
      </c>
      <c r="AC120" s="116">
        <v>0</v>
      </c>
      <c r="AD120" s="116">
        <v>0</v>
      </c>
      <c r="AE120" s="116">
        <v>0</v>
      </c>
      <c r="AF120" s="116">
        <v>0</v>
      </c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</row>
    <row r="121" spans="1:49" s="14" customFormat="1" x14ac:dyDescent="0.25">
      <c r="A121" s="109" t="str">
        <f t="shared" si="39"/>
        <v>Endoscopia</v>
      </c>
      <c r="B121" s="110"/>
      <c r="C121" s="111"/>
      <c r="D121" s="110"/>
      <c r="E121" s="112"/>
      <c r="F121" s="111"/>
      <c r="G121" s="111"/>
      <c r="H121" s="113"/>
      <c r="I121" s="111"/>
      <c r="J121" s="113"/>
      <c r="K121" s="111"/>
      <c r="L121" s="111"/>
      <c r="M121" s="111"/>
      <c r="N121" s="111"/>
      <c r="O121" s="111"/>
      <c r="P121" s="111"/>
      <c r="Q121" s="111"/>
      <c r="R121" s="111"/>
      <c r="S121" s="105" t="s">
        <v>93</v>
      </c>
      <c r="T121" s="91">
        <f t="shared" si="41"/>
        <v>105</v>
      </c>
      <c r="U121" s="115">
        <v>38</v>
      </c>
      <c r="V121" s="91">
        <f t="shared" si="42"/>
        <v>85</v>
      </c>
      <c r="W121" s="116"/>
      <c r="X121" s="91">
        <v>120</v>
      </c>
      <c r="Y121" s="116"/>
      <c r="Z121" s="116">
        <v>150</v>
      </c>
      <c r="AA121" s="116">
        <v>150</v>
      </c>
      <c r="AB121" s="116">
        <v>150</v>
      </c>
      <c r="AC121" s="116">
        <v>30</v>
      </c>
      <c r="AD121" s="116">
        <v>120</v>
      </c>
      <c r="AE121" s="116">
        <v>120</v>
      </c>
      <c r="AF121" s="116">
        <v>120</v>
      </c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</row>
    <row r="122" spans="1:49" s="14" customFormat="1" hidden="1" x14ac:dyDescent="0.25">
      <c r="A122" s="109">
        <f t="shared" si="39"/>
        <v>0</v>
      </c>
      <c r="B122" s="110"/>
      <c r="C122" s="111"/>
      <c r="D122" s="110"/>
      <c r="E122" s="112"/>
      <c r="F122" s="111"/>
      <c r="G122" s="111"/>
      <c r="H122" s="113"/>
      <c r="I122" s="111"/>
      <c r="J122" s="113"/>
      <c r="K122" s="111"/>
      <c r="L122" s="111"/>
      <c r="M122" s="111"/>
      <c r="N122" s="111"/>
      <c r="O122" s="111"/>
      <c r="P122" s="111"/>
      <c r="Q122" s="111"/>
      <c r="R122" s="111"/>
      <c r="S122" s="117"/>
      <c r="T122" s="117"/>
      <c r="U122" s="115"/>
      <c r="V122" s="117"/>
      <c r="W122" s="118"/>
      <c r="X122" s="93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8"/>
      <c r="AT122" s="118"/>
      <c r="AU122" s="118"/>
      <c r="AV122" s="118"/>
      <c r="AW122" s="118"/>
    </row>
    <row r="123" spans="1:49" s="14" customFormat="1" x14ac:dyDescent="0.25">
      <c r="A123" s="109" t="str">
        <f t="shared" si="39"/>
        <v>Espirometria</v>
      </c>
      <c r="B123" s="110"/>
      <c r="C123" s="111"/>
      <c r="D123" s="110"/>
      <c r="E123" s="112"/>
      <c r="F123" s="111"/>
      <c r="G123" s="111"/>
      <c r="H123" s="113"/>
      <c r="I123" s="111"/>
      <c r="J123" s="113"/>
      <c r="K123" s="111"/>
      <c r="L123" s="111"/>
      <c r="M123" s="111"/>
      <c r="N123" s="111"/>
      <c r="O123" s="111"/>
      <c r="P123" s="111"/>
      <c r="Q123" s="111"/>
      <c r="R123" s="111"/>
      <c r="S123" s="105" t="s">
        <v>94</v>
      </c>
      <c r="T123" s="91">
        <f>ROUND((X123/31)*27,0)</f>
        <v>44</v>
      </c>
      <c r="U123" s="115">
        <v>0</v>
      </c>
      <c r="V123" s="91">
        <f>ROUND((X123/31)*22,0)</f>
        <v>35</v>
      </c>
      <c r="W123" s="116"/>
      <c r="X123" s="91">
        <v>50</v>
      </c>
      <c r="Y123" s="116"/>
      <c r="Z123" s="116">
        <v>0</v>
      </c>
      <c r="AA123" s="116">
        <v>68</v>
      </c>
      <c r="AB123" s="116">
        <v>68</v>
      </c>
      <c r="AC123" s="116">
        <v>51</v>
      </c>
      <c r="AD123" s="116">
        <v>50</v>
      </c>
      <c r="AE123" s="116">
        <v>50</v>
      </c>
      <c r="AF123" s="116">
        <v>50</v>
      </c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</row>
    <row r="124" spans="1:49" s="14" customFormat="1" x14ac:dyDescent="0.25">
      <c r="A124" s="109" t="str">
        <f t="shared" si="39"/>
        <v>Holter</v>
      </c>
      <c r="B124" s="110"/>
      <c r="C124" s="111"/>
      <c r="D124" s="110"/>
      <c r="E124" s="112"/>
      <c r="F124" s="111"/>
      <c r="G124" s="111"/>
      <c r="H124" s="113"/>
      <c r="I124" s="111"/>
      <c r="J124" s="113"/>
      <c r="K124" s="111"/>
      <c r="L124" s="111"/>
      <c r="M124" s="111"/>
      <c r="N124" s="111"/>
      <c r="O124" s="111"/>
      <c r="P124" s="111"/>
      <c r="Q124" s="111"/>
      <c r="R124" s="111"/>
      <c r="S124" s="105" t="s">
        <v>95</v>
      </c>
      <c r="T124" s="91">
        <f>ROUND((X124/31)*27,0)</f>
        <v>44</v>
      </c>
      <c r="U124" s="115">
        <v>27</v>
      </c>
      <c r="V124" s="91">
        <f>ROUND((X124/31)*22,0)</f>
        <v>35</v>
      </c>
      <c r="W124" s="116"/>
      <c r="X124" s="91">
        <v>50</v>
      </c>
      <c r="Y124" s="116"/>
      <c r="Z124" s="116">
        <v>81</v>
      </c>
      <c r="AA124" s="116">
        <v>81</v>
      </c>
      <c r="AB124" s="116">
        <v>44</v>
      </c>
      <c r="AC124" s="116">
        <v>81</v>
      </c>
      <c r="AD124" s="116">
        <v>50</v>
      </c>
      <c r="AE124" s="116">
        <v>80</v>
      </c>
      <c r="AF124" s="116">
        <v>96</v>
      </c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</row>
    <row r="125" spans="1:49" s="14" customFormat="1" x14ac:dyDescent="0.25">
      <c r="A125" s="109" t="str">
        <f t="shared" si="39"/>
        <v>Mamografia</v>
      </c>
      <c r="B125" s="110"/>
      <c r="C125" s="111"/>
      <c r="D125" s="110"/>
      <c r="E125" s="112"/>
      <c r="F125" s="111"/>
      <c r="G125" s="111"/>
      <c r="H125" s="113"/>
      <c r="I125" s="111"/>
      <c r="J125" s="113"/>
      <c r="K125" s="111"/>
      <c r="L125" s="111"/>
      <c r="M125" s="111"/>
      <c r="N125" s="111"/>
      <c r="O125" s="111"/>
      <c r="P125" s="111"/>
      <c r="Q125" s="111"/>
      <c r="R125" s="111"/>
      <c r="S125" s="105" t="s">
        <v>96</v>
      </c>
      <c r="T125" s="91">
        <f>ROUND((X125/31)*27,0)</f>
        <v>87</v>
      </c>
      <c r="U125" s="115">
        <v>78</v>
      </c>
      <c r="V125" s="91">
        <f>ROUND((X125/31)*22,0)</f>
        <v>71</v>
      </c>
      <c r="W125" s="116"/>
      <c r="X125" s="91">
        <v>100</v>
      </c>
      <c r="Y125" s="116"/>
      <c r="Z125" s="116">
        <v>168</v>
      </c>
      <c r="AA125" s="116">
        <v>130</v>
      </c>
      <c r="AB125" s="116">
        <v>132</v>
      </c>
      <c r="AC125" s="116">
        <v>117</v>
      </c>
      <c r="AD125" s="116">
        <v>128</v>
      </c>
      <c r="AE125" s="116">
        <v>156</v>
      </c>
      <c r="AF125" s="116">
        <v>120</v>
      </c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</row>
    <row r="126" spans="1:49" s="14" customFormat="1" x14ac:dyDescent="0.25">
      <c r="A126" s="109" t="str">
        <f t="shared" si="39"/>
        <v>Mapa</v>
      </c>
      <c r="B126" s="110"/>
      <c r="C126" s="111"/>
      <c r="D126" s="110"/>
      <c r="E126" s="112"/>
      <c r="F126" s="111"/>
      <c r="G126" s="111"/>
      <c r="H126" s="113"/>
      <c r="I126" s="111"/>
      <c r="J126" s="113"/>
      <c r="K126" s="111"/>
      <c r="L126" s="111"/>
      <c r="M126" s="111"/>
      <c r="N126" s="111"/>
      <c r="O126" s="111"/>
      <c r="P126" s="111"/>
      <c r="Q126" s="111"/>
      <c r="R126" s="111"/>
      <c r="S126" s="105" t="s">
        <v>97</v>
      </c>
      <c r="T126" s="91">
        <f>ROUND((X126/31)*27,0)</f>
        <v>44</v>
      </c>
      <c r="U126" s="115">
        <v>21</v>
      </c>
      <c r="V126" s="91">
        <f>ROUND((X126/31)*22,0)</f>
        <v>35</v>
      </c>
      <c r="W126" s="116"/>
      <c r="X126" s="91">
        <v>50</v>
      </c>
      <c r="Y126" s="116"/>
      <c r="Z126" s="116">
        <v>57</v>
      </c>
      <c r="AA126" s="116">
        <v>57</v>
      </c>
      <c r="AB126" s="116">
        <v>57</v>
      </c>
      <c r="AC126" s="116">
        <v>57</v>
      </c>
      <c r="AD126" s="116">
        <v>50</v>
      </c>
      <c r="AE126" s="116">
        <v>70</v>
      </c>
      <c r="AF126" s="116">
        <v>84</v>
      </c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</row>
    <row r="127" spans="1:49" s="14" customFormat="1" x14ac:dyDescent="0.25">
      <c r="A127" s="109" t="str">
        <f t="shared" si="39"/>
        <v>Nasofibroscopia</v>
      </c>
      <c r="B127" s="110"/>
      <c r="C127" s="111"/>
      <c r="D127" s="110"/>
      <c r="E127" s="112"/>
      <c r="F127" s="111"/>
      <c r="G127" s="111"/>
      <c r="H127" s="113"/>
      <c r="I127" s="111"/>
      <c r="J127" s="113"/>
      <c r="K127" s="111"/>
      <c r="L127" s="111"/>
      <c r="M127" s="111"/>
      <c r="N127" s="111"/>
      <c r="O127" s="111"/>
      <c r="P127" s="111"/>
      <c r="Q127" s="111"/>
      <c r="R127" s="111"/>
      <c r="S127" s="105" t="s">
        <v>98</v>
      </c>
      <c r="T127" s="91">
        <f>ROUND((X127/31)*27,0)</f>
        <v>0</v>
      </c>
      <c r="U127" s="115">
        <v>0</v>
      </c>
      <c r="V127" s="91">
        <f>ROUND((X127/31)*22,0)</f>
        <v>0</v>
      </c>
      <c r="W127" s="116"/>
      <c r="X127" s="91">
        <v>0</v>
      </c>
      <c r="Y127" s="116"/>
      <c r="Z127" s="116"/>
      <c r="AA127" s="116">
        <v>0</v>
      </c>
      <c r="AB127" s="116">
        <v>0</v>
      </c>
      <c r="AC127" s="116">
        <v>0</v>
      </c>
      <c r="AD127" s="116">
        <v>0</v>
      </c>
      <c r="AE127" s="116">
        <v>0</v>
      </c>
      <c r="AF127" s="116">
        <v>0</v>
      </c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</row>
    <row r="128" spans="1:49" s="14" customFormat="1" hidden="1" x14ac:dyDescent="0.25">
      <c r="A128" s="109">
        <f t="shared" si="39"/>
        <v>0</v>
      </c>
      <c r="B128" s="110"/>
      <c r="C128" s="111"/>
      <c r="D128" s="110"/>
      <c r="E128" s="112"/>
      <c r="F128" s="111"/>
      <c r="G128" s="111"/>
      <c r="H128" s="113"/>
      <c r="I128" s="111"/>
      <c r="J128" s="113"/>
      <c r="K128" s="111"/>
      <c r="L128" s="111"/>
      <c r="M128" s="111"/>
      <c r="N128" s="111"/>
      <c r="O128" s="111"/>
      <c r="P128" s="111"/>
      <c r="Q128" s="111"/>
      <c r="R128" s="111"/>
      <c r="S128" s="117"/>
      <c r="T128" s="117"/>
      <c r="U128" s="115"/>
      <c r="V128" s="117"/>
      <c r="W128" s="118"/>
      <c r="X128" s="93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  <c r="AR128" s="118"/>
      <c r="AS128" s="118"/>
      <c r="AT128" s="118"/>
      <c r="AU128" s="118"/>
      <c r="AV128" s="118"/>
      <c r="AW128" s="118"/>
    </row>
    <row r="129" spans="1:49" s="14" customFormat="1" x14ac:dyDescent="0.25">
      <c r="A129" s="109" t="str">
        <f t="shared" si="39"/>
        <v>Punção Aspirativa por Agulha Fina (PAAF): Mama</v>
      </c>
      <c r="B129" s="110"/>
      <c r="C129" s="111"/>
      <c r="D129" s="110"/>
      <c r="E129" s="112"/>
      <c r="F129" s="111"/>
      <c r="G129" s="111"/>
      <c r="H129" s="113"/>
      <c r="I129" s="111"/>
      <c r="J129" s="113"/>
      <c r="K129" s="111"/>
      <c r="L129" s="111"/>
      <c r="M129" s="111"/>
      <c r="N129" s="111"/>
      <c r="O129" s="111"/>
      <c r="P129" s="111"/>
      <c r="Q129" s="111"/>
      <c r="R129" s="111"/>
      <c r="S129" s="105" t="s">
        <v>99</v>
      </c>
      <c r="T129" s="91">
        <f t="shared" ref="T129:T137" si="43">ROUND((X129/31)*27,0)</f>
        <v>4</v>
      </c>
      <c r="U129" s="115">
        <v>0</v>
      </c>
      <c r="V129" s="91">
        <f t="shared" ref="V129:V137" si="44">ROUND((X129/31)*22,0)</f>
        <v>4</v>
      </c>
      <c r="W129" s="116"/>
      <c r="X129" s="91">
        <v>5</v>
      </c>
      <c r="Y129" s="116"/>
      <c r="Z129" s="116">
        <v>0</v>
      </c>
      <c r="AA129" s="116">
        <v>6</v>
      </c>
      <c r="AB129" s="116">
        <v>6</v>
      </c>
      <c r="AC129" s="116">
        <v>6</v>
      </c>
      <c r="AD129" s="116">
        <v>5</v>
      </c>
      <c r="AE129" s="116">
        <v>5</v>
      </c>
      <c r="AF129" s="116">
        <v>5</v>
      </c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</row>
    <row r="130" spans="1:49" s="14" customFormat="1" x14ac:dyDescent="0.25">
      <c r="A130" s="109" t="str">
        <f t="shared" si="39"/>
        <v>Punção Aspirativa por Agulha Fina (PAAF): Tireóide</v>
      </c>
      <c r="B130" s="110"/>
      <c r="C130" s="111"/>
      <c r="D130" s="110"/>
      <c r="E130" s="112"/>
      <c r="F130" s="111"/>
      <c r="G130" s="111"/>
      <c r="H130" s="113"/>
      <c r="I130" s="111"/>
      <c r="J130" s="113"/>
      <c r="K130" s="111"/>
      <c r="L130" s="111"/>
      <c r="M130" s="111"/>
      <c r="N130" s="111"/>
      <c r="O130" s="111"/>
      <c r="P130" s="111"/>
      <c r="Q130" s="111"/>
      <c r="R130" s="111"/>
      <c r="S130" s="105" t="s">
        <v>100</v>
      </c>
      <c r="T130" s="91">
        <f t="shared" si="43"/>
        <v>9</v>
      </c>
      <c r="U130" s="115">
        <v>0</v>
      </c>
      <c r="V130" s="91">
        <f t="shared" si="44"/>
        <v>7</v>
      </c>
      <c r="W130" s="116"/>
      <c r="X130" s="91">
        <v>10</v>
      </c>
      <c r="Y130" s="116"/>
      <c r="Z130" s="116">
        <v>0</v>
      </c>
      <c r="AA130" s="116">
        <v>12</v>
      </c>
      <c r="AB130" s="116">
        <v>12</v>
      </c>
      <c r="AC130" s="116">
        <v>0</v>
      </c>
      <c r="AD130" s="116">
        <v>10</v>
      </c>
      <c r="AE130" s="116">
        <v>10</v>
      </c>
      <c r="AF130" s="116">
        <v>10</v>
      </c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</row>
    <row r="131" spans="1:49" s="14" customFormat="1" x14ac:dyDescent="0.25">
      <c r="A131" s="109" t="str">
        <f t="shared" si="39"/>
        <v>Punção Aspirativa por Agulha Grossa</v>
      </c>
      <c r="B131" s="110"/>
      <c r="C131" s="111"/>
      <c r="D131" s="110"/>
      <c r="E131" s="112"/>
      <c r="F131" s="111"/>
      <c r="G131" s="111"/>
      <c r="H131" s="113"/>
      <c r="I131" s="111"/>
      <c r="J131" s="113"/>
      <c r="K131" s="111"/>
      <c r="L131" s="111"/>
      <c r="M131" s="111"/>
      <c r="N131" s="111"/>
      <c r="O131" s="111"/>
      <c r="P131" s="111"/>
      <c r="Q131" s="111"/>
      <c r="R131" s="111"/>
      <c r="S131" s="105" t="s">
        <v>101</v>
      </c>
      <c r="T131" s="91">
        <f t="shared" si="43"/>
        <v>4</v>
      </c>
      <c r="U131" s="115">
        <v>0</v>
      </c>
      <c r="V131" s="91">
        <f t="shared" si="44"/>
        <v>4</v>
      </c>
      <c r="W131" s="116"/>
      <c r="X131" s="91">
        <v>5</v>
      </c>
      <c r="Y131" s="116"/>
      <c r="Z131" s="116">
        <v>0</v>
      </c>
      <c r="AA131" s="116">
        <v>6</v>
      </c>
      <c r="AB131" s="116">
        <v>6</v>
      </c>
      <c r="AC131" s="116">
        <v>6</v>
      </c>
      <c r="AD131" s="116">
        <v>5</v>
      </c>
      <c r="AE131" s="116">
        <v>5</v>
      </c>
      <c r="AF131" s="116">
        <v>5</v>
      </c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</row>
    <row r="132" spans="1:49" s="14" customFormat="1" x14ac:dyDescent="0.25">
      <c r="A132" s="109" t="str">
        <f t="shared" si="39"/>
        <v>Radiologia</v>
      </c>
      <c r="B132" s="110"/>
      <c r="C132" s="111"/>
      <c r="D132" s="110"/>
      <c r="E132" s="112"/>
      <c r="F132" s="111"/>
      <c r="G132" s="111"/>
      <c r="H132" s="113"/>
      <c r="I132" s="111"/>
      <c r="J132" s="113"/>
      <c r="K132" s="111"/>
      <c r="L132" s="111"/>
      <c r="M132" s="111"/>
      <c r="N132" s="111"/>
      <c r="O132" s="111"/>
      <c r="P132" s="111"/>
      <c r="Q132" s="111"/>
      <c r="R132" s="111"/>
      <c r="S132" s="105" t="s">
        <v>102</v>
      </c>
      <c r="T132" s="91">
        <f t="shared" si="43"/>
        <v>78</v>
      </c>
      <c r="U132" s="115">
        <v>396</v>
      </c>
      <c r="V132" s="91">
        <f t="shared" si="44"/>
        <v>64</v>
      </c>
      <c r="W132" s="116"/>
      <c r="X132" s="91">
        <v>90</v>
      </c>
      <c r="Y132" s="116"/>
      <c r="Z132" s="116">
        <v>120</v>
      </c>
      <c r="AA132" s="116">
        <v>126</v>
      </c>
      <c r="AB132" s="116">
        <v>120</v>
      </c>
      <c r="AC132" s="116">
        <v>168</v>
      </c>
      <c r="AD132" s="116">
        <v>145</v>
      </c>
      <c r="AE132" s="116">
        <v>460</v>
      </c>
      <c r="AF132" s="116">
        <v>560</v>
      </c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</row>
    <row r="133" spans="1:49" s="14" customFormat="1" x14ac:dyDescent="0.25">
      <c r="A133" s="109" t="str">
        <f t="shared" si="39"/>
        <v>Teste Ergométrico</v>
      </c>
      <c r="B133" s="110"/>
      <c r="C133" s="111"/>
      <c r="D133" s="110"/>
      <c r="E133" s="112"/>
      <c r="F133" s="111"/>
      <c r="G133" s="111"/>
      <c r="H133" s="113"/>
      <c r="I133" s="111"/>
      <c r="J133" s="113"/>
      <c r="K133" s="111"/>
      <c r="L133" s="111"/>
      <c r="M133" s="111"/>
      <c r="N133" s="111"/>
      <c r="O133" s="111"/>
      <c r="P133" s="111"/>
      <c r="Q133" s="111"/>
      <c r="R133" s="111"/>
      <c r="S133" s="105" t="s">
        <v>103</v>
      </c>
      <c r="T133" s="91">
        <f t="shared" si="43"/>
        <v>52</v>
      </c>
      <c r="U133" s="115">
        <v>15</v>
      </c>
      <c r="V133" s="91">
        <f t="shared" si="44"/>
        <v>43</v>
      </c>
      <c r="W133" s="116"/>
      <c r="X133" s="91">
        <v>60</v>
      </c>
      <c r="Y133" s="116"/>
      <c r="Z133" s="116">
        <v>80</v>
      </c>
      <c r="AA133" s="116">
        <v>75</v>
      </c>
      <c r="AB133" s="116">
        <v>75</v>
      </c>
      <c r="AC133" s="116">
        <v>60</v>
      </c>
      <c r="AD133" s="116">
        <v>60</v>
      </c>
      <c r="AE133" s="116">
        <v>60</v>
      </c>
      <c r="AF133" s="116">
        <v>60</v>
      </c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</row>
    <row r="134" spans="1:49" s="14" customFormat="1" x14ac:dyDescent="0.25">
      <c r="A134" s="109" t="str">
        <f t="shared" si="39"/>
        <v>Tomografia</v>
      </c>
      <c r="B134" s="110"/>
      <c r="C134" s="111"/>
      <c r="D134" s="110"/>
      <c r="E134" s="112"/>
      <c r="F134" s="111"/>
      <c r="G134" s="111"/>
      <c r="H134" s="113"/>
      <c r="I134" s="111"/>
      <c r="J134" s="113"/>
      <c r="K134" s="111"/>
      <c r="L134" s="111"/>
      <c r="M134" s="111"/>
      <c r="N134" s="111"/>
      <c r="O134" s="111"/>
      <c r="P134" s="111"/>
      <c r="Q134" s="111"/>
      <c r="R134" s="111"/>
      <c r="S134" s="105" t="s">
        <v>104</v>
      </c>
      <c r="T134" s="91">
        <f t="shared" si="43"/>
        <v>131</v>
      </c>
      <c r="U134" s="115">
        <v>264</v>
      </c>
      <c r="V134" s="91">
        <f t="shared" si="44"/>
        <v>106</v>
      </c>
      <c r="W134" s="116"/>
      <c r="X134" s="91">
        <v>150</v>
      </c>
      <c r="Y134" s="116"/>
      <c r="Z134" s="116">
        <v>160</v>
      </c>
      <c r="AA134" s="116">
        <v>189</v>
      </c>
      <c r="AB134" s="116">
        <v>180</v>
      </c>
      <c r="AC134" s="116">
        <v>189</v>
      </c>
      <c r="AD134" s="116">
        <v>168</v>
      </c>
      <c r="AE134" s="116">
        <v>276</v>
      </c>
      <c r="AF134" s="116">
        <v>200</v>
      </c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</row>
    <row r="135" spans="1:49" s="14" customFormat="1" x14ac:dyDescent="0.25">
      <c r="A135" s="109" t="str">
        <f t="shared" si="39"/>
        <v>Ultrassonografia</v>
      </c>
      <c r="B135" s="110"/>
      <c r="C135" s="111"/>
      <c r="D135" s="110"/>
      <c r="E135" s="112"/>
      <c r="F135" s="111"/>
      <c r="G135" s="111"/>
      <c r="H135" s="113"/>
      <c r="I135" s="111"/>
      <c r="J135" s="113"/>
      <c r="K135" s="111"/>
      <c r="L135" s="111"/>
      <c r="M135" s="111"/>
      <c r="N135" s="111"/>
      <c r="O135" s="111"/>
      <c r="P135" s="111"/>
      <c r="Q135" s="111"/>
      <c r="R135" s="111"/>
      <c r="S135" s="105" t="s">
        <v>105</v>
      </c>
      <c r="T135" s="91">
        <f t="shared" si="43"/>
        <v>131</v>
      </c>
      <c r="U135" s="115">
        <v>152</v>
      </c>
      <c r="V135" s="91">
        <f t="shared" si="44"/>
        <v>106</v>
      </c>
      <c r="W135" s="116"/>
      <c r="X135" s="91">
        <v>150</v>
      </c>
      <c r="Y135" s="116"/>
      <c r="Z135" s="116">
        <v>219</v>
      </c>
      <c r="AA135" s="116">
        <v>219</v>
      </c>
      <c r="AB135" s="116">
        <v>354</v>
      </c>
      <c r="AC135" s="116">
        <v>150</v>
      </c>
      <c r="AD135" s="116">
        <v>150</v>
      </c>
      <c r="AE135" s="116">
        <v>150</v>
      </c>
      <c r="AF135" s="116">
        <v>200</v>
      </c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</row>
    <row r="136" spans="1:49" s="14" customFormat="1" x14ac:dyDescent="0.25">
      <c r="A136" s="109" t="str">
        <f t="shared" si="39"/>
        <v>Urodinâmica</v>
      </c>
      <c r="B136" s="110"/>
      <c r="C136" s="111"/>
      <c r="D136" s="110"/>
      <c r="E136" s="112"/>
      <c r="F136" s="111"/>
      <c r="G136" s="111"/>
      <c r="H136" s="113"/>
      <c r="I136" s="111"/>
      <c r="J136" s="113"/>
      <c r="K136" s="111"/>
      <c r="L136" s="111"/>
      <c r="M136" s="111"/>
      <c r="N136" s="111"/>
      <c r="O136" s="111"/>
      <c r="P136" s="111"/>
      <c r="Q136" s="111"/>
      <c r="R136" s="111"/>
      <c r="S136" s="105" t="s">
        <v>106</v>
      </c>
      <c r="T136" s="91">
        <f t="shared" si="43"/>
        <v>4</v>
      </c>
      <c r="U136" s="115">
        <v>0</v>
      </c>
      <c r="V136" s="91">
        <f t="shared" si="44"/>
        <v>4</v>
      </c>
      <c r="W136" s="116"/>
      <c r="X136" s="91">
        <v>5</v>
      </c>
      <c r="Y136" s="116"/>
      <c r="Z136" s="116">
        <v>0</v>
      </c>
      <c r="AA136" s="116">
        <v>0</v>
      </c>
      <c r="AB136" s="116">
        <v>0</v>
      </c>
      <c r="AC136" s="116">
        <v>0</v>
      </c>
      <c r="AD136" s="116">
        <v>0</v>
      </c>
      <c r="AE136" s="116">
        <v>0</v>
      </c>
      <c r="AF136" s="116">
        <v>0</v>
      </c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</row>
    <row r="137" spans="1:49" s="14" customFormat="1" x14ac:dyDescent="0.25">
      <c r="A137" s="109" t="str">
        <f t="shared" si="39"/>
        <v>Videolaringoscopia</v>
      </c>
      <c r="B137" s="110"/>
      <c r="C137" s="111"/>
      <c r="D137" s="110"/>
      <c r="E137" s="112"/>
      <c r="F137" s="111"/>
      <c r="G137" s="111"/>
      <c r="H137" s="113"/>
      <c r="I137" s="111"/>
      <c r="J137" s="113"/>
      <c r="K137" s="111"/>
      <c r="L137" s="111"/>
      <c r="M137" s="111"/>
      <c r="N137" s="111"/>
      <c r="O137" s="111"/>
      <c r="P137" s="111"/>
      <c r="Q137" s="111"/>
      <c r="R137" s="111"/>
      <c r="S137" s="105" t="s">
        <v>107</v>
      </c>
      <c r="T137" s="91">
        <f t="shared" si="43"/>
        <v>9</v>
      </c>
      <c r="U137" s="115">
        <v>0</v>
      </c>
      <c r="V137" s="91">
        <f t="shared" si="44"/>
        <v>7</v>
      </c>
      <c r="W137" s="116"/>
      <c r="X137" s="91">
        <v>10</v>
      </c>
      <c r="Y137" s="116"/>
      <c r="Z137" s="116">
        <v>0</v>
      </c>
      <c r="AA137" s="116">
        <v>0</v>
      </c>
      <c r="AB137" s="116">
        <v>0</v>
      </c>
      <c r="AC137" s="116">
        <v>0</v>
      </c>
      <c r="AD137" s="116">
        <v>0</v>
      </c>
      <c r="AE137" s="116">
        <v>0</v>
      </c>
      <c r="AF137" s="116">
        <v>0</v>
      </c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</row>
    <row r="138" spans="1:49" s="14" customFormat="1" x14ac:dyDescent="0.25">
      <c r="A138" s="109" t="str">
        <f t="shared" si="39"/>
        <v>TOTAL</v>
      </c>
      <c r="B138" s="110"/>
      <c r="C138" s="111"/>
      <c r="D138" s="110"/>
      <c r="E138" s="112"/>
      <c r="F138" s="111"/>
      <c r="G138" s="111"/>
      <c r="H138" s="113"/>
      <c r="I138" s="111"/>
      <c r="J138" s="113"/>
      <c r="K138" s="111"/>
      <c r="L138" s="111"/>
      <c r="M138" s="111"/>
      <c r="N138" s="111"/>
      <c r="O138" s="111"/>
      <c r="P138" s="111"/>
      <c r="Q138" s="111"/>
      <c r="R138" s="111"/>
      <c r="S138" s="119" t="s">
        <v>15</v>
      </c>
      <c r="T138" s="120">
        <f t="shared" ref="T138:AW138" si="45">SUM(T111:T137)</f>
        <v>1099</v>
      </c>
      <c r="U138" s="120">
        <f t="shared" si="45"/>
        <v>1306</v>
      </c>
      <c r="V138" s="120">
        <f t="shared" si="45"/>
        <v>894</v>
      </c>
      <c r="W138" s="120">
        <f t="shared" si="45"/>
        <v>0</v>
      </c>
      <c r="X138" s="120">
        <f t="shared" si="45"/>
        <v>1260</v>
      </c>
      <c r="Y138" s="120">
        <f t="shared" si="45"/>
        <v>0</v>
      </c>
      <c r="Z138" s="120">
        <f t="shared" si="45"/>
        <v>1532</v>
      </c>
      <c r="AA138" s="120">
        <f t="shared" si="45"/>
        <v>1607</v>
      </c>
      <c r="AB138" s="120">
        <f t="shared" si="45"/>
        <v>1713</v>
      </c>
      <c r="AC138" s="120">
        <f t="shared" si="45"/>
        <v>1369</v>
      </c>
      <c r="AD138" s="120">
        <f t="shared" si="45"/>
        <v>1277</v>
      </c>
      <c r="AE138" s="120">
        <f t="shared" si="45"/>
        <v>1997</v>
      </c>
      <c r="AF138" s="120">
        <f t="shared" si="45"/>
        <v>2000</v>
      </c>
      <c r="AG138" s="120">
        <f t="shared" si="45"/>
        <v>0</v>
      </c>
      <c r="AH138" s="120">
        <f t="shared" si="45"/>
        <v>0</v>
      </c>
      <c r="AI138" s="120">
        <f t="shared" si="45"/>
        <v>0</v>
      </c>
      <c r="AJ138" s="120">
        <f t="shared" si="45"/>
        <v>0</v>
      </c>
      <c r="AK138" s="120">
        <f t="shared" si="45"/>
        <v>0</v>
      </c>
      <c r="AL138" s="120">
        <f t="shared" si="45"/>
        <v>0</v>
      </c>
      <c r="AM138" s="120">
        <f t="shared" si="45"/>
        <v>0</v>
      </c>
      <c r="AN138" s="120">
        <f t="shared" si="45"/>
        <v>0</v>
      </c>
      <c r="AO138" s="120">
        <f t="shared" si="45"/>
        <v>0</v>
      </c>
      <c r="AP138" s="120">
        <f t="shared" si="45"/>
        <v>0</v>
      </c>
      <c r="AQ138" s="120">
        <f t="shared" si="45"/>
        <v>0</v>
      </c>
      <c r="AR138" s="120">
        <f t="shared" si="45"/>
        <v>0</v>
      </c>
      <c r="AS138" s="120">
        <f t="shared" si="45"/>
        <v>0</v>
      </c>
      <c r="AT138" s="120">
        <f t="shared" si="45"/>
        <v>0</v>
      </c>
      <c r="AU138" s="120">
        <f t="shared" si="45"/>
        <v>0</v>
      </c>
      <c r="AV138" s="120">
        <f t="shared" si="45"/>
        <v>0</v>
      </c>
      <c r="AW138" s="120">
        <f t="shared" si="45"/>
        <v>0</v>
      </c>
    </row>
    <row r="139" spans="1:49" x14ac:dyDescent="0.25">
      <c r="A139" s="109">
        <f t="shared" si="39"/>
        <v>0</v>
      </c>
    </row>
    <row r="140" spans="1:49" s="14" customFormat="1" ht="25.5" x14ac:dyDescent="0.25">
      <c r="A140" s="109" t="str">
        <f t="shared" si="39"/>
        <v>14. SADT EXTERNO AGENDADO</v>
      </c>
      <c r="B140" s="110"/>
      <c r="C140" s="111"/>
      <c r="D140" s="110"/>
      <c r="E140" s="112"/>
      <c r="F140" s="111"/>
      <c r="G140" s="111"/>
      <c r="H140" s="113"/>
      <c r="I140" s="111"/>
      <c r="J140" s="113"/>
      <c r="K140" s="111"/>
      <c r="L140" s="111"/>
      <c r="M140" s="111"/>
      <c r="N140" s="111"/>
      <c r="O140" s="111"/>
      <c r="P140" s="111"/>
      <c r="Q140" s="111"/>
      <c r="R140" s="111"/>
      <c r="S140" s="44" t="s">
        <v>108</v>
      </c>
      <c r="T140" s="45"/>
      <c r="U140" s="8" t="str">
        <f>U$4</f>
        <v>05-31/jan de 2025</v>
      </c>
      <c r="V140" s="45"/>
      <c r="W140" s="8" t="str">
        <f>W$4</f>
        <v>10-31/jan de 2025</v>
      </c>
      <c r="X140" s="8"/>
      <c r="Y140" s="8" t="e">
        <f t="shared" ref="Y140:AW140" ca="1" si="46">Y$4</f>
        <v>#NAME?</v>
      </c>
      <c r="Z140" s="8" t="e">
        <f t="shared" ca="1" si="46"/>
        <v>#NAME?</v>
      </c>
      <c r="AA140" s="8" t="e">
        <f t="shared" ca="1" si="46"/>
        <v>#NAME?</v>
      </c>
      <c r="AB140" s="8" t="e">
        <f t="shared" ca="1" si="46"/>
        <v>#NAME?</v>
      </c>
      <c r="AC140" s="8" t="e">
        <f t="shared" ca="1" si="46"/>
        <v>#NAME?</v>
      </c>
      <c r="AD140" s="8" t="e">
        <f t="shared" ca="1" si="46"/>
        <v>#NAME?</v>
      </c>
      <c r="AE140" s="8" t="e">
        <f t="shared" ca="1" si="46"/>
        <v>#NAME?</v>
      </c>
      <c r="AF140" s="8" t="e">
        <f t="shared" ca="1" si="46"/>
        <v>#NAME?</v>
      </c>
      <c r="AG140" s="8" t="e">
        <f t="shared" ca="1" si="46"/>
        <v>#NAME?</v>
      </c>
      <c r="AH140" s="8" t="e">
        <f t="shared" ca="1" si="46"/>
        <v>#NAME?</v>
      </c>
      <c r="AI140" s="8" t="e">
        <f t="shared" ca="1" si="46"/>
        <v>#NAME?</v>
      </c>
      <c r="AJ140" s="8" t="e">
        <f t="shared" ca="1" si="46"/>
        <v>#NAME?</v>
      </c>
      <c r="AK140" s="8" t="e">
        <f t="shared" ca="1" si="46"/>
        <v>#NAME?</v>
      </c>
      <c r="AL140" s="8" t="e">
        <f t="shared" ca="1" si="46"/>
        <v>#NAME?</v>
      </c>
      <c r="AM140" s="8" t="e">
        <f t="shared" ca="1" si="46"/>
        <v>#NAME?</v>
      </c>
      <c r="AN140" s="8" t="e">
        <f t="shared" ca="1" si="46"/>
        <v>#NAME?</v>
      </c>
      <c r="AO140" s="8" t="e">
        <f t="shared" ca="1" si="46"/>
        <v>#NAME?</v>
      </c>
      <c r="AP140" s="8" t="e">
        <f t="shared" ca="1" si="46"/>
        <v>#NAME?</v>
      </c>
      <c r="AQ140" s="8" t="e">
        <f t="shared" ca="1" si="46"/>
        <v>#NAME?</v>
      </c>
      <c r="AR140" s="8" t="e">
        <f t="shared" ca="1" si="46"/>
        <v>#NAME?</v>
      </c>
      <c r="AS140" s="8" t="e">
        <f t="shared" ca="1" si="46"/>
        <v>#NAME?</v>
      </c>
      <c r="AT140" s="8" t="e">
        <f t="shared" ca="1" si="46"/>
        <v>#NAME?</v>
      </c>
      <c r="AU140" s="8" t="e">
        <f t="shared" ca="1" si="46"/>
        <v>#NAME?</v>
      </c>
      <c r="AV140" s="8" t="e">
        <f t="shared" ca="1" si="46"/>
        <v>#NAME?</v>
      </c>
      <c r="AW140" s="8" t="e">
        <f t="shared" ca="1" si="46"/>
        <v>#NAME?</v>
      </c>
    </row>
    <row r="141" spans="1:49" s="14" customFormat="1" x14ac:dyDescent="0.25">
      <c r="A141" s="109" t="str">
        <f t="shared" si="39"/>
        <v>Audiometria</v>
      </c>
      <c r="B141" s="110"/>
      <c r="C141" s="111"/>
      <c r="D141" s="110"/>
      <c r="E141" s="112"/>
      <c r="F141" s="111"/>
      <c r="G141" s="111"/>
      <c r="H141" s="113"/>
      <c r="I141" s="111"/>
      <c r="J141" s="113"/>
      <c r="K141" s="111"/>
      <c r="L141" s="111"/>
      <c r="M141" s="111"/>
      <c r="N141" s="111"/>
      <c r="O141" s="111"/>
      <c r="P141" s="111"/>
      <c r="Q141" s="111"/>
      <c r="R141" s="111"/>
      <c r="S141" s="106" t="s">
        <v>83</v>
      </c>
      <c r="T141" s="107"/>
      <c r="U141" s="115">
        <v>0</v>
      </c>
      <c r="V141" s="107"/>
      <c r="W141" s="116"/>
      <c r="X141" s="91">
        <v>5</v>
      </c>
      <c r="Y141" s="116"/>
      <c r="Z141" s="91">
        <v>0</v>
      </c>
      <c r="AA141" s="116">
        <v>0</v>
      </c>
      <c r="AB141" s="116">
        <v>0</v>
      </c>
      <c r="AC141" s="116">
        <v>0</v>
      </c>
      <c r="AD141" s="116">
        <v>0</v>
      </c>
      <c r="AE141" s="116">
        <v>0</v>
      </c>
      <c r="AF141" s="116">
        <v>0</v>
      </c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</row>
    <row r="142" spans="1:49" s="14" customFormat="1" x14ac:dyDescent="0.25">
      <c r="A142" s="109" t="str">
        <f t="shared" si="39"/>
        <v>Cistoscopia</v>
      </c>
      <c r="B142" s="110"/>
      <c r="C142" s="111"/>
      <c r="D142" s="110"/>
      <c r="E142" s="112"/>
      <c r="F142" s="111"/>
      <c r="G142" s="111"/>
      <c r="H142" s="113"/>
      <c r="I142" s="111"/>
      <c r="J142" s="113"/>
      <c r="K142" s="111"/>
      <c r="L142" s="111"/>
      <c r="M142" s="111"/>
      <c r="N142" s="111"/>
      <c r="O142" s="111"/>
      <c r="P142" s="111"/>
      <c r="Q142" s="111"/>
      <c r="R142" s="111"/>
      <c r="S142" s="106" t="s">
        <v>84</v>
      </c>
      <c r="T142" s="107"/>
      <c r="U142" s="115">
        <v>0</v>
      </c>
      <c r="V142" s="107"/>
      <c r="W142" s="116"/>
      <c r="X142" s="91">
        <v>5</v>
      </c>
      <c r="Y142" s="116"/>
      <c r="Z142" s="91">
        <v>0</v>
      </c>
      <c r="AA142" s="116">
        <v>0</v>
      </c>
      <c r="AB142" s="116">
        <v>0</v>
      </c>
      <c r="AC142" s="116">
        <v>0</v>
      </c>
      <c r="AD142" s="116">
        <v>0</v>
      </c>
      <c r="AE142" s="116">
        <v>0</v>
      </c>
      <c r="AF142" s="116">
        <v>0</v>
      </c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</row>
    <row r="143" spans="1:49" s="14" customFormat="1" x14ac:dyDescent="0.25">
      <c r="A143" s="109" t="str">
        <f t="shared" si="39"/>
        <v>Colonoscopia</v>
      </c>
      <c r="B143" s="110"/>
      <c r="C143" s="111"/>
      <c r="D143" s="110"/>
      <c r="E143" s="112"/>
      <c r="F143" s="111"/>
      <c r="G143" s="111"/>
      <c r="H143" s="113"/>
      <c r="I143" s="111"/>
      <c r="J143" s="113"/>
      <c r="K143" s="111"/>
      <c r="L143" s="111"/>
      <c r="M143" s="111"/>
      <c r="N143" s="111"/>
      <c r="O143" s="111"/>
      <c r="P143" s="111"/>
      <c r="Q143" s="111"/>
      <c r="R143" s="111"/>
      <c r="S143" s="106" t="s">
        <v>85</v>
      </c>
      <c r="T143" s="107"/>
      <c r="U143" s="115">
        <v>12</v>
      </c>
      <c r="V143" s="107"/>
      <c r="W143" s="116"/>
      <c r="X143" s="91">
        <v>100</v>
      </c>
      <c r="Y143" s="116"/>
      <c r="Z143" s="91">
        <v>103</v>
      </c>
      <c r="AA143" s="116">
        <v>58</v>
      </c>
      <c r="AB143" s="116">
        <v>76</v>
      </c>
      <c r="AC143" s="116">
        <v>69</v>
      </c>
      <c r="AD143" s="116">
        <v>67</v>
      </c>
      <c r="AE143" s="116">
        <v>72</v>
      </c>
      <c r="AF143" s="116">
        <v>91</v>
      </c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</row>
    <row r="144" spans="1:49" s="14" customFormat="1" x14ac:dyDescent="0.25">
      <c r="A144" s="109" t="str">
        <f t="shared" si="39"/>
        <v>Colposcopia</v>
      </c>
      <c r="B144" s="110"/>
      <c r="C144" s="111"/>
      <c r="D144" s="110"/>
      <c r="E144" s="112"/>
      <c r="F144" s="111"/>
      <c r="G144" s="111"/>
      <c r="H144" s="113"/>
      <c r="I144" s="111"/>
      <c r="J144" s="113"/>
      <c r="K144" s="111"/>
      <c r="L144" s="111"/>
      <c r="M144" s="111"/>
      <c r="N144" s="111"/>
      <c r="O144" s="111"/>
      <c r="P144" s="111"/>
      <c r="Q144" s="111"/>
      <c r="R144" s="111"/>
      <c r="S144" s="106" t="s">
        <v>86</v>
      </c>
      <c r="T144" s="107"/>
      <c r="U144" s="115">
        <v>3</v>
      </c>
      <c r="V144" s="107"/>
      <c r="W144" s="116"/>
      <c r="X144" s="91">
        <v>10</v>
      </c>
      <c r="Y144" s="116"/>
      <c r="Z144" s="91">
        <v>3</v>
      </c>
      <c r="AA144" s="116">
        <v>2</v>
      </c>
      <c r="AB144" s="116">
        <v>3</v>
      </c>
      <c r="AC144" s="116">
        <v>1</v>
      </c>
      <c r="AD144" s="116">
        <v>1</v>
      </c>
      <c r="AE144" s="116">
        <v>6</v>
      </c>
      <c r="AF144" s="116">
        <v>10</v>
      </c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</row>
    <row r="145" spans="1:49" s="14" customFormat="1" x14ac:dyDescent="0.25">
      <c r="A145" s="109" t="str">
        <f t="shared" si="39"/>
        <v>Densitometria Óssea</v>
      </c>
      <c r="B145" s="110"/>
      <c r="C145" s="111"/>
      <c r="D145" s="110"/>
      <c r="E145" s="112"/>
      <c r="F145" s="111"/>
      <c r="G145" s="111"/>
      <c r="H145" s="113"/>
      <c r="I145" s="111"/>
      <c r="J145" s="113"/>
      <c r="K145" s="111"/>
      <c r="L145" s="111"/>
      <c r="M145" s="111"/>
      <c r="N145" s="111"/>
      <c r="O145" s="111"/>
      <c r="P145" s="111"/>
      <c r="Q145" s="111"/>
      <c r="R145" s="111"/>
      <c r="S145" s="106" t="s">
        <v>87</v>
      </c>
      <c r="T145" s="107"/>
      <c r="U145" s="115">
        <v>49</v>
      </c>
      <c r="V145" s="107"/>
      <c r="W145" s="116"/>
      <c r="X145" s="91">
        <v>90</v>
      </c>
      <c r="Y145" s="116"/>
      <c r="Z145" s="91">
        <v>83</v>
      </c>
      <c r="AA145" s="116">
        <v>44</v>
      </c>
      <c r="AB145" s="116">
        <v>75</v>
      </c>
      <c r="AC145" s="116">
        <v>62</v>
      </c>
      <c r="AD145" s="116">
        <v>79</v>
      </c>
      <c r="AE145" s="116">
        <v>208</v>
      </c>
      <c r="AF145" s="116">
        <v>135</v>
      </c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</row>
    <row r="146" spans="1:49" s="14" customFormat="1" x14ac:dyDescent="0.25">
      <c r="A146" s="109" t="str">
        <f t="shared" si="39"/>
        <v>Doppler Vascular</v>
      </c>
      <c r="B146" s="110"/>
      <c r="C146" s="111"/>
      <c r="D146" s="110"/>
      <c r="E146" s="112"/>
      <c r="F146" s="111"/>
      <c r="G146" s="111"/>
      <c r="H146" s="113"/>
      <c r="I146" s="111"/>
      <c r="J146" s="113"/>
      <c r="K146" s="111"/>
      <c r="L146" s="111"/>
      <c r="M146" s="111"/>
      <c r="N146" s="111"/>
      <c r="O146" s="111"/>
      <c r="P146" s="111"/>
      <c r="Q146" s="111"/>
      <c r="R146" s="111"/>
      <c r="S146" s="106" t="s">
        <v>88</v>
      </c>
      <c r="T146" s="107"/>
      <c r="U146" s="115">
        <v>113</v>
      </c>
      <c r="V146" s="107"/>
      <c r="W146" s="116"/>
      <c r="X146" s="91">
        <v>80</v>
      </c>
      <c r="Y146" s="116"/>
      <c r="Z146" s="91">
        <v>77</v>
      </c>
      <c r="AA146" s="116">
        <v>58</v>
      </c>
      <c r="AB146" s="116">
        <v>145</v>
      </c>
      <c r="AC146" s="116">
        <v>72</v>
      </c>
      <c r="AD146" s="116">
        <v>62</v>
      </c>
      <c r="AE146" s="116">
        <v>74</v>
      </c>
      <c r="AF146" s="116">
        <v>80</v>
      </c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</row>
    <row r="147" spans="1:49" s="14" customFormat="1" x14ac:dyDescent="0.25">
      <c r="A147" s="109" t="str">
        <f t="shared" si="39"/>
        <v>Ecocardiografia</v>
      </c>
      <c r="B147" s="110"/>
      <c r="C147" s="111"/>
      <c r="D147" s="110"/>
      <c r="E147" s="112"/>
      <c r="F147" s="111"/>
      <c r="G147" s="111"/>
      <c r="H147" s="113"/>
      <c r="I147" s="111"/>
      <c r="J147" s="113"/>
      <c r="K147" s="111"/>
      <c r="L147" s="111"/>
      <c r="M147" s="111"/>
      <c r="N147" s="111"/>
      <c r="O147" s="111"/>
      <c r="P147" s="111"/>
      <c r="Q147" s="111"/>
      <c r="R147" s="111"/>
      <c r="S147" s="106" t="s">
        <v>89</v>
      </c>
      <c r="T147" s="107"/>
      <c r="U147" s="115">
        <v>54</v>
      </c>
      <c r="V147" s="107"/>
      <c r="W147" s="116"/>
      <c r="X147" s="91">
        <v>50</v>
      </c>
      <c r="Y147" s="116"/>
      <c r="Z147" s="91">
        <v>81</v>
      </c>
      <c r="AA147" s="116">
        <v>37</v>
      </c>
      <c r="AB147" s="116">
        <v>46</v>
      </c>
      <c r="AC147" s="116">
        <v>41</v>
      </c>
      <c r="AD147" s="116">
        <v>0</v>
      </c>
      <c r="AE147" s="116">
        <v>0</v>
      </c>
      <c r="AF147" s="116">
        <v>0</v>
      </c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</row>
    <row r="148" spans="1:49" s="14" customFormat="1" x14ac:dyDescent="0.25">
      <c r="A148" s="109" t="str">
        <f t="shared" si="39"/>
        <v>Eletrocardiografia</v>
      </c>
      <c r="B148" s="110"/>
      <c r="C148" s="111"/>
      <c r="D148" s="110"/>
      <c r="E148" s="112"/>
      <c r="F148" s="111"/>
      <c r="G148" s="111"/>
      <c r="H148" s="113"/>
      <c r="I148" s="111"/>
      <c r="J148" s="113"/>
      <c r="K148" s="111"/>
      <c r="L148" s="111"/>
      <c r="M148" s="111"/>
      <c r="N148" s="111"/>
      <c r="O148" s="111"/>
      <c r="P148" s="111"/>
      <c r="Q148" s="111"/>
      <c r="R148" s="111"/>
      <c r="S148" s="106" t="s">
        <v>90</v>
      </c>
      <c r="T148" s="107"/>
      <c r="U148" s="115">
        <v>4</v>
      </c>
      <c r="V148" s="107"/>
      <c r="W148" s="116"/>
      <c r="X148" s="91">
        <v>10</v>
      </c>
      <c r="Y148" s="116"/>
      <c r="Z148" s="91">
        <v>9</v>
      </c>
      <c r="AA148" s="116">
        <v>4</v>
      </c>
      <c r="AB148" s="116">
        <v>11</v>
      </c>
      <c r="AC148" s="116">
        <v>18</v>
      </c>
      <c r="AD148" s="116">
        <v>18</v>
      </c>
      <c r="AE148" s="116">
        <v>105</v>
      </c>
      <c r="AF148" s="116">
        <v>119</v>
      </c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</row>
    <row r="149" spans="1:49" s="14" customFormat="1" x14ac:dyDescent="0.25">
      <c r="A149" s="109" t="str">
        <f t="shared" si="39"/>
        <v>Eletroencefalografia</v>
      </c>
      <c r="B149" s="110"/>
      <c r="C149" s="111"/>
      <c r="D149" s="110"/>
      <c r="E149" s="112"/>
      <c r="F149" s="111"/>
      <c r="G149" s="111"/>
      <c r="H149" s="113"/>
      <c r="I149" s="111"/>
      <c r="J149" s="113"/>
      <c r="K149" s="111"/>
      <c r="L149" s="111"/>
      <c r="M149" s="111"/>
      <c r="N149" s="111"/>
      <c r="O149" s="111"/>
      <c r="P149" s="111"/>
      <c r="Q149" s="111"/>
      <c r="R149" s="111"/>
      <c r="S149" s="106" t="s">
        <v>91</v>
      </c>
      <c r="T149" s="107"/>
      <c r="U149" s="115">
        <v>7</v>
      </c>
      <c r="V149" s="107"/>
      <c r="W149" s="116"/>
      <c r="X149" s="91">
        <v>15</v>
      </c>
      <c r="Y149" s="116"/>
      <c r="Z149" s="91">
        <v>7</v>
      </c>
      <c r="AA149" s="116">
        <v>2</v>
      </c>
      <c r="AB149" s="116">
        <v>9</v>
      </c>
      <c r="AC149" s="116">
        <v>7</v>
      </c>
      <c r="AD149" s="116">
        <v>15</v>
      </c>
      <c r="AE149" s="116">
        <v>18</v>
      </c>
      <c r="AF149" s="116">
        <v>8</v>
      </c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</row>
    <row r="150" spans="1:49" s="14" customFormat="1" x14ac:dyDescent="0.25">
      <c r="A150" s="109" t="str">
        <f t="shared" si="39"/>
        <v>Eletroneuromiografia</v>
      </c>
      <c r="B150" s="110"/>
      <c r="C150" s="111"/>
      <c r="D150" s="110"/>
      <c r="E150" s="112"/>
      <c r="F150" s="111"/>
      <c r="G150" s="111"/>
      <c r="H150" s="113"/>
      <c r="I150" s="111"/>
      <c r="J150" s="113"/>
      <c r="K150" s="111"/>
      <c r="L150" s="111"/>
      <c r="M150" s="111"/>
      <c r="N150" s="111"/>
      <c r="O150" s="111"/>
      <c r="P150" s="111"/>
      <c r="Q150" s="111"/>
      <c r="R150" s="111"/>
      <c r="S150" s="106" t="s">
        <v>92</v>
      </c>
      <c r="T150" s="107"/>
      <c r="U150" s="115">
        <v>1</v>
      </c>
      <c r="V150" s="107"/>
      <c r="W150" s="116"/>
      <c r="X150" s="91">
        <v>40</v>
      </c>
      <c r="Y150" s="116"/>
      <c r="Z150" s="91">
        <v>2</v>
      </c>
      <c r="AA150" s="116">
        <v>2</v>
      </c>
      <c r="AB150" s="116">
        <v>3</v>
      </c>
      <c r="AC150" s="116">
        <v>0</v>
      </c>
      <c r="AD150" s="116">
        <v>0</v>
      </c>
      <c r="AE150" s="116">
        <v>0</v>
      </c>
      <c r="AF150" s="116">
        <v>0</v>
      </c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</row>
    <row r="151" spans="1:49" s="14" customFormat="1" x14ac:dyDescent="0.25">
      <c r="A151" s="109" t="str">
        <f t="shared" si="39"/>
        <v>Endoscopia</v>
      </c>
      <c r="B151" s="110"/>
      <c r="C151" s="111"/>
      <c r="D151" s="110"/>
      <c r="E151" s="112"/>
      <c r="F151" s="111"/>
      <c r="G151" s="111"/>
      <c r="H151" s="113"/>
      <c r="I151" s="111"/>
      <c r="J151" s="113"/>
      <c r="K151" s="111"/>
      <c r="L151" s="111"/>
      <c r="M151" s="111"/>
      <c r="N151" s="111"/>
      <c r="O151" s="111"/>
      <c r="P151" s="111"/>
      <c r="Q151" s="111"/>
      <c r="R151" s="111"/>
      <c r="S151" s="106" t="s">
        <v>93</v>
      </c>
      <c r="T151" s="107"/>
      <c r="U151" s="115">
        <v>34</v>
      </c>
      <c r="V151" s="107"/>
      <c r="W151" s="116"/>
      <c r="X151" s="91">
        <v>120</v>
      </c>
      <c r="Y151" s="116"/>
      <c r="Z151" s="91">
        <v>128</v>
      </c>
      <c r="AA151" s="116">
        <v>71</v>
      </c>
      <c r="AB151" s="116">
        <v>132</v>
      </c>
      <c r="AC151" s="116">
        <v>11</v>
      </c>
      <c r="AD151" s="116">
        <v>79</v>
      </c>
      <c r="AE151" s="116">
        <v>81</v>
      </c>
      <c r="AF151" s="116">
        <v>120</v>
      </c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</row>
    <row r="152" spans="1:49" s="14" customFormat="1" hidden="1" x14ac:dyDescent="0.25">
      <c r="A152" s="109">
        <f t="shared" si="39"/>
        <v>0</v>
      </c>
      <c r="B152" s="110"/>
      <c r="C152" s="111"/>
      <c r="D152" s="110"/>
      <c r="E152" s="112"/>
      <c r="F152" s="111"/>
      <c r="G152" s="111"/>
      <c r="H152" s="113"/>
      <c r="I152" s="111"/>
      <c r="J152" s="113"/>
      <c r="K152" s="111"/>
      <c r="L152" s="111"/>
      <c r="M152" s="111"/>
      <c r="N152" s="111"/>
      <c r="O152" s="111"/>
      <c r="P152" s="111"/>
      <c r="Q152" s="111"/>
      <c r="R152" s="111"/>
      <c r="S152" s="122"/>
      <c r="T152" s="123"/>
      <c r="U152" s="115"/>
      <c r="V152" s="123"/>
      <c r="W152" s="118"/>
      <c r="X152" s="93"/>
      <c r="Y152" s="118"/>
      <c r="Z152" s="93"/>
      <c r="AA152" s="118"/>
      <c r="AB152" s="118"/>
      <c r="AC152" s="118"/>
      <c r="AD152" s="118"/>
      <c r="AE152" s="118"/>
      <c r="AF152" s="118"/>
      <c r="AG152" s="118"/>
      <c r="AH152" s="118"/>
      <c r="AI152" s="118"/>
      <c r="AJ152" s="118"/>
      <c r="AK152" s="118"/>
      <c r="AL152" s="118"/>
      <c r="AM152" s="118"/>
      <c r="AN152" s="118"/>
      <c r="AO152" s="118"/>
      <c r="AP152" s="118"/>
      <c r="AQ152" s="118"/>
      <c r="AR152" s="118"/>
      <c r="AS152" s="118"/>
      <c r="AT152" s="118"/>
      <c r="AU152" s="118"/>
      <c r="AV152" s="118"/>
      <c r="AW152" s="118"/>
    </row>
    <row r="153" spans="1:49" s="14" customFormat="1" x14ac:dyDescent="0.25">
      <c r="A153" s="109" t="str">
        <f t="shared" si="39"/>
        <v>Espirometria</v>
      </c>
      <c r="B153" s="110"/>
      <c r="C153" s="111"/>
      <c r="D153" s="110"/>
      <c r="E153" s="112"/>
      <c r="F153" s="111"/>
      <c r="G153" s="111"/>
      <c r="H153" s="113"/>
      <c r="I153" s="111"/>
      <c r="J153" s="113"/>
      <c r="K153" s="111"/>
      <c r="L153" s="111"/>
      <c r="M153" s="111"/>
      <c r="N153" s="111"/>
      <c r="O153" s="111"/>
      <c r="P153" s="111"/>
      <c r="Q153" s="111"/>
      <c r="R153" s="111"/>
      <c r="S153" s="106" t="s">
        <v>94</v>
      </c>
      <c r="T153" s="107"/>
      <c r="U153" s="115">
        <v>0</v>
      </c>
      <c r="V153" s="107"/>
      <c r="W153" s="116"/>
      <c r="X153" s="91">
        <v>50</v>
      </c>
      <c r="Y153" s="116"/>
      <c r="Z153" s="91">
        <v>0</v>
      </c>
      <c r="AA153" s="116">
        <v>48</v>
      </c>
      <c r="AB153" s="116">
        <v>54</v>
      </c>
      <c r="AC153" s="116">
        <v>31</v>
      </c>
      <c r="AD153" s="116">
        <v>31</v>
      </c>
      <c r="AE153" s="116">
        <v>50</v>
      </c>
      <c r="AF153" s="116">
        <v>50</v>
      </c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</row>
    <row r="154" spans="1:49" s="14" customFormat="1" x14ac:dyDescent="0.25">
      <c r="A154" s="109" t="str">
        <f t="shared" si="39"/>
        <v>Holter</v>
      </c>
      <c r="B154" s="110"/>
      <c r="C154" s="111"/>
      <c r="D154" s="110"/>
      <c r="E154" s="112"/>
      <c r="F154" s="111"/>
      <c r="G154" s="111"/>
      <c r="H154" s="113"/>
      <c r="I154" s="111"/>
      <c r="J154" s="113"/>
      <c r="K154" s="111"/>
      <c r="L154" s="111"/>
      <c r="M154" s="111"/>
      <c r="N154" s="111"/>
      <c r="O154" s="111"/>
      <c r="P154" s="111"/>
      <c r="Q154" s="111"/>
      <c r="R154" s="111"/>
      <c r="S154" s="106" t="s">
        <v>95</v>
      </c>
      <c r="T154" s="107"/>
      <c r="U154" s="115">
        <v>31</v>
      </c>
      <c r="V154" s="107"/>
      <c r="W154" s="116"/>
      <c r="X154" s="91">
        <v>50</v>
      </c>
      <c r="Y154" s="116"/>
      <c r="Z154" s="91">
        <v>42</v>
      </c>
      <c r="AA154" s="116">
        <v>31</v>
      </c>
      <c r="AB154" s="116">
        <v>29</v>
      </c>
      <c r="AC154" s="116">
        <v>79</v>
      </c>
      <c r="AD154" s="116">
        <v>42</v>
      </c>
      <c r="AE154" s="116">
        <v>74</v>
      </c>
      <c r="AF154" s="116">
        <v>96</v>
      </c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</row>
    <row r="155" spans="1:49" s="14" customFormat="1" x14ac:dyDescent="0.25">
      <c r="A155" s="109" t="str">
        <f t="shared" si="39"/>
        <v>Mamografia</v>
      </c>
      <c r="B155" s="110"/>
      <c r="C155" s="111"/>
      <c r="D155" s="110"/>
      <c r="E155" s="112"/>
      <c r="F155" s="111"/>
      <c r="G155" s="111"/>
      <c r="H155" s="113"/>
      <c r="I155" s="111"/>
      <c r="J155" s="113"/>
      <c r="K155" s="111"/>
      <c r="L155" s="111"/>
      <c r="M155" s="111"/>
      <c r="N155" s="111"/>
      <c r="O155" s="111"/>
      <c r="P155" s="111"/>
      <c r="Q155" s="111"/>
      <c r="R155" s="111"/>
      <c r="S155" s="106" t="s">
        <v>96</v>
      </c>
      <c r="T155" s="107"/>
      <c r="U155" s="115">
        <v>104</v>
      </c>
      <c r="V155" s="107"/>
      <c r="W155" s="116"/>
      <c r="X155" s="91">
        <v>100</v>
      </c>
      <c r="Y155" s="116"/>
      <c r="Z155" s="91">
        <v>149</v>
      </c>
      <c r="AA155" s="116">
        <v>69</v>
      </c>
      <c r="AB155" s="116">
        <v>119</v>
      </c>
      <c r="AC155" s="116">
        <v>110</v>
      </c>
      <c r="AD155" s="116">
        <v>114</v>
      </c>
      <c r="AE155" s="116">
        <v>147</v>
      </c>
      <c r="AF155" s="116">
        <v>116</v>
      </c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</row>
    <row r="156" spans="1:49" s="14" customFormat="1" x14ac:dyDescent="0.25">
      <c r="A156" s="109" t="str">
        <f t="shared" si="39"/>
        <v>Mapa</v>
      </c>
      <c r="B156" s="110"/>
      <c r="C156" s="111"/>
      <c r="D156" s="110"/>
      <c r="E156" s="112"/>
      <c r="F156" s="111"/>
      <c r="G156" s="111"/>
      <c r="H156" s="113"/>
      <c r="I156" s="111"/>
      <c r="J156" s="113"/>
      <c r="K156" s="111"/>
      <c r="L156" s="111"/>
      <c r="M156" s="111"/>
      <c r="N156" s="111"/>
      <c r="O156" s="111"/>
      <c r="P156" s="111"/>
      <c r="Q156" s="111"/>
      <c r="R156" s="111"/>
      <c r="S156" s="106" t="s">
        <v>97</v>
      </c>
      <c r="T156" s="107"/>
      <c r="U156" s="115">
        <v>11</v>
      </c>
      <c r="V156" s="107"/>
      <c r="W156" s="116"/>
      <c r="X156" s="91">
        <v>50</v>
      </c>
      <c r="Y156" s="116"/>
      <c r="Z156" s="91">
        <v>38</v>
      </c>
      <c r="AA156" s="116">
        <v>4</v>
      </c>
      <c r="AB156" s="116">
        <v>46</v>
      </c>
      <c r="AC156" s="116">
        <v>53</v>
      </c>
      <c r="AD156" s="116">
        <v>41</v>
      </c>
      <c r="AE156" s="116">
        <v>65</v>
      </c>
      <c r="AF156" s="116">
        <v>82</v>
      </c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</row>
    <row r="157" spans="1:49" s="14" customFormat="1" x14ac:dyDescent="0.25">
      <c r="A157" s="109" t="str">
        <f t="shared" si="39"/>
        <v>Nasofibroscopia</v>
      </c>
      <c r="B157" s="110"/>
      <c r="C157" s="111"/>
      <c r="D157" s="110"/>
      <c r="E157" s="112"/>
      <c r="F157" s="111"/>
      <c r="G157" s="111"/>
      <c r="H157" s="113"/>
      <c r="I157" s="111"/>
      <c r="J157" s="113"/>
      <c r="K157" s="111"/>
      <c r="L157" s="111"/>
      <c r="M157" s="111"/>
      <c r="N157" s="111"/>
      <c r="O157" s="111"/>
      <c r="P157" s="111"/>
      <c r="Q157" s="111"/>
      <c r="R157" s="111"/>
      <c r="S157" s="106" t="s">
        <v>98</v>
      </c>
      <c r="T157" s="107"/>
      <c r="U157" s="115">
        <v>0</v>
      </c>
      <c r="V157" s="107"/>
      <c r="W157" s="116"/>
      <c r="X157" s="91">
        <v>0</v>
      </c>
      <c r="Y157" s="116"/>
      <c r="Z157" s="91"/>
      <c r="AA157" s="116">
        <v>0</v>
      </c>
      <c r="AB157" s="116">
        <v>0</v>
      </c>
      <c r="AC157" s="116">
        <v>0</v>
      </c>
      <c r="AD157" s="116">
        <v>0</v>
      </c>
      <c r="AE157" s="116">
        <v>0</v>
      </c>
      <c r="AF157" s="116">
        <v>0</v>
      </c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</row>
    <row r="158" spans="1:49" s="14" customFormat="1" hidden="1" x14ac:dyDescent="0.25">
      <c r="A158" s="109">
        <f t="shared" si="39"/>
        <v>0</v>
      </c>
      <c r="B158" s="110"/>
      <c r="C158" s="111"/>
      <c r="D158" s="110"/>
      <c r="E158" s="112"/>
      <c r="F158" s="111"/>
      <c r="G158" s="111"/>
      <c r="H158" s="113"/>
      <c r="I158" s="111"/>
      <c r="J158" s="113"/>
      <c r="K158" s="111"/>
      <c r="L158" s="111"/>
      <c r="M158" s="111"/>
      <c r="N158" s="111"/>
      <c r="O158" s="111"/>
      <c r="P158" s="111"/>
      <c r="Q158" s="111"/>
      <c r="R158" s="111"/>
      <c r="S158" s="122"/>
      <c r="T158" s="123"/>
      <c r="U158" s="115"/>
      <c r="V158" s="123"/>
      <c r="W158" s="118"/>
      <c r="X158" s="93"/>
      <c r="Y158" s="118"/>
      <c r="Z158" s="93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/>
      <c r="AM158" s="118"/>
      <c r="AN158" s="118"/>
      <c r="AO158" s="118"/>
      <c r="AP158" s="118"/>
      <c r="AQ158" s="118"/>
      <c r="AR158" s="118"/>
      <c r="AS158" s="118"/>
      <c r="AT158" s="118"/>
      <c r="AU158" s="118"/>
      <c r="AV158" s="118"/>
      <c r="AW158" s="118"/>
    </row>
    <row r="159" spans="1:49" s="14" customFormat="1" x14ac:dyDescent="0.25">
      <c r="A159" s="109" t="str">
        <f t="shared" si="39"/>
        <v>Punção Aspirativa por Agulha Fina (PAAF): Mama</v>
      </c>
      <c r="B159" s="110"/>
      <c r="C159" s="111"/>
      <c r="D159" s="110"/>
      <c r="E159" s="112"/>
      <c r="F159" s="111"/>
      <c r="G159" s="111"/>
      <c r="H159" s="113"/>
      <c r="I159" s="111"/>
      <c r="J159" s="113"/>
      <c r="K159" s="111"/>
      <c r="L159" s="111"/>
      <c r="M159" s="111"/>
      <c r="N159" s="111"/>
      <c r="O159" s="111"/>
      <c r="P159" s="111"/>
      <c r="Q159" s="111"/>
      <c r="R159" s="111"/>
      <c r="S159" s="106" t="s">
        <v>99</v>
      </c>
      <c r="T159" s="107"/>
      <c r="U159" s="115">
        <v>0</v>
      </c>
      <c r="V159" s="107"/>
      <c r="W159" s="116"/>
      <c r="X159" s="91">
        <v>5</v>
      </c>
      <c r="Y159" s="116"/>
      <c r="Z159" s="91">
        <v>0</v>
      </c>
      <c r="AA159" s="116">
        <v>0</v>
      </c>
      <c r="AB159" s="116">
        <v>4</v>
      </c>
      <c r="AC159" s="116">
        <v>4</v>
      </c>
      <c r="AD159" s="116">
        <v>5</v>
      </c>
      <c r="AE159" s="116">
        <v>1</v>
      </c>
      <c r="AF159" s="116">
        <v>0</v>
      </c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</row>
    <row r="160" spans="1:49" s="14" customFormat="1" x14ac:dyDescent="0.25">
      <c r="A160" s="109" t="str">
        <f t="shared" si="39"/>
        <v>Punção Aspirativa por Agulha Fina (PAAF): Tireóide</v>
      </c>
      <c r="B160" s="110"/>
      <c r="C160" s="111"/>
      <c r="D160" s="110"/>
      <c r="E160" s="112"/>
      <c r="F160" s="111"/>
      <c r="G160" s="111"/>
      <c r="H160" s="113"/>
      <c r="I160" s="111"/>
      <c r="J160" s="113"/>
      <c r="K160" s="111"/>
      <c r="L160" s="111"/>
      <c r="M160" s="111"/>
      <c r="N160" s="111"/>
      <c r="O160" s="111"/>
      <c r="P160" s="111"/>
      <c r="Q160" s="111"/>
      <c r="R160" s="111"/>
      <c r="S160" s="106" t="s">
        <v>100</v>
      </c>
      <c r="T160" s="107"/>
      <c r="U160" s="115">
        <v>0</v>
      </c>
      <c r="V160" s="107"/>
      <c r="W160" s="116"/>
      <c r="X160" s="91">
        <v>10</v>
      </c>
      <c r="Y160" s="116"/>
      <c r="Z160" s="91">
        <v>0</v>
      </c>
      <c r="AA160" s="116">
        <v>11</v>
      </c>
      <c r="AB160" s="116">
        <v>11</v>
      </c>
      <c r="AC160" s="116">
        <v>0</v>
      </c>
      <c r="AD160" s="116">
        <v>10</v>
      </c>
      <c r="AE160" s="116">
        <v>8</v>
      </c>
      <c r="AF160" s="116">
        <v>9</v>
      </c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</row>
    <row r="161" spans="1:49" s="14" customFormat="1" x14ac:dyDescent="0.25">
      <c r="A161" s="109" t="str">
        <f t="shared" si="39"/>
        <v>Punção Aspirativa por Agulha Grossa</v>
      </c>
      <c r="B161" s="110"/>
      <c r="C161" s="111"/>
      <c r="D161" s="110"/>
      <c r="E161" s="112"/>
      <c r="F161" s="111"/>
      <c r="G161" s="111"/>
      <c r="H161" s="113"/>
      <c r="I161" s="111"/>
      <c r="J161" s="113"/>
      <c r="K161" s="111"/>
      <c r="L161" s="111"/>
      <c r="M161" s="111"/>
      <c r="N161" s="111"/>
      <c r="O161" s="111"/>
      <c r="P161" s="111"/>
      <c r="Q161" s="111"/>
      <c r="R161" s="111"/>
      <c r="S161" s="106" t="s">
        <v>101</v>
      </c>
      <c r="T161" s="107"/>
      <c r="U161" s="115">
        <v>0</v>
      </c>
      <c r="V161" s="107"/>
      <c r="W161" s="116"/>
      <c r="X161" s="91">
        <v>5</v>
      </c>
      <c r="Y161" s="116"/>
      <c r="Z161" s="91">
        <v>0</v>
      </c>
      <c r="AA161" s="116">
        <v>0</v>
      </c>
      <c r="AB161" s="116">
        <v>5</v>
      </c>
      <c r="AC161" s="116">
        <v>3</v>
      </c>
      <c r="AD161" s="116">
        <v>3</v>
      </c>
      <c r="AE161" s="116">
        <v>4</v>
      </c>
      <c r="AF161" s="116">
        <v>5</v>
      </c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</row>
    <row r="162" spans="1:49" s="14" customFormat="1" x14ac:dyDescent="0.25">
      <c r="A162" s="109" t="str">
        <f t="shared" si="39"/>
        <v>Radiologia</v>
      </c>
      <c r="B162" s="110"/>
      <c r="C162" s="111"/>
      <c r="D162" s="110"/>
      <c r="E162" s="112"/>
      <c r="F162" s="111"/>
      <c r="G162" s="111"/>
      <c r="H162" s="113"/>
      <c r="I162" s="111"/>
      <c r="J162" s="113"/>
      <c r="K162" s="111"/>
      <c r="L162" s="111"/>
      <c r="M162" s="111"/>
      <c r="N162" s="111"/>
      <c r="O162" s="111"/>
      <c r="P162" s="111"/>
      <c r="Q162" s="111"/>
      <c r="R162" s="111"/>
      <c r="S162" s="106" t="s">
        <v>102</v>
      </c>
      <c r="T162" s="107"/>
      <c r="U162" s="115">
        <v>5</v>
      </c>
      <c r="V162" s="107"/>
      <c r="W162" s="116"/>
      <c r="X162" s="91">
        <v>90</v>
      </c>
      <c r="Y162" s="116"/>
      <c r="Z162" s="91">
        <v>37</v>
      </c>
      <c r="AA162" s="116">
        <v>20</v>
      </c>
      <c r="AB162" s="116">
        <v>26</v>
      </c>
      <c r="AC162" s="116">
        <v>23</v>
      </c>
      <c r="AD162" s="116">
        <v>111</v>
      </c>
      <c r="AE162" s="116">
        <v>418</v>
      </c>
      <c r="AF162" s="116">
        <v>490</v>
      </c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</row>
    <row r="163" spans="1:49" s="14" customFormat="1" x14ac:dyDescent="0.25">
      <c r="A163" s="109" t="str">
        <f t="shared" si="39"/>
        <v>Teste Ergométrico</v>
      </c>
      <c r="B163" s="110"/>
      <c r="C163" s="111"/>
      <c r="D163" s="110"/>
      <c r="E163" s="112"/>
      <c r="F163" s="111"/>
      <c r="G163" s="111"/>
      <c r="H163" s="113"/>
      <c r="I163" s="111"/>
      <c r="J163" s="113"/>
      <c r="K163" s="111"/>
      <c r="L163" s="111"/>
      <c r="M163" s="111"/>
      <c r="N163" s="111"/>
      <c r="O163" s="111"/>
      <c r="P163" s="111"/>
      <c r="Q163" s="111"/>
      <c r="R163" s="111"/>
      <c r="S163" s="106" t="s">
        <v>103</v>
      </c>
      <c r="T163" s="107"/>
      <c r="U163" s="115">
        <v>33</v>
      </c>
      <c r="V163" s="107"/>
      <c r="W163" s="116"/>
      <c r="X163" s="91">
        <v>60</v>
      </c>
      <c r="Y163" s="116"/>
      <c r="Z163" s="91">
        <v>65</v>
      </c>
      <c r="AA163" s="116">
        <v>36</v>
      </c>
      <c r="AB163" s="116">
        <v>70</v>
      </c>
      <c r="AC163" s="116">
        <v>60</v>
      </c>
      <c r="AD163" s="116">
        <v>54</v>
      </c>
      <c r="AE163" s="116">
        <v>60</v>
      </c>
      <c r="AF163" s="116">
        <v>60</v>
      </c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</row>
    <row r="164" spans="1:49" s="14" customFormat="1" x14ac:dyDescent="0.25">
      <c r="A164" s="109" t="str">
        <f t="shared" si="39"/>
        <v>Tomografia</v>
      </c>
      <c r="B164" s="110"/>
      <c r="C164" s="111"/>
      <c r="D164" s="110"/>
      <c r="E164" s="112"/>
      <c r="F164" s="111"/>
      <c r="G164" s="111"/>
      <c r="H164" s="113"/>
      <c r="I164" s="111"/>
      <c r="J164" s="113"/>
      <c r="K164" s="111"/>
      <c r="L164" s="111"/>
      <c r="M164" s="111"/>
      <c r="N164" s="111"/>
      <c r="O164" s="111"/>
      <c r="P164" s="111"/>
      <c r="Q164" s="111"/>
      <c r="R164" s="111"/>
      <c r="S164" s="106" t="s">
        <v>104</v>
      </c>
      <c r="T164" s="107"/>
      <c r="U164" s="115">
        <v>47</v>
      </c>
      <c r="V164" s="107"/>
      <c r="W164" s="116"/>
      <c r="X164" s="91">
        <v>150</v>
      </c>
      <c r="Y164" s="116"/>
      <c r="Z164" s="91">
        <v>57</v>
      </c>
      <c r="AA164" s="116">
        <v>126</v>
      </c>
      <c r="AB164" s="116">
        <v>57</v>
      </c>
      <c r="AC164" s="116">
        <v>104</v>
      </c>
      <c r="AD164" s="116">
        <v>95</v>
      </c>
      <c r="AE164" s="116">
        <v>256</v>
      </c>
      <c r="AF164" s="116">
        <v>199</v>
      </c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</row>
    <row r="165" spans="1:49" s="14" customFormat="1" x14ac:dyDescent="0.25">
      <c r="A165" s="109" t="str">
        <f t="shared" si="39"/>
        <v>Ultrassonografia</v>
      </c>
      <c r="B165" s="110"/>
      <c r="C165" s="111"/>
      <c r="D165" s="110"/>
      <c r="E165" s="112"/>
      <c r="F165" s="111"/>
      <c r="G165" s="111"/>
      <c r="H165" s="113"/>
      <c r="I165" s="111"/>
      <c r="J165" s="113"/>
      <c r="K165" s="111"/>
      <c r="L165" s="111"/>
      <c r="M165" s="111"/>
      <c r="N165" s="111"/>
      <c r="O165" s="111"/>
      <c r="P165" s="111"/>
      <c r="Q165" s="111"/>
      <c r="R165" s="111"/>
      <c r="S165" s="106" t="s">
        <v>105</v>
      </c>
      <c r="T165" s="107"/>
      <c r="U165" s="115">
        <v>34</v>
      </c>
      <c r="V165" s="107"/>
      <c r="W165" s="116"/>
      <c r="X165" s="91">
        <v>150</v>
      </c>
      <c r="Y165" s="116"/>
      <c r="Z165" s="91">
        <v>92</v>
      </c>
      <c r="AA165" s="116">
        <v>53</v>
      </c>
      <c r="AB165" s="116">
        <v>204</v>
      </c>
      <c r="AC165" s="116">
        <v>107</v>
      </c>
      <c r="AD165" s="116">
        <v>145</v>
      </c>
      <c r="AE165" s="116">
        <v>143</v>
      </c>
      <c r="AF165" s="116">
        <v>151</v>
      </c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</row>
    <row r="166" spans="1:49" s="14" customFormat="1" x14ac:dyDescent="0.25">
      <c r="A166" s="109" t="str">
        <f t="shared" si="39"/>
        <v>Urodinâmica</v>
      </c>
      <c r="B166" s="110"/>
      <c r="C166" s="111"/>
      <c r="D166" s="110"/>
      <c r="E166" s="112"/>
      <c r="F166" s="111"/>
      <c r="G166" s="111"/>
      <c r="H166" s="113"/>
      <c r="I166" s="111"/>
      <c r="J166" s="113"/>
      <c r="K166" s="111"/>
      <c r="L166" s="111"/>
      <c r="M166" s="111"/>
      <c r="N166" s="111"/>
      <c r="O166" s="111"/>
      <c r="P166" s="111"/>
      <c r="Q166" s="111"/>
      <c r="R166" s="111"/>
      <c r="S166" s="106" t="s">
        <v>106</v>
      </c>
      <c r="T166" s="107"/>
      <c r="U166" s="115">
        <v>0</v>
      </c>
      <c r="V166" s="107"/>
      <c r="W166" s="116"/>
      <c r="X166" s="91">
        <v>5</v>
      </c>
      <c r="Y166" s="116"/>
      <c r="Z166" s="91">
        <v>0</v>
      </c>
      <c r="AA166" s="116">
        <v>0</v>
      </c>
      <c r="AB166" s="116">
        <v>0</v>
      </c>
      <c r="AC166" s="116">
        <v>0</v>
      </c>
      <c r="AD166" s="116">
        <v>0</v>
      </c>
      <c r="AE166" s="116">
        <v>0</v>
      </c>
      <c r="AF166" s="116">
        <v>0</v>
      </c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</row>
    <row r="167" spans="1:49" s="14" customFormat="1" x14ac:dyDescent="0.25">
      <c r="A167" s="109" t="str">
        <f t="shared" si="39"/>
        <v>Videolaringoscopia</v>
      </c>
      <c r="B167" s="110"/>
      <c r="C167" s="111"/>
      <c r="D167" s="110"/>
      <c r="E167" s="112"/>
      <c r="F167" s="111"/>
      <c r="G167" s="111"/>
      <c r="H167" s="113"/>
      <c r="I167" s="111"/>
      <c r="J167" s="113"/>
      <c r="K167" s="111"/>
      <c r="L167" s="111"/>
      <c r="M167" s="111"/>
      <c r="N167" s="111"/>
      <c r="O167" s="111"/>
      <c r="P167" s="111"/>
      <c r="Q167" s="111"/>
      <c r="R167" s="111"/>
      <c r="S167" s="106" t="s">
        <v>107</v>
      </c>
      <c r="T167" s="107"/>
      <c r="U167" s="115">
        <v>0</v>
      </c>
      <c r="V167" s="107"/>
      <c r="W167" s="116"/>
      <c r="X167" s="91">
        <v>10</v>
      </c>
      <c r="Y167" s="116"/>
      <c r="Z167" s="91">
        <v>0</v>
      </c>
      <c r="AA167" s="116">
        <v>0</v>
      </c>
      <c r="AB167" s="116">
        <v>0</v>
      </c>
      <c r="AC167" s="116">
        <v>0</v>
      </c>
      <c r="AD167" s="116">
        <v>0</v>
      </c>
      <c r="AE167" s="116">
        <v>0</v>
      </c>
      <c r="AF167" s="116">
        <v>0</v>
      </c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</row>
    <row r="168" spans="1:49" s="14" customFormat="1" x14ac:dyDescent="0.25">
      <c r="A168" s="109" t="str">
        <f t="shared" si="39"/>
        <v>TOTAL</v>
      </c>
      <c r="B168" s="110"/>
      <c r="C168" s="111"/>
      <c r="D168" s="110"/>
      <c r="E168" s="112"/>
      <c r="F168" s="111"/>
      <c r="G168" s="111"/>
      <c r="H168" s="113"/>
      <c r="I168" s="111"/>
      <c r="J168" s="113"/>
      <c r="K168" s="111"/>
      <c r="L168" s="111"/>
      <c r="M168" s="111"/>
      <c r="N168" s="111"/>
      <c r="O168" s="111"/>
      <c r="P168" s="111"/>
      <c r="Q168" s="111"/>
      <c r="R168" s="111"/>
      <c r="S168" s="124" t="s">
        <v>15</v>
      </c>
      <c r="T168" s="125"/>
      <c r="U168" s="120">
        <f>SUM(U141:U167)</f>
        <v>542</v>
      </c>
      <c r="V168" s="125"/>
      <c r="W168" s="120">
        <f t="shared" ref="W168:AW168" si="47">SUM(W141:W167)</f>
        <v>0</v>
      </c>
      <c r="X168" s="126">
        <f>SUM(X141:X167)</f>
        <v>1260</v>
      </c>
      <c r="Y168" s="120">
        <f t="shared" si="47"/>
        <v>0</v>
      </c>
      <c r="Z168" s="120">
        <f t="shared" si="47"/>
        <v>973</v>
      </c>
      <c r="AA168" s="120">
        <f t="shared" si="47"/>
        <v>676</v>
      </c>
      <c r="AB168" s="120">
        <f>SUM(AB141:AB167)</f>
        <v>1125</v>
      </c>
      <c r="AC168" s="120">
        <f t="shared" si="47"/>
        <v>855</v>
      </c>
      <c r="AD168" s="120">
        <f t="shared" si="47"/>
        <v>972</v>
      </c>
      <c r="AE168" s="120">
        <f t="shared" si="47"/>
        <v>1790</v>
      </c>
      <c r="AF168" s="120">
        <f t="shared" si="47"/>
        <v>1821</v>
      </c>
      <c r="AG168" s="120">
        <f t="shared" si="47"/>
        <v>0</v>
      </c>
      <c r="AH168" s="120">
        <f t="shared" si="47"/>
        <v>0</v>
      </c>
      <c r="AI168" s="120">
        <f t="shared" si="47"/>
        <v>0</v>
      </c>
      <c r="AJ168" s="120">
        <f t="shared" si="47"/>
        <v>0</v>
      </c>
      <c r="AK168" s="120">
        <f t="shared" si="47"/>
        <v>0</v>
      </c>
      <c r="AL168" s="120">
        <f t="shared" si="47"/>
        <v>0</v>
      </c>
      <c r="AM168" s="120">
        <f t="shared" si="47"/>
        <v>0</v>
      </c>
      <c r="AN168" s="120">
        <f t="shared" si="47"/>
        <v>0</v>
      </c>
      <c r="AO168" s="120">
        <f t="shared" si="47"/>
        <v>0</v>
      </c>
      <c r="AP168" s="120">
        <f t="shared" si="47"/>
        <v>0</v>
      </c>
      <c r="AQ168" s="120">
        <f t="shared" si="47"/>
        <v>0</v>
      </c>
      <c r="AR168" s="120">
        <f t="shared" si="47"/>
        <v>0</v>
      </c>
      <c r="AS168" s="120">
        <f t="shared" si="47"/>
        <v>0</v>
      </c>
      <c r="AT168" s="120">
        <f t="shared" si="47"/>
        <v>0</v>
      </c>
      <c r="AU168" s="120">
        <f t="shared" si="47"/>
        <v>0</v>
      </c>
      <c r="AV168" s="120">
        <f t="shared" si="47"/>
        <v>0</v>
      </c>
      <c r="AW168" s="120">
        <f t="shared" si="47"/>
        <v>0</v>
      </c>
    </row>
    <row r="169" spans="1:49" x14ac:dyDescent="0.25">
      <c r="A169" s="109">
        <f t="shared" si="39"/>
        <v>0</v>
      </c>
    </row>
    <row r="170" spans="1:49" s="66" customFormat="1" ht="25.5" x14ac:dyDescent="0.25">
      <c r="A170" s="88" t="s">
        <v>109</v>
      </c>
      <c r="B170" s="5" t="str">
        <f>B$4</f>
        <v>Meta Parcial</v>
      </c>
      <c r="C170" s="5" t="str">
        <f t="shared" ref="C170:AW170" si="48">C$4</f>
        <v>10-31-jul-24</v>
      </c>
      <c r="D170" s="5" t="str">
        <f t="shared" si="48"/>
        <v>Meta Mensal</v>
      </c>
      <c r="E170" s="5">
        <f t="shared" si="48"/>
        <v>45505</v>
      </c>
      <c r="F170" s="5" t="e">
        <f t="shared" ca="1" si="48"/>
        <v>#NAME?</v>
      </c>
      <c r="G170" s="5" t="str">
        <f t="shared" si="48"/>
        <v>Meta Parcial</v>
      </c>
      <c r="H170" s="5" t="str">
        <f t="shared" si="48"/>
        <v>01-09-Out-24</v>
      </c>
      <c r="I170" s="5" t="str">
        <f t="shared" si="48"/>
        <v>Meta Parcial</v>
      </c>
      <c r="J170" s="5" t="str">
        <f t="shared" si="48"/>
        <v>10-31-Out-24</v>
      </c>
      <c r="K170" s="5" t="str">
        <f t="shared" si="48"/>
        <v>Meta Mensal</v>
      </c>
      <c r="L170" s="5">
        <f t="shared" si="48"/>
        <v>45566</v>
      </c>
      <c r="M170" s="5" t="e">
        <f t="shared" ca="1" si="48"/>
        <v>#NAME?</v>
      </c>
      <c r="N170" s="5" t="e">
        <f t="shared" ca="1" si="48"/>
        <v>#NAME?</v>
      </c>
      <c r="O170" s="5" t="str">
        <f t="shared" si="48"/>
        <v>Meta Parcial</v>
      </c>
      <c r="P170" s="5" t="str">
        <f t="shared" si="48"/>
        <v>01-09/jan de 2025</v>
      </c>
      <c r="Q170" s="5" t="str">
        <f t="shared" si="48"/>
        <v>Meta Parcial</v>
      </c>
      <c r="R170" s="5" t="str">
        <f t="shared" si="48"/>
        <v>01-04/jan de 2025</v>
      </c>
      <c r="S170" s="7" t="s">
        <v>110</v>
      </c>
      <c r="T170" s="8" t="str">
        <f>T$4</f>
        <v>Meta Parcial</v>
      </c>
      <c r="U170" s="8" t="str">
        <f>U$4</f>
        <v>05-31/jan de 2025</v>
      </c>
      <c r="V170" s="8" t="str">
        <f>V$4</f>
        <v>Meta Parcial</v>
      </c>
      <c r="W170" s="8" t="str">
        <f>W$4</f>
        <v>10-31/jan de 2025</v>
      </c>
      <c r="X170" s="8" t="str">
        <f t="shared" si="48"/>
        <v>Meta Mensal</v>
      </c>
      <c r="Y170" s="8" t="e">
        <f t="shared" ca="1" si="48"/>
        <v>#NAME?</v>
      </c>
      <c r="Z170" s="8" t="e">
        <f t="shared" ca="1" si="48"/>
        <v>#NAME?</v>
      </c>
      <c r="AA170" s="8" t="e">
        <f t="shared" ca="1" si="48"/>
        <v>#NAME?</v>
      </c>
      <c r="AB170" s="8" t="e">
        <f t="shared" ca="1" si="48"/>
        <v>#NAME?</v>
      </c>
      <c r="AC170" s="8" t="e">
        <f t="shared" ca="1" si="48"/>
        <v>#NAME?</v>
      </c>
      <c r="AD170" s="8" t="e">
        <f t="shared" ca="1" si="48"/>
        <v>#NAME?</v>
      </c>
      <c r="AE170" s="8" t="e">
        <f t="shared" ca="1" si="48"/>
        <v>#NAME?</v>
      </c>
      <c r="AF170" s="8" t="e">
        <f t="shared" ca="1" si="48"/>
        <v>#NAME?</v>
      </c>
      <c r="AG170" s="8" t="e">
        <f t="shared" ca="1" si="48"/>
        <v>#NAME?</v>
      </c>
      <c r="AH170" s="8" t="e">
        <f t="shared" ca="1" si="48"/>
        <v>#NAME?</v>
      </c>
      <c r="AI170" s="8" t="e">
        <f t="shared" ca="1" si="48"/>
        <v>#NAME?</v>
      </c>
      <c r="AJ170" s="8" t="e">
        <f t="shared" ca="1" si="48"/>
        <v>#NAME?</v>
      </c>
      <c r="AK170" s="8" t="e">
        <f t="shared" ca="1" si="48"/>
        <v>#NAME?</v>
      </c>
      <c r="AL170" s="8" t="e">
        <f t="shared" ca="1" si="48"/>
        <v>#NAME?</v>
      </c>
      <c r="AM170" s="8" t="e">
        <f t="shared" ca="1" si="48"/>
        <v>#NAME?</v>
      </c>
      <c r="AN170" s="8" t="e">
        <f t="shared" ca="1" si="48"/>
        <v>#NAME?</v>
      </c>
      <c r="AO170" s="8" t="e">
        <f t="shared" ca="1" si="48"/>
        <v>#NAME?</v>
      </c>
      <c r="AP170" s="8" t="e">
        <f t="shared" ca="1" si="48"/>
        <v>#NAME?</v>
      </c>
      <c r="AQ170" s="8" t="e">
        <f t="shared" ca="1" si="48"/>
        <v>#NAME?</v>
      </c>
      <c r="AR170" s="8" t="e">
        <f t="shared" ca="1" si="48"/>
        <v>#NAME?</v>
      </c>
      <c r="AS170" s="8" t="e">
        <f t="shared" ca="1" si="48"/>
        <v>#NAME?</v>
      </c>
      <c r="AT170" s="8" t="e">
        <f t="shared" ca="1" si="48"/>
        <v>#NAME?</v>
      </c>
      <c r="AU170" s="8" t="e">
        <f t="shared" ca="1" si="48"/>
        <v>#NAME?</v>
      </c>
      <c r="AV170" s="8" t="e">
        <f t="shared" ca="1" si="48"/>
        <v>#NAME?</v>
      </c>
      <c r="AW170" s="8" t="e">
        <f t="shared" ca="1" si="48"/>
        <v>#NAME?</v>
      </c>
    </row>
    <row r="171" spans="1:49" s="14" customFormat="1" x14ac:dyDescent="0.25">
      <c r="A171" s="105" t="s">
        <v>83</v>
      </c>
      <c r="B171" s="127">
        <f>(D171/31)*22</f>
        <v>7.096774193548387</v>
      </c>
      <c r="C171" s="127">
        <v>0</v>
      </c>
      <c r="D171" s="127">
        <v>10</v>
      </c>
      <c r="E171" s="128">
        <v>0</v>
      </c>
      <c r="F171" s="127">
        <v>0</v>
      </c>
      <c r="G171" s="91">
        <f t="shared" ref="G171:G197" si="49">(K171/31)*9</f>
        <v>2.903225806451613</v>
      </c>
      <c r="H171" s="93">
        <v>0</v>
      </c>
      <c r="I171" s="91">
        <f t="shared" ref="I171:I197" si="50">(K171/31)*22</f>
        <v>7.096774193548387</v>
      </c>
      <c r="J171" s="93">
        <v>0</v>
      </c>
      <c r="K171" s="91">
        <f t="shared" ref="K171:K197" si="51">D171</f>
        <v>10</v>
      </c>
      <c r="L171" s="91">
        <f t="shared" ref="L171:L197" si="52">H171+J171</f>
        <v>0</v>
      </c>
      <c r="M171" s="127">
        <v>0</v>
      </c>
      <c r="N171" s="127">
        <v>0</v>
      </c>
      <c r="O171" s="91">
        <f>ROUND((K171/31)*9,0)</f>
        <v>3</v>
      </c>
      <c r="P171" s="127">
        <v>0</v>
      </c>
      <c r="Q171" s="91">
        <f>ROUND((K171/31)*4,0)</f>
        <v>1</v>
      </c>
      <c r="R171" s="127">
        <v>0</v>
      </c>
      <c r="S171" s="105" t="s">
        <v>83</v>
      </c>
      <c r="T171" s="91">
        <f t="shared" ref="T171:T197" si="53">ROUND((X171/31)*27,0)</f>
        <v>4</v>
      </c>
      <c r="U171" s="129">
        <v>0</v>
      </c>
      <c r="V171" s="91">
        <f>ROUND((X171/31)*22,0)</f>
        <v>4</v>
      </c>
      <c r="W171" s="116">
        <v>0</v>
      </c>
      <c r="X171" s="91">
        <v>5</v>
      </c>
      <c r="Y171" s="18">
        <f t="shared" ref="Y171:Y197" si="54">P171+W171</f>
        <v>0</v>
      </c>
      <c r="Z171" s="127">
        <v>0</v>
      </c>
      <c r="AA171" s="116">
        <v>0</v>
      </c>
      <c r="AB171" s="127">
        <v>0</v>
      </c>
      <c r="AC171" s="127">
        <v>0</v>
      </c>
      <c r="AD171" s="127">
        <v>0</v>
      </c>
      <c r="AE171" s="127">
        <v>0</v>
      </c>
      <c r="AF171" s="127">
        <v>0</v>
      </c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</row>
    <row r="172" spans="1:49" s="14" customFormat="1" x14ac:dyDescent="0.25">
      <c r="A172" s="105" t="s">
        <v>84</v>
      </c>
      <c r="B172" s="127">
        <f t="shared" ref="B172:B197" si="55">(D172/31)*22</f>
        <v>7.096774193548387</v>
      </c>
      <c r="C172" s="127">
        <v>0</v>
      </c>
      <c r="D172" s="127">
        <v>10</v>
      </c>
      <c r="E172" s="128">
        <v>0</v>
      </c>
      <c r="F172" s="127">
        <v>0</v>
      </c>
      <c r="G172" s="91">
        <f t="shared" si="49"/>
        <v>2.903225806451613</v>
      </c>
      <c r="H172" s="93">
        <v>0</v>
      </c>
      <c r="I172" s="91">
        <f t="shared" si="50"/>
        <v>7.096774193548387</v>
      </c>
      <c r="J172" s="93">
        <v>0</v>
      </c>
      <c r="K172" s="91">
        <f t="shared" si="51"/>
        <v>10</v>
      </c>
      <c r="L172" s="91">
        <f t="shared" si="52"/>
        <v>0</v>
      </c>
      <c r="M172" s="127">
        <v>0</v>
      </c>
      <c r="N172" s="127">
        <v>0</v>
      </c>
      <c r="O172" s="91">
        <f t="shared" ref="O172:O197" si="56">ROUND((K172/31)*9,0)</f>
        <v>3</v>
      </c>
      <c r="P172" s="127">
        <v>0</v>
      </c>
      <c r="Q172" s="91">
        <f t="shared" ref="Q172:Q197" si="57">ROUND((K172/31)*4,0)</f>
        <v>1</v>
      </c>
      <c r="R172" s="127">
        <v>0</v>
      </c>
      <c r="S172" s="105" t="s">
        <v>84</v>
      </c>
      <c r="T172" s="91">
        <f t="shared" si="53"/>
        <v>4</v>
      </c>
      <c r="U172" s="129">
        <v>0</v>
      </c>
      <c r="V172" s="91">
        <f t="shared" ref="V172:V197" si="58">ROUND((X172/31)*22,0)</f>
        <v>4</v>
      </c>
      <c r="W172" s="116">
        <v>0</v>
      </c>
      <c r="X172" s="91">
        <v>5</v>
      </c>
      <c r="Y172" s="18">
        <f t="shared" si="54"/>
        <v>0</v>
      </c>
      <c r="Z172" s="127">
        <v>0</v>
      </c>
      <c r="AA172" s="116">
        <v>0</v>
      </c>
      <c r="AB172" s="127">
        <v>0</v>
      </c>
      <c r="AC172" s="127">
        <v>0</v>
      </c>
      <c r="AD172" s="127">
        <v>0</v>
      </c>
      <c r="AE172" s="127">
        <v>0</v>
      </c>
      <c r="AF172" s="127">
        <v>0</v>
      </c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</row>
    <row r="173" spans="1:49" s="14" customFormat="1" x14ac:dyDescent="0.25">
      <c r="A173" s="105" t="s">
        <v>85</v>
      </c>
      <c r="B173" s="127">
        <f t="shared" si="55"/>
        <v>27.677419354838708</v>
      </c>
      <c r="C173" s="127">
        <v>0</v>
      </c>
      <c r="D173" s="127">
        <v>39</v>
      </c>
      <c r="E173" s="128">
        <v>24</v>
      </c>
      <c r="F173" s="127">
        <v>0</v>
      </c>
      <c r="G173" s="91">
        <f t="shared" si="49"/>
        <v>11.32258064516129</v>
      </c>
      <c r="H173" s="93">
        <v>0</v>
      </c>
      <c r="I173" s="91">
        <f t="shared" si="50"/>
        <v>27.677419354838708</v>
      </c>
      <c r="J173" s="93">
        <v>27</v>
      </c>
      <c r="K173" s="91">
        <f t="shared" si="51"/>
        <v>39</v>
      </c>
      <c r="L173" s="91">
        <f t="shared" si="52"/>
        <v>27</v>
      </c>
      <c r="M173" s="127">
        <v>0</v>
      </c>
      <c r="N173" s="127">
        <v>20</v>
      </c>
      <c r="O173" s="91">
        <f t="shared" si="56"/>
        <v>11</v>
      </c>
      <c r="P173" s="127">
        <v>0</v>
      </c>
      <c r="Q173" s="91">
        <f t="shared" si="57"/>
        <v>5</v>
      </c>
      <c r="R173" s="127">
        <v>0</v>
      </c>
      <c r="S173" s="105" t="s">
        <v>85</v>
      </c>
      <c r="T173" s="91">
        <f t="shared" si="53"/>
        <v>87</v>
      </c>
      <c r="U173" s="129">
        <v>2</v>
      </c>
      <c r="V173" s="91">
        <f t="shared" si="58"/>
        <v>71</v>
      </c>
      <c r="W173" s="116">
        <v>2</v>
      </c>
      <c r="X173" s="91">
        <v>100</v>
      </c>
      <c r="Y173" s="18">
        <f t="shared" si="54"/>
        <v>2</v>
      </c>
      <c r="Z173" s="127">
        <v>64</v>
      </c>
      <c r="AA173" s="116">
        <v>58</v>
      </c>
      <c r="AB173" s="127">
        <v>21</v>
      </c>
      <c r="AC173" s="127">
        <v>7</v>
      </c>
      <c r="AD173" s="127">
        <v>35</v>
      </c>
      <c r="AE173" s="127">
        <v>31</v>
      </c>
      <c r="AF173" s="127">
        <v>57</v>
      </c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</row>
    <row r="174" spans="1:49" s="14" customFormat="1" x14ac:dyDescent="0.25">
      <c r="A174" s="105" t="s">
        <v>86</v>
      </c>
      <c r="B174" s="127">
        <f t="shared" si="55"/>
        <v>7.096774193548387</v>
      </c>
      <c r="C174" s="127">
        <v>0</v>
      </c>
      <c r="D174" s="127">
        <v>10</v>
      </c>
      <c r="E174" s="128">
        <v>2</v>
      </c>
      <c r="F174" s="127">
        <v>2</v>
      </c>
      <c r="G174" s="91">
        <f t="shared" si="49"/>
        <v>2.903225806451613</v>
      </c>
      <c r="H174" s="93">
        <v>2</v>
      </c>
      <c r="I174" s="91">
        <f t="shared" si="50"/>
        <v>7.096774193548387</v>
      </c>
      <c r="J174" s="93">
        <v>0</v>
      </c>
      <c r="K174" s="91">
        <f t="shared" si="51"/>
        <v>10</v>
      </c>
      <c r="L174" s="91">
        <f t="shared" si="52"/>
        <v>2</v>
      </c>
      <c r="M174" s="127">
        <v>7</v>
      </c>
      <c r="N174" s="127">
        <v>7</v>
      </c>
      <c r="O174" s="91">
        <f t="shared" si="56"/>
        <v>3</v>
      </c>
      <c r="P174" s="127">
        <v>0</v>
      </c>
      <c r="Q174" s="91">
        <f t="shared" si="57"/>
        <v>1</v>
      </c>
      <c r="R174" s="127">
        <v>0</v>
      </c>
      <c r="S174" s="105" t="s">
        <v>86</v>
      </c>
      <c r="T174" s="91">
        <f t="shared" si="53"/>
        <v>9</v>
      </c>
      <c r="U174" s="129">
        <v>5</v>
      </c>
      <c r="V174" s="91">
        <f t="shared" si="58"/>
        <v>7</v>
      </c>
      <c r="W174" s="116">
        <v>2</v>
      </c>
      <c r="X174" s="91">
        <v>10</v>
      </c>
      <c r="Y174" s="18">
        <f t="shared" si="54"/>
        <v>2</v>
      </c>
      <c r="Z174" s="127">
        <v>2</v>
      </c>
      <c r="AA174" s="116">
        <v>2</v>
      </c>
      <c r="AB174" s="127">
        <v>0</v>
      </c>
      <c r="AC174" s="127">
        <v>1</v>
      </c>
      <c r="AD174" s="127">
        <v>0</v>
      </c>
      <c r="AE174" s="127">
        <v>4</v>
      </c>
      <c r="AF174" s="127">
        <v>6</v>
      </c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</row>
    <row r="175" spans="1:49" s="14" customFormat="1" x14ac:dyDescent="0.25">
      <c r="A175" s="105" t="s">
        <v>87</v>
      </c>
      <c r="B175" s="127">
        <f t="shared" si="55"/>
        <v>41.870967741935488</v>
      </c>
      <c r="C175" s="127">
        <v>28</v>
      </c>
      <c r="D175" s="127">
        <v>59</v>
      </c>
      <c r="E175" s="128">
        <v>114</v>
      </c>
      <c r="F175" s="127">
        <v>41</v>
      </c>
      <c r="G175" s="91">
        <f t="shared" si="49"/>
        <v>17.129032258064516</v>
      </c>
      <c r="H175" s="93">
        <v>7</v>
      </c>
      <c r="I175" s="91">
        <f t="shared" si="50"/>
        <v>41.870967741935488</v>
      </c>
      <c r="J175" s="93">
        <v>26</v>
      </c>
      <c r="K175" s="91">
        <f t="shared" si="51"/>
        <v>59</v>
      </c>
      <c r="L175" s="91">
        <f t="shared" si="52"/>
        <v>33</v>
      </c>
      <c r="M175" s="127">
        <v>41</v>
      </c>
      <c r="N175" s="127">
        <v>23</v>
      </c>
      <c r="O175" s="91">
        <f t="shared" si="56"/>
        <v>17</v>
      </c>
      <c r="P175" s="127">
        <v>11</v>
      </c>
      <c r="Q175" s="91">
        <f t="shared" si="57"/>
        <v>8</v>
      </c>
      <c r="R175" s="127">
        <v>4</v>
      </c>
      <c r="S175" s="105" t="s">
        <v>87</v>
      </c>
      <c r="T175" s="91">
        <f t="shared" si="53"/>
        <v>78</v>
      </c>
      <c r="U175" s="129">
        <v>32</v>
      </c>
      <c r="V175" s="91">
        <f t="shared" si="58"/>
        <v>64</v>
      </c>
      <c r="W175" s="116">
        <v>25</v>
      </c>
      <c r="X175" s="91">
        <v>90</v>
      </c>
      <c r="Y175" s="18">
        <f t="shared" si="54"/>
        <v>36</v>
      </c>
      <c r="Z175" s="127">
        <v>53</v>
      </c>
      <c r="AA175" s="116">
        <v>45</v>
      </c>
      <c r="AB175" s="127">
        <v>41</v>
      </c>
      <c r="AC175" s="127">
        <v>45</v>
      </c>
      <c r="AD175" s="127">
        <v>49</v>
      </c>
      <c r="AE175" s="127">
        <v>119</v>
      </c>
      <c r="AF175" s="127">
        <v>77</v>
      </c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</row>
    <row r="176" spans="1:49" s="14" customFormat="1" x14ac:dyDescent="0.25">
      <c r="A176" s="105" t="s">
        <v>88</v>
      </c>
      <c r="B176" s="127">
        <f t="shared" si="55"/>
        <v>60.322580645161288</v>
      </c>
      <c r="C176" s="127">
        <v>56</v>
      </c>
      <c r="D176" s="127">
        <v>85</v>
      </c>
      <c r="E176" s="128">
        <v>63</v>
      </c>
      <c r="F176" s="127">
        <v>83</v>
      </c>
      <c r="G176" s="91">
        <f t="shared" si="49"/>
        <v>24.677419354838708</v>
      </c>
      <c r="H176" s="93">
        <v>82</v>
      </c>
      <c r="I176" s="91">
        <f t="shared" si="50"/>
        <v>60.322580645161288</v>
      </c>
      <c r="J176" s="93">
        <v>69</v>
      </c>
      <c r="K176" s="91">
        <f t="shared" si="51"/>
        <v>85</v>
      </c>
      <c r="L176" s="91">
        <f t="shared" si="52"/>
        <v>151</v>
      </c>
      <c r="M176" s="127">
        <v>77</v>
      </c>
      <c r="N176" s="127">
        <v>256</v>
      </c>
      <c r="O176" s="91">
        <f t="shared" si="56"/>
        <v>25</v>
      </c>
      <c r="P176" s="127">
        <v>0</v>
      </c>
      <c r="Q176" s="91">
        <f t="shared" si="57"/>
        <v>11</v>
      </c>
      <c r="R176" s="127">
        <v>0</v>
      </c>
      <c r="S176" s="105" t="s">
        <v>88</v>
      </c>
      <c r="T176" s="91">
        <f t="shared" si="53"/>
        <v>70</v>
      </c>
      <c r="U176" s="129">
        <v>97</v>
      </c>
      <c r="V176" s="91">
        <f t="shared" si="58"/>
        <v>57</v>
      </c>
      <c r="W176" s="116">
        <v>97</v>
      </c>
      <c r="X176" s="91">
        <v>80</v>
      </c>
      <c r="Y176" s="18">
        <f t="shared" si="54"/>
        <v>97</v>
      </c>
      <c r="Z176" s="127">
        <v>64</v>
      </c>
      <c r="AA176" s="116">
        <v>58</v>
      </c>
      <c r="AB176" s="127">
        <v>91</v>
      </c>
      <c r="AC176" s="127">
        <v>74</v>
      </c>
      <c r="AD176" s="127">
        <v>47</v>
      </c>
      <c r="AE176" s="127">
        <v>67</v>
      </c>
      <c r="AF176" s="127">
        <v>52</v>
      </c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</row>
    <row r="177" spans="1:49" s="14" customFormat="1" x14ac:dyDescent="0.25">
      <c r="A177" s="105" t="s">
        <v>89</v>
      </c>
      <c r="B177" s="127">
        <f t="shared" si="55"/>
        <v>53.225806451612904</v>
      </c>
      <c r="C177" s="127">
        <v>198</v>
      </c>
      <c r="D177" s="127">
        <v>75</v>
      </c>
      <c r="E177" s="128">
        <v>91</v>
      </c>
      <c r="F177" s="127">
        <v>80</v>
      </c>
      <c r="G177" s="91">
        <f t="shared" si="49"/>
        <v>21.774193548387096</v>
      </c>
      <c r="H177" s="93">
        <v>31</v>
      </c>
      <c r="I177" s="91">
        <f t="shared" si="50"/>
        <v>53.225806451612904</v>
      </c>
      <c r="J177" s="93">
        <v>54</v>
      </c>
      <c r="K177" s="91">
        <f t="shared" si="51"/>
        <v>75</v>
      </c>
      <c r="L177" s="91">
        <f t="shared" si="52"/>
        <v>85</v>
      </c>
      <c r="M177" s="127">
        <v>85</v>
      </c>
      <c r="N177" s="127">
        <v>188</v>
      </c>
      <c r="O177" s="91">
        <f t="shared" si="56"/>
        <v>22</v>
      </c>
      <c r="P177" s="127">
        <v>24</v>
      </c>
      <c r="Q177" s="91">
        <f t="shared" si="57"/>
        <v>10</v>
      </c>
      <c r="R177" s="127">
        <v>0</v>
      </c>
      <c r="S177" s="105" t="s">
        <v>89</v>
      </c>
      <c r="T177" s="91">
        <f t="shared" si="53"/>
        <v>44</v>
      </c>
      <c r="U177" s="129">
        <v>33</v>
      </c>
      <c r="V177" s="91">
        <f t="shared" si="58"/>
        <v>35</v>
      </c>
      <c r="W177" s="116">
        <v>28</v>
      </c>
      <c r="X177" s="91">
        <v>50</v>
      </c>
      <c r="Y177" s="18">
        <f t="shared" si="54"/>
        <v>52</v>
      </c>
      <c r="Z177" s="127">
        <v>42</v>
      </c>
      <c r="AA177" s="116">
        <v>37</v>
      </c>
      <c r="AB177" s="127">
        <v>26</v>
      </c>
      <c r="AC177" s="127">
        <v>3</v>
      </c>
      <c r="AD177" s="127">
        <v>0</v>
      </c>
      <c r="AE177" s="127">
        <v>0</v>
      </c>
      <c r="AF177" s="127">
        <v>0</v>
      </c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</row>
    <row r="178" spans="1:49" s="14" customFormat="1" x14ac:dyDescent="0.25">
      <c r="A178" s="105" t="s">
        <v>90</v>
      </c>
      <c r="B178" s="127">
        <f t="shared" si="55"/>
        <v>80.903225806451616</v>
      </c>
      <c r="C178" s="127">
        <v>104</v>
      </c>
      <c r="D178" s="127">
        <v>114</v>
      </c>
      <c r="E178" s="128">
        <v>134</v>
      </c>
      <c r="F178" s="127">
        <v>65</v>
      </c>
      <c r="G178" s="91">
        <f t="shared" si="49"/>
        <v>33.096774193548384</v>
      </c>
      <c r="H178" s="93">
        <v>15</v>
      </c>
      <c r="I178" s="91">
        <f t="shared" si="50"/>
        <v>80.903225806451616</v>
      </c>
      <c r="J178" s="93">
        <v>48</v>
      </c>
      <c r="K178" s="91">
        <f t="shared" si="51"/>
        <v>114</v>
      </c>
      <c r="L178" s="91">
        <f t="shared" si="52"/>
        <v>63</v>
      </c>
      <c r="M178" s="127">
        <v>48</v>
      </c>
      <c r="N178" s="127">
        <v>38</v>
      </c>
      <c r="O178" s="91">
        <f t="shared" si="56"/>
        <v>33</v>
      </c>
      <c r="P178" s="127">
        <v>5</v>
      </c>
      <c r="Q178" s="91">
        <f t="shared" si="57"/>
        <v>15</v>
      </c>
      <c r="R178" s="127">
        <v>1</v>
      </c>
      <c r="S178" s="105" t="s">
        <v>90</v>
      </c>
      <c r="T178" s="91">
        <f t="shared" si="53"/>
        <v>9</v>
      </c>
      <c r="U178" s="129">
        <v>3</v>
      </c>
      <c r="V178" s="91">
        <f t="shared" si="58"/>
        <v>7</v>
      </c>
      <c r="W178" s="116">
        <v>3</v>
      </c>
      <c r="X178" s="91">
        <v>10</v>
      </c>
      <c r="Y178" s="18">
        <f t="shared" si="54"/>
        <v>8</v>
      </c>
      <c r="Z178" s="127">
        <v>7</v>
      </c>
      <c r="AA178" s="116">
        <v>4</v>
      </c>
      <c r="AB178" s="127">
        <v>5</v>
      </c>
      <c r="AC178" s="127">
        <v>15</v>
      </c>
      <c r="AD178" s="127">
        <v>13</v>
      </c>
      <c r="AE178" s="127">
        <v>79</v>
      </c>
      <c r="AF178" s="127">
        <v>77</v>
      </c>
      <c r="AG178" s="127"/>
      <c r="AH178" s="127"/>
      <c r="AI178" s="127"/>
      <c r="AJ178" s="127"/>
      <c r="AK178" s="127"/>
      <c r="AL178" s="127"/>
      <c r="AM178" s="127"/>
      <c r="AN178" s="127"/>
      <c r="AO178" s="127"/>
      <c r="AP178" s="127"/>
      <c r="AQ178" s="127"/>
      <c r="AR178" s="127"/>
      <c r="AS178" s="127"/>
      <c r="AT178" s="127"/>
      <c r="AU178" s="127"/>
      <c r="AV178" s="127"/>
      <c r="AW178" s="127"/>
    </row>
    <row r="179" spans="1:49" s="14" customFormat="1" x14ac:dyDescent="0.25">
      <c r="A179" s="105" t="s">
        <v>91</v>
      </c>
      <c r="B179" s="127">
        <f t="shared" si="55"/>
        <v>8.5161290322580641</v>
      </c>
      <c r="C179" s="127">
        <v>40</v>
      </c>
      <c r="D179" s="127">
        <v>12</v>
      </c>
      <c r="E179" s="128">
        <v>0</v>
      </c>
      <c r="F179" s="127">
        <v>0</v>
      </c>
      <c r="G179" s="91">
        <f t="shared" si="49"/>
        <v>3.4838709677419355</v>
      </c>
      <c r="H179" s="93">
        <v>0</v>
      </c>
      <c r="I179" s="91">
        <f t="shared" si="50"/>
        <v>8.5161290322580641</v>
      </c>
      <c r="J179" s="93">
        <v>0</v>
      </c>
      <c r="K179" s="91">
        <f t="shared" si="51"/>
        <v>12</v>
      </c>
      <c r="L179" s="91">
        <f t="shared" si="52"/>
        <v>0</v>
      </c>
      <c r="M179" s="127">
        <v>0</v>
      </c>
      <c r="N179" s="127">
        <v>39</v>
      </c>
      <c r="O179" s="91">
        <f t="shared" si="56"/>
        <v>3</v>
      </c>
      <c r="P179" s="127">
        <v>13</v>
      </c>
      <c r="Q179" s="91">
        <f t="shared" si="57"/>
        <v>2</v>
      </c>
      <c r="R179" s="127">
        <v>0</v>
      </c>
      <c r="S179" s="105" t="s">
        <v>91</v>
      </c>
      <c r="T179" s="91">
        <f t="shared" si="53"/>
        <v>13</v>
      </c>
      <c r="U179" s="129">
        <v>3</v>
      </c>
      <c r="V179" s="91">
        <f t="shared" si="58"/>
        <v>11</v>
      </c>
      <c r="W179" s="116">
        <v>1</v>
      </c>
      <c r="X179" s="91">
        <v>15</v>
      </c>
      <c r="Y179" s="18">
        <f t="shared" si="54"/>
        <v>14</v>
      </c>
      <c r="Z179" s="127">
        <v>4</v>
      </c>
      <c r="AA179" s="116">
        <v>2</v>
      </c>
      <c r="AB179" s="127">
        <v>4</v>
      </c>
      <c r="AC179" s="127">
        <v>4</v>
      </c>
      <c r="AD179" s="127">
        <v>5</v>
      </c>
      <c r="AE179" s="127">
        <v>9</v>
      </c>
      <c r="AF179" s="127">
        <v>5</v>
      </c>
      <c r="AG179" s="127"/>
      <c r="AH179" s="127"/>
      <c r="AI179" s="127"/>
      <c r="AJ179" s="127"/>
      <c r="AK179" s="127"/>
      <c r="AL179" s="127"/>
      <c r="AM179" s="127"/>
      <c r="AN179" s="127"/>
      <c r="AO179" s="127"/>
      <c r="AP179" s="127"/>
      <c r="AQ179" s="127"/>
      <c r="AR179" s="127"/>
      <c r="AS179" s="127"/>
      <c r="AT179" s="127"/>
      <c r="AU179" s="127"/>
      <c r="AV179" s="127"/>
      <c r="AW179" s="127"/>
    </row>
    <row r="180" spans="1:49" s="14" customFormat="1" x14ac:dyDescent="0.25">
      <c r="A180" s="105" t="s">
        <v>92</v>
      </c>
      <c r="B180" s="127">
        <f t="shared" si="55"/>
        <v>6.3870967741935489</v>
      </c>
      <c r="C180" s="127">
        <v>2</v>
      </c>
      <c r="D180" s="127">
        <v>9</v>
      </c>
      <c r="E180" s="128">
        <v>2</v>
      </c>
      <c r="F180" s="127">
        <v>2</v>
      </c>
      <c r="G180" s="91">
        <f t="shared" si="49"/>
        <v>2.612903225806452</v>
      </c>
      <c r="H180" s="93">
        <v>0</v>
      </c>
      <c r="I180" s="91">
        <f t="shared" si="50"/>
        <v>6.3870967741935489</v>
      </c>
      <c r="J180" s="93">
        <v>2</v>
      </c>
      <c r="K180" s="91">
        <f t="shared" si="51"/>
        <v>9</v>
      </c>
      <c r="L180" s="91">
        <f t="shared" si="52"/>
        <v>2</v>
      </c>
      <c r="M180" s="127">
        <v>2</v>
      </c>
      <c r="N180" s="127">
        <v>2</v>
      </c>
      <c r="O180" s="91">
        <f t="shared" si="56"/>
        <v>3</v>
      </c>
      <c r="P180" s="127">
        <v>2</v>
      </c>
      <c r="Q180" s="91">
        <f t="shared" si="57"/>
        <v>1</v>
      </c>
      <c r="R180" s="127">
        <v>0</v>
      </c>
      <c r="S180" s="105" t="s">
        <v>92</v>
      </c>
      <c r="T180" s="91">
        <f t="shared" si="53"/>
        <v>35</v>
      </c>
      <c r="U180" s="129">
        <v>1</v>
      </c>
      <c r="V180" s="91">
        <f t="shared" si="58"/>
        <v>28</v>
      </c>
      <c r="W180" s="116">
        <v>0</v>
      </c>
      <c r="X180" s="91">
        <v>40</v>
      </c>
      <c r="Y180" s="18">
        <f t="shared" si="54"/>
        <v>2</v>
      </c>
      <c r="Z180" s="127">
        <v>6</v>
      </c>
      <c r="AA180" s="116">
        <v>2</v>
      </c>
      <c r="AB180" s="127">
        <v>6</v>
      </c>
      <c r="AC180" s="127">
        <v>0</v>
      </c>
      <c r="AD180" s="127">
        <v>0</v>
      </c>
      <c r="AE180" s="127">
        <v>0</v>
      </c>
      <c r="AF180" s="127">
        <v>0</v>
      </c>
      <c r="AG180" s="127"/>
      <c r="AH180" s="127"/>
      <c r="AI180" s="127"/>
      <c r="AJ180" s="127"/>
      <c r="AK180" s="127"/>
      <c r="AL180" s="127"/>
      <c r="AM180" s="127"/>
      <c r="AN180" s="127"/>
      <c r="AO180" s="127"/>
      <c r="AP180" s="127"/>
      <c r="AQ180" s="127"/>
      <c r="AR180" s="127"/>
      <c r="AS180" s="127"/>
      <c r="AT180" s="127"/>
      <c r="AU180" s="127"/>
      <c r="AV180" s="127"/>
      <c r="AW180" s="127"/>
    </row>
    <row r="181" spans="1:49" s="14" customFormat="1" x14ac:dyDescent="0.25">
      <c r="A181" s="105" t="s">
        <v>93</v>
      </c>
      <c r="B181" s="127">
        <f t="shared" si="55"/>
        <v>32.645161290322584</v>
      </c>
      <c r="C181" s="127">
        <v>16</v>
      </c>
      <c r="D181" s="127">
        <v>46</v>
      </c>
      <c r="E181" s="128">
        <v>30</v>
      </c>
      <c r="F181" s="127">
        <v>41</v>
      </c>
      <c r="G181" s="91">
        <f t="shared" si="49"/>
        <v>13.35483870967742</v>
      </c>
      <c r="H181" s="93">
        <v>0</v>
      </c>
      <c r="I181" s="91">
        <f t="shared" si="50"/>
        <v>32.645161290322584</v>
      </c>
      <c r="J181" s="93">
        <v>43</v>
      </c>
      <c r="K181" s="91">
        <f t="shared" si="51"/>
        <v>46</v>
      </c>
      <c r="L181" s="91">
        <f t="shared" si="52"/>
        <v>43</v>
      </c>
      <c r="M181" s="127">
        <v>48</v>
      </c>
      <c r="N181" s="127">
        <v>29</v>
      </c>
      <c r="O181" s="91">
        <f t="shared" si="56"/>
        <v>13</v>
      </c>
      <c r="P181" s="127">
        <v>14</v>
      </c>
      <c r="Q181" s="91">
        <f t="shared" si="57"/>
        <v>6</v>
      </c>
      <c r="R181" s="127">
        <v>0</v>
      </c>
      <c r="S181" s="105" t="s">
        <v>93</v>
      </c>
      <c r="T181" s="91">
        <f t="shared" si="53"/>
        <v>105</v>
      </c>
      <c r="U181" s="129">
        <v>17</v>
      </c>
      <c r="V181" s="91">
        <f t="shared" si="58"/>
        <v>85</v>
      </c>
      <c r="W181" s="116">
        <v>6</v>
      </c>
      <c r="X181" s="91">
        <v>120</v>
      </c>
      <c r="Y181" s="18">
        <f t="shared" si="54"/>
        <v>20</v>
      </c>
      <c r="Z181" s="127">
        <v>102</v>
      </c>
      <c r="AA181" s="116">
        <v>57</v>
      </c>
      <c r="AB181" s="127">
        <v>60</v>
      </c>
      <c r="AC181" s="127">
        <v>25</v>
      </c>
      <c r="AD181" s="127">
        <v>48</v>
      </c>
      <c r="AE181" s="127">
        <v>33</v>
      </c>
      <c r="AF181" s="127">
        <v>49</v>
      </c>
      <c r="AG181" s="127"/>
      <c r="AH181" s="127"/>
      <c r="AI181" s="127"/>
      <c r="AJ181" s="127"/>
      <c r="AK181" s="127"/>
      <c r="AL181" s="127"/>
      <c r="AM181" s="127"/>
      <c r="AN181" s="127"/>
      <c r="AO181" s="127"/>
      <c r="AP181" s="127"/>
      <c r="AQ181" s="127"/>
      <c r="AR181" s="127"/>
      <c r="AS181" s="127"/>
      <c r="AT181" s="127"/>
      <c r="AU181" s="127"/>
      <c r="AV181" s="127"/>
      <c r="AW181" s="127"/>
    </row>
    <row r="182" spans="1:49" s="14" customFormat="1" hidden="1" x14ac:dyDescent="0.25">
      <c r="A182" s="105" t="s">
        <v>111</v>
      </c>
      <c r="B182" s="127">
        <f t="shared" si="55"/>
        <v>7.096774193548387</v>
      </c>
      <c r="C182" s="127">
        <v>0</v>
      </c>
      <c r="D182" s="127">
        <v>10</v>
      </c>
      <c r="E182" s="128">
        <v>0</v>
      </c>
      <c r="F182" s="127">
        <v>0</v>
      </c>
      <c r="G182" s="91">
        <f t="shared" si="49"/>
        <v>2.903225806451613</v>
      </c>
      <c r="H182" s="93">
        <v>0</v>
      </c>
      <c r="I182" s="91">
        <f t="shared" si="50"/>
        <v>7.096774193548387</v>
      </c>
      <c r="J182" s="93">
        <v>0</v>
      </c>
      <c r="K182" s="91">
        <f t="shared" si="51"/>
        <v>10</v>
      </c>
      <c r="L182" s="91">
        <f t="shared" si="52"/>
        <v>0</v>
      </c>
      <c r="M182" s="127">
        <v>0</v>
      </c>
      <c r="N182" s="127">
        <v>0</v>
      </c>
      <c r="O182" s="91">
        <f t="shared" si="56"/>
        <v>3</v>
      </c>
      <c r="P182" s="127">
        <v>0</v>
      </c>
      <c r="Q182" s="91">
        <f t="shared" si="57"/>
        <v>1</v>
      </c>
      <c r="R182" s="127"/>
      <c r="S182" s="117"/>
      <c r="T182" s="91">
        <f t="shared" si="53"/>
        <v>0</v>
      </c>
      <c r="U182" s="129"/>
      <c r="V182" s="117"/>
      <c r="W182" s="118"/>
      <c r="X182" s="93"/>
      <c r="Y182" s="130">
        <f t="shared" si="54"/>
        <v>0</v>
      </c>
      <c r="Z182" s="131"/>
      <c r="AA182" s="118"/>
      <c r="AB182" s="131"/>
      <c r="AC182" s="131"/>
      <c r="AD182" s="131"/>
      <c r="AE182" s="131"/>
      <c r="AF182" s="131"/>
      <c r="AG182" s="131"/>
      <c r="AH182" s="131"/>
      <c r="AI182" s="131"/>
      <c r="AJ182" s="131"/>
      <c r="AK182" s="131"/>
      <c r="AL182" s="131"/>
      <c r="AM182" s="131"/>
      <c r="AN182" s="131"/>
      <c r="AO182" s="131"/>
      <c r="AP182" s="131"/>
      <c r="AQ182" s="131"/>
      <c r="AR182" s="131"/>
      <c r="AS182" s="131"/>
      <c r="AT182" s="131"/>
      <c r="AU182" s="131"/>
      <c r="AV182" s="131"/>
      <c r="AW182" s="131"/>
    </row>
    <row r="183" spans="1:49" s="14" customFormat="1" x14ac:dyDescent="0.25">
      <c r="A183" s="105" t="s">
        <v>94</v>
      </c>
      <c r="B183" s="127">
        <f t="shared" si="55"/>
        <v>7.096774193548387</v>
      </c>
      <c r="C183" s="127">
        <v>0</v>
      </c>
      <c r="D183" s="127">
        <v>10</v>
      </c>
      <c r="E183" s="128">
        <v>0</v>
      </c>
      <c r="F183" s="127">
        <v>0</v>
      </c>
      <c r="G183" s="91">
        <f t="shared" si="49"/>
        <v>2.903225806451613</v>
      </c>
      <c r="H183" s="93">
        <v>0</v>
      </c>
      <c r="I183" s="91">
        <f t="shared" si="50"/>
        <v>7.096774193548387</v>
      </c>
      <c r="J183" s="93">
        <v>0</v>
      </c>
      <c r="K183" s="91">
        <f t="shared" si="51"/>
        <v>10</v>
      </c>
      <c r="L183" s="91">
        <f t="shared" si="52"/>
        <v>0</v>
      </c>
      <c r="M183" s="127">
        <v>0</v>
      </c>
      <c r="N183" s="127">
        <v>0</v>
      </c>
      <c r="O183" s="91">
        <f t="shared" si="56"/>
        <v>3</v>
      </c>
      <c r="P183" s="127">
        <v>0</v>
      </c>
      <c r="Q183" s="91">
        <f t="shared" si="57"/>
        <v>1</v>
      </c>
      <c r="R183" s="127">
        <v>0</v>
      </c>
      <c r="S183" s="105" t="s">
        <v>94</v>
      </c>
      <c r="T183" s="91">
        <f t="shared" si="53"/>
        <v>44</v>
      </c>
      <c r="U183" s="129">
        <v>0</v>
      </c>
      <c r="V183" s="91">
        <f t="shared" si="58"/>
        <v>35</v>
      </c>
      <c r="W183" s="116">
        <v>0</v>
      </c>
      <c r="X183" s="91">
        <v>50</v>
      </c>
      <c r="Y183" s="18">
        <f t="shared" si="54"/>
        <v>0</v>
      </c>
      <c r="Z183" s="127">
        <v>0</v>
      </c>
      <c r="AA183" s="116">
        <v>29</v>
      </c>
      <c r="AB183" s="127">
        <v>32</v>
      </c>
      <c r="AC183" s="127">
        <v>7</v>
      </c>
      <c r="AD183" s="127">
        <v>10</v>
      </c>
      <c r="AE183" s="127">
        <v>19</v>
      </c>
      <c r="AF183" s="127">
        <v>28</v>
      </c>
      <c r="AG183" s="127"/>
      <c r="AH183" s="127"/>
      <c r="AI183" s="127"/>
      <c r="AJ183" s="127"/>
      <c r="AK183" s="127"/>
      <c r="AL183" s="127"/>
      <c r="AM183" s="127"/>
      <c r="AN183" s="127"/>
      <c r="AO183" s="127"/>
      <c r="AP183" s="127"/>
      <c r="AQ183" s="127"/>
      <c r="AR183" s="127"/>
      <c r="AS183" s="127"/>
      <c r="AT183" s="127"/>
      <c r="AU183" s="127"/>
      <c r="AV183" s="127"/>
      <c r="AW183" s="127"/>
    </row>
    <row r="184" spans="1:49" s="14" customFormat="1" x14ac:dyDescent="0.25">
      <c r="A184" s="105" t="s">
        <v>95</v>
      </c>
      <c r="B184" s="127">
        <f t="shared" si="55"/>
        <v>33.354838709677416</v>
      </c>
      <c r="C184" s="127">
        <v>65</v>
      </c>
      <c r="D184" s="127">
        <v>47</v>
      </c>
      <c r="E184" s="128">
        <v>83</v>
      </c>
      <c r="F184" s="127">
        <v>69</v>
      </c>
      <c r="G184" s="91">
        <f t="shared" si="49"/>
        <v>13.64516129032258</v>
      </c>
      <c r="H184" s="93">
        <v>16</v>
      </c>
      <c r="I184" s="91">
        <f t="shared" si="50"/>
        <v>33.354838709677416</v>
      </c>
      <c r="J184" s="93">
        <v>38</v>
      </c>
      <c r="K184" s="91">
        <f t="shared" si="51"/>
        <v>47</v>
      </c>
      <c r="L184" s="91">
        <f t="shared" si="52"/>
        <v>54</v>
      </c>
      <c r="M184" s="127">
        <v>71</v>
      </c>
      <c r="N184" s="127">
        <v>59</v>
      </c>
      <c r="O184" s="91">
        <f t="shared" si="56"/>
        <v>14</v>
      </c>
      <c r="P184" s="127">
        <v>16</v>
      </c>
      <c r="Q184" s="91">
        <f t="shared" si="57"/>
        <v>6</v>
      </c>
      <c r="R184" s="127">
        <v>0</v>
      </c>
      <c r="S184" s="105" t="s">
        <v>95</v>
      </c>
      <c r="T184" s="91">
        <f t="shared" si="53"/>
        <v>44</v>
      </c>
      <c r="U184" s="129">
        <v>12</v>
      </c>
      <c r="V184" s="91">
        <f t="shared" si="58"/>
        <v>35</v>
      </c>
      <c r="W184" s="116">
        <v>8</v>
      </c>
      <c r="X184" s="91">
        <v>50</v>
      </c>
      <c r="Y184" s="18">
        <f t="shared" si="54"/>
        <v>24</v>
      </c>
      <c r="Z184" s="127">
        <v>26</v>
      </c>
      <c r="AA184" s="116">
        <v>32</v>
      </c>
      <c r="AB184" s="127">
        <v>12</v>
      </c>
      <c r="AC184" s="127">
        <v>55</v>
      </c>
      <c r="AD184" s="127">
        <v>27</v>
      </c>
      <c r="AE184" s="127">
        <v>45</v>
      </c>
      <c r="AF184" s="127">
        <v>55</v>
      </c>
      <c r="AG184" s="127"/>
      <c r="AH184" s="127"/>
      <c r="AI184" s="127"/>
      <c r="AJ184" s="127"/>
      <c r="AK184" s="127"/>
      <c r="AL184" s="127"/>
      <c r="AM184" s="127"/>
      <c r="AN184" s="127"/>
      <c r="AO184" s="127"/>
      <c r="AP184" s="127"/>
      <c r="AQ184" s="127"/>
      <c r="AR184" s="127"/>
      <c r="AS184" s="127"/>
      <c r="AT184" s="127"/>
      <c r="AU184" s="127"/>
      <c r="AV184" s="127"/>
      <c r="AW184" s="127"/>
    </row>
    <row r="185" spans="1:49" s="14" customFormat="1" x14ac:dyDescent="0.25">
      <c r="A185" s="105" t="s">
        <v>96</v>
      </c>
      <c r="B185" s="127">
        <f t="shared" si="55"/>
        <v>53.225806451612904</v>
      </c>
      <c r="C185" s="127">
        <v>0</v>
      </c>
      <c r="D185" s="127">
        <v>75</v>
      </c>
      <c r="E185" s="128">
        <v>0</v>
      </c>
      <c r="F185" s="127">
        <v>0</v>
      </c>
      <c r="G185" s="91">
        <f t="shared" si="49"/>
        <v>21.774193548387096</v>
      </c>
      <c r="H185" s="93">
        <v>0</v>
      </c>
      <c r="I185" s="91">
        <f t="shared" si="50"/>
        <v>53.225806451612904</v>
      </c>
      <c r="J185" s="93">
        <v>183</v>
      </c>
      <c r="K185" s="91">
        <f t="shared" si="51"/>
        <v>75</v>
      </c>
      <c r="L185" s="91">
        <f t="shared" si="52"/>
        <v>183</v>
      </c>
      <c r="M185" s="127">
        <v>117</v>
      </c>
      <c r="N185" s="127">
        <v>150</v>
      </c>
      <c r="O185" s="91">
        <f t="shared" si="56"/>
        <v>22</v>
      </c>
      <c r="P185" s="127">
        <v>7</v>
      </c>
      <c r="Q185" s="91">
        <f t="shared" si="57"/>
        <v>10</v>
      </c>
      <c r="R185" s="127">
        <v>1</v>
      </c>
      <c r="S185" s="105" t="s">
        <v>96</v>
      </c>
      <c r="T185" s="91">
        <f t="shared" si="53"/>
        <v>87</v>
      </c>
      <c r="U185" s="129">
        <v>47</v>
      </c>
      <c r="V185" s="91">
        <f t="shared" si="58"/>
        <v>71</v>
      </c>
      <c r="W185" s="116">
        <v>42</v>
      </c>
      <c r="X185" s="91">
        <v>100</v>
      </c>
      <c r="Y185" s="18">
        <f t="shared" si="54"/>
        <v>49</v>
      </c>
      <c r="Z185" s="127">
        <v>94</v>
      </c>
      <c r="AA185" s="116">
        <v>69</v>
      </c>
      <c r="AB185" s="127">
        <v>87</v>
      </c>
      <c r="AC185" s="127">
        <v>86</v>
      </c>
      <c r="AD185" s="127">
        <v>86</v>
      </c>
      <c r="AE185" s="127">
        <v>98</v>
      </c>
      <c r="AF185" s="127">
        <v>88</v>
      </c>
      <c r="AG185" s="127"/>
      <c r="AH185" s="127"/>
      <c r="AI185" s="127"/>
      <c r="AJ185" s="127"/>
      <c r="AK185" s="127"/>
      <c r="AL185" s="127"/>
      <c r="AM185" s="127"/>
      <c r="AN185" s="127"/>
      <c r="AO185" s="127"/>
      <c r="AP185" s="127"/>
      <c r="AQ185" s="127"/>
      <c r="AR185" s="127"/>
      <c r="AS185" s="127"/>
      <c r="AT185" s="127"/>
      <c r="AU185" s="127"/>
      <c r="AV185" s="127"/>
      <c r="AW185" s="127"/>
    </row>
    <row r="186" spans="1:49" s="14" customFormat="1" x14ac:dyDescent="0.25">
      <c r="A186" s="105" t="s">
        <v>97</v>
      </c>
      <c r="B186" s="127">
        <f t="shared" si="55"/>
        <v>29.806451612903224</v>
      </c>
      <c r="C186" s="127">
        <v>55</v>
      </c>
      <c r="D186" s="127">
        <v>42</v>
      </c>
      <c r="E186" s="128">
        <v>54</v>
      </c>
      <c r="F186" s="127">
        <v>47</v>
      </c>
      <c r="G186" s="91">
        <f t="shared" si="49"/>
        <v>12.193548387096774</v>
      </c>
      <c r="H186" s="93">
        <v>13</v>
      </c>
      <c r="I186" s="91">
        <f t="shared" si="50"/>
        <v>29.806451612903224</v>
      </c>
      <c r="J186" s="93">
        <v>37</v>
      </c>
      <c r="K186" s="91">
        <f t="shared" si="51"/>
        <v>42</v>
      </c>
      <c r="L186" s="91">
        <f t="shared" si="52"/>
        <v>50</v>
      </c>
      <c r="M186" s="127">
        <v>49</v>
      </c>
      <c r="N186" s="127">
        <v>40</v>
      </c>
      <c r="O186" s="91">
        <f t="shared" si="56"/>
        <v>12</v>
      </c>
      <c r="P186" s="127">
        <v>12</v>
      </c>
      <c r="Q186" s="91">
        <f t="shared" si="57"/>
        <v>5</v>
      </c>
      <c r="R186" s="127">
        <v>0</v>
      </c>
      <c r="S186" s="105" t="s">
        <v>97</v>
      </c>
      <c r="T186" s="91">
        <f t="shared" si="53"/>
        <v>44</v>
      </c>
      <c r="U186" s="129">
        <v>6</v>
      </c>
      <c r="V186" s="91">
        <f t="shared" si="58"/>
        <v>35</v>
      </c>
      <c r="W186" s="116">
        <v>6</v>
      </c>
      <c r="X186" s="91">
        <v>50</v>
      </c>
      <c r="Y186" s="18">
        <f t="shared" si="54"/>
        <v>18</v>
      </c>
      <c r="Z186" s="127">
        <v>20</v>
      </c>
      <c r="AA186" s="116">
        <v>4</v>
      </c>
      <c r="AB186" s="127">
        <v>26</v>
      </c>
      <c r="AC186" s="127">
        <v>27</v>
      </c>
      <c r="AD186" s="127">
        <v>25</v>
      </c>
      <c r="AE186" s="127">
        <v>28</v>
      </c>
      <c r="AF186" s="127">
        <v>47</v>
      </c>
      <c r="AG186" s="127"/>
      <c r="AH186" s="127"/>
      <c r="AI186" s="127"/>
      <c r="AJ186" s="127"/>
      <c r="AK186" s="127"/>
      <c r="AL186" s="127"/>
      <c r="AM186" s="127"/>
      <c r="AN186" s="127"/>
      <c r="AO186" s="127"/>
      <c r="AP186" s="127"/>
      <c r="AQ186" s="127"/>
      <c r="AR186" s="127"/>
      <c r="AS186" s="127"/>
      <c r="AT186" s="127"/>
      <c r="AU186" s="127"/>
      <c r="AV186" s="127"/>
      <c r="AW186" s="127"/>
    </row>
    <row r="187" spans="1:49" s="14" customFormat="1" x14ac:dyDescent="0.25">
      <c r="A187" s="105" t="s">
        <v>98</v>
      </c>
      <c r="B187" s="127">
        <f t="shared" si="55"/>
        <v>7.096774193548387</v>
      </c>
      <c r="C187" s="127">
        <v>0</v>
      </c>
      <c r="D187" s="127">
        <v>10</v>
      </c>
      <c r="E187" s="128">
        <v>0</v>
      </c>
      <c r="F187" s="127">
        <v>0</v>
      </c>
      <c r="G187" s="91">
        <f t="shared" si="49"/>
        <v>2.903225806451613</v>
      </c>
      <c r="H187" s="93">
        <v>0</v>
      </c>
      <c r="I187" s="91">
        <f t="shared" si="50"/>
        <v>7.096774193548387</v>
      </c>
      <c r="J187" s="93">
        <v>0</v>
      </c>
      <c r="K187" s="91">
        <f t="shared" si="51"/>
        <v>10</v>
      </c>
      <c r="L187" s="91">
        <f t="shared" si="52"/>
        <v>0</v>
      </c>
      <c r="M187" s="127">
        <v>0</v>
      </c>
      <c r="N187" s="127">
        <v>0</v>
      </c>
      <c r="O187" s="91">
        <f t="shared" si="56"/>
        <v>3</v>
      </c>
      <c r="P187" s="127">
        <v>0</v>
      </c>
      <c r="Q187" s="91">
        <f t="shared" si="57"/>
        <v>1</v>
      </c>
      <c r="R187" s="127">
        <v>0</v>
      </c>
      <c r="S187" s="105" t="s">
        <v>98</v>
      </c>
      <c r="T187" s="91">
        <f t="shared" si="53"/>
        <v>0</v>
      </c>
      <c r="U187" s="129">
        <v>0</v>
      </c>
      <c r="V187" s="91">
        <f t="shared" si="58"/>
        <v>0</v>
      </c>
      <c r="W187" s="116">
        <v>0</v>
      </c>
      <c r="X187" s="91">
        <v>0</v>
      </c>
      <c r="Y187" s="18">
        <f t="shared" si="54"/>
        <v>0</v>
      </c>
      <c r="Z187" s="127"/>
      <c r="AA187" s="116">
        <v>0</v>
      </c>
      <c r="AB187" s="127">
        <v>0</v>
      </c>
      <c r="AC187" s="127">
        <v>0</v>
      </c>
      <c r="AD187" s="127">
        <v>0</v>
      </c>
      <c r="AE187" s="127">
        <v>0</v>
      </c>
      <c r="AF187" s="127">
        <v>0</v>
      </c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</row>
    <row r="188" spans="1:49" s="14" customFormat="1" hidden="1" x14ac:dyDescent="0.25">
      <c r="A188" s="105" t="s">
        <v>112</v>
      </c>
      <c r="B188" s="127">
        <f t="shared" si="55"/>
        <v>7.096774193548387</v>
      </c>
      <c r="C188" s="127">
        <v>0</v>
      </c>
      <c r="D188" s="127">
        <v>10</v>
      </c>
      <c r="E188" s="128">
        <v>0</v>
      </c>
      <c r="F188" s="127">
        <v>0</v>
      </c>
      <c r="G188" s="91">
        <f t="shared" si="49"/>
        <v>2.903225806451613</v>
      </c>
      <c r="H188" s="93">
        <v>0</v>
      </c>
      <c r="I188" s="91">
        <f t="shared" si="50"/>
        <v>7.096774193548387</v>
      </c>
      <c r="J188" s="93">
        <v>0</v>
      </c>
      <c r="K188" s="91">
        <f t="shared" si="51"/>
        <v>10</v>
      </c>
      <c r="L188" s="91">
        <f t="shared" si="52"/>
        <v>0</v>
      </c>
      <c r="M188" s="127">
        <v>0</v>
      </c>
      <c r="N188" s="127">
        <v>0</v>
      </c>
      <c r="O188" s="91">
        <f t="shared" si="56"/>
        <v>3</v>
      </c>
      <c r="P188" s="127">
        <v>0</v>
      </c>
      <c r="Q188" s="91">
        <f t="shared" si="57"/>
        <v>1</v>
      </c>
      <c r="R188" s="127"/>
      <c r="S188" s="117"/>
      <c r="T188" s="91">
        <f t="shared" si="53"/>
        <v>0</v>
      </c>
      <c r="U188" s="129"/>
      <c r="V188" s="117"/>
      <c r="W188" s="118"/>
      <c r="X188" s="93"/>
      <c r="Y188" s="130">
        <f t="shared" si="54"/>
        <v>0</v>
      </c>
      <c r="Z188" s="131"/>
      <c r="AA188" s="118"/>
      <c r="AB188" s="131"/>
      <c r="AC188" s="131"/>
      <c r="AD188" s="131"/>
      <c r="AE188" s="131"/>
      <c r="AF188" s="131"/>
      <c r="AG188" s="131"/>
      <c r="AH188" s="131"/>
      <c r="AI188" s="131"/>
      <c r="AJ188" s="131"/>
      <c r="AK188" s="131"/>
      <c r="AL188" s="131"/>
      <c r="AM188" s="131"/>
      <c r="AN188" s="131"/>
      <c r="AO188" s="131"/>
      <c r="AP188" s="131"/>
      <c r="AQ188" s="131"/>
      <c r="AR188" s="131"/>
      <c r="AS188" s="131"/>
      <c r="AT188" s="131"/>
      <c r="AU188" s="131"/>
      <c r="AV188" s="131"/>
      <c r="AW188" s="131"/>
    </row>
    <row r="189" spans="1:49" s="14" customFormat="1" x14ac:dyDescent="0.25">
      <c r="A189" s="132" t="s">
        <v>99</v>
      </c>
      <c r="B189" s="127"/>
      <c r="C189" s="127"/>
      <c r="D189" s="127"/>
      <c r="E189" s="128"/>
      <c r="F189" s="127"/>
      <c r="G189" s="91"/>
      <c r="H189" s="93"/>
      <c r="I189" s="91"/>
      <c r="J189" s="93"/>
      <c r="K189" s="91"/>
      <c r="L189" s="91"/>
      <c r="M189" s="127"/>
      <c r="N189" s="127"/>
      <c r="O189" s="91"/>
      <c r="P189" s="127"/>
      <c r="Q189" s="91"/>
      <c r="R189" s="127"/>
      <c r="S189" s="105" t="s">
        <v>99</v>
      </c>
      <c r="T189" s="91">
        <f t="shared" si="53"/>
        <v>4</v>
      </c>
      <c r="U189" s="129">
        <v>0</v>
      </c>
      <c r="V189" s="91">
        <f t="shared" si="58"/>
        <v>4</v>
      </c>
      <c r="W189" s="116">
        <v>0</v>
      </c>
      <c r="X189" s="91">
        <v>5</v>
      </c>
      <c r="Y189" s="18">
        <f t="shared" si="54"/>
        <v>0</v>
      </c>
      <c r="Z189" s="127">
        <v>0</v>
      </c>
      <c r="AA189" s="116">
        <v>0</v>
      </c>
      <c r="AB189" s="127">
        <v>3</v>
      </c>
      <c r="AC189" s="127">
        <v>3</v>
      </c>
      <c r="AD189" s="127">
        <v>2</v>
      </c>
      <c r="AE189" s="127">
        <v>1</v>
      </c>
      <c r="AF189" s="127">
        <v>0</v>
      </c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</row>
    <row r="190" spans="1:49" s="14" customFormat="1" x14ac:dyDescent="0.25">
      <c r="A190" s="132" t="s">
        <v>100</v>
      </c>
      <c r="B190" s="127"/>
      <c r="C190" s="127"/>
      <c r="D190" s="127"/>
      <c r="E190" s="128"/>
      <c r="F190" s="127"/>
      <c r="G190" s="91"/>
      <c r="H190" s="93"/>
      <c r="I190" s="91"/>
      <c r="J190" s="93"/>
      <c r="K190" s="91"/>
      <c r="L190" s="91"/>
      <c r="M190" s="127"/>
      <c r="N190" s="127"/>
      <c r="O190" s="91"/>
      <c r="P190" s="127"/>
      <c r="Q190" s="91"/>
      <c r="R190" s="127"/>
      <c r="S190" s="105" t="s">
        <v>100</v>
      </c>
      <c r="T190" s="91">
        <f t="shared" si="53"/>
        <v>9</v>
      </c>
      <c r="U190" s="129">
        <v>0</v>
      </c>
      <c r="V190" s="91">
        <f t="shared" si="58"/>
        <v>7</v>
      </c>
      <c r="W190" s="116">
        <v>0</v>
      </c>
      <c r="X190" s="91">
        <v>10</v>
      </c>
      <c r="Y190" s="18">
        <f t="shared" si="54"/>
        <v>0</v>
      </c>
      <c r="Z190" s="127">
        <v>0</v>
      </c>
      <c r="AA190" s="116">
        <v>8</v>
      </c>
      <c r="AB190" s="127">
        <v>7</v>
      </c>
      <c r="AC190" s="127">
        <v>0</v>
      </c>
      <c r="AD190" s="127">
        <v>10</v>
      </c>
      <c r="AE190" s="127">
        <v>4</v>
      </c>
      <c r="AF190" s="127">
        <v>6</v>
      </c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</row>
    <row r="191" spans="1:49" s="14" customFormat="1" x14ac:dyDescent="0.25">
      <c r="A191" s="105" t="s">
        <v>101</v>
      </c>
      <c r="B191" s="127">
        <f t="shared" si="55"/>
        <v>7.096774193548387</v>
      </c>
      <c r="C191" s="127">
        <v>0</v>
      </c>
      <c r="D191" s="127">
        <v>10</v>
      </c>
      <c r="E191" s="128">
        <v>0</v>
      </c>
      <c r="F191" s="127">
        <v>0</v>
      </c>
      <c r="G191" s="91">
        <f t="shared" si="49"/>
        <v>2.903225806451613</v>
      </c>
      <c r="H191" s="93">
        <v>0</v>
      </c>
      <c r="I191" s="91">
        <f t="shared" si="50"/>
        <v>7.096774193548387</v>
      </c>
      <c r="J191" s="93">
        <v>0</v>
      </c>
      <c r="K191" s="91">
        <f t="shared" si="51"/>
        <v>10</v>
      </c>
      <c r="L191" s="91">
        <f t="shared" si="52"/>
        <v>0</v>
      </c>
      <c r="M191" s="127">
        <v>0</v>
      </c>
      <c r="N191" s="127">
        <v>0</v>
      </c>
      <c r="O191" s="91">
        <f t="shared" si="56"/>
        <v>3</v>
      </c>
      <c r="P191" s="127">
        <v>0</v>
      </c>
      <c r="Q191" s="91">
        <f t="shared" si="57"/>
        <v>1</v>
      </c>
      <c r="R191" s="127">
        <v>0</v>
      </c>
      <c r="S191" s="105" t="s">
        <v>101</v>
      </c>
      <c r="T191" s="91">
        <f t="shared" si="53"/>
        <v>4</v>
      </c>
      <c r="U191" s="129">
        <v>0</v>
      </c>
      <c r="V191" s="91">
        <f t="shared" si="58"/>
        <v>4</v>
      </c>
      <c r="W191" s="116">
        <v>0</v>
      </c>
      <c r="X191" s="91">
        <v>5</v>
      </c>
      <c r="Y191" s="18">
        <f t="shared" si="54"/>
        <v>0</v>
      </c>
      <c r="Z191" s="127">
        <v>0</v>
      </c>
      <c r="AA191" s="116">
        <v>0</v>
      </c>
      <c r="AB191" s="127">
        <v>5</v>
      </c>
      <c r="AC191" s="127">
        <v>2</v>
      </c>
      <c r="AD191" s="127">
        <v>3</v>
      </c>
      <c r="AE191" s="127">
        <v>4</v>
      </c>
      <c r="AF191" s="127">
        <v>2</v>
      </c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</row>
    <row r="192" spans="1:49" s="14" customFormat="1" x14ac:dyDescent="0.25">
      <c r="A192" s="105" t="s">
        <v>102</v>
      </c>
      <c r="B192" s="127">
        <f t="shared" si="55"/>
        <v>238.45161290322579</v>
      </c>
      <c r="C192" s="127">
        <v>136</v>
      </c>
      <c r="D192" s="127">
        <v>336</v>
      </c>
      <c r="E192" s="128">
        <v>479</v>
      </c>
      <c r="F192" s="127">
        <v>545</v>
      </c>
      <c r="G192" s="91">
        <f t="shared" si="49"/>
        <v>97.548387096774192</v>
      </c>
      <c r="H192" s="93">
        <v>69</v>
      </c>
      <c r="I192" s="91">
        <f t="shared" si="50"/>
        <v>238.45161290322579</v>
      </c>
      <c r="J192" s="93">
        <v>379</v>
      </c>
      <c r="K192" s="91">
        <f t="shared" si="51"/>
        <v>336</v>
      </c>
      <c r="L192" s="91">
        <f t="shared" si="52"/>
        <v>448</v>
      </c>
      <c r="M192" s="127">
        <v>302</v>
      </c>
      <c r="N192" s="127">
        <v>193</v>
      </c>
      <c r="O192" s="91">
        <f t="shared" si="56"/>
        <v>98</v>
      </c>
      <c r="P192" s="127">
        <v>5</v>
      </c>
      <c r="Q192" s="91">
        <f t="shared" si="57"/>
        <v>43</v>
      </c>
      <c r="R192" s="127">
        <v>0</v>
      </c>
      <c r="S192" s="105" t="s">
        <v>102</v>
      </c>
      <c r="T192" s="91">
        <f t="shared" si="53"/>
        <v>78</v>
      </c>
      <c r="U192" s="129">
        <v>4</v>
      </c>
      <c r="V192" s="91">
        <f t="shared" si="58"/>
        <v>64</v>
      </c>
      <c r="W192" s="116">
        <v>4</v>
      </c>
      <c r="X192" s="91">
        <v>90</v>
      </c>
      <c r="Y192" s="18">
        <f t="shared" si="54"/>
        <v>9</v>
      </c>
      <c r="Z192" s="127">
        <v>19</v>
      </c>
      <c r="AA192" s="116">
        <v>19</v>
      </c>
      <c r="AB192" s="127">
        <v>14</v>
      </c>
      <c r="AC192" s="127">
        <v>8</v>
      </c>
      <c r="AD192" s="127">
        <v>86</v>
      </c>
      <c r="AE192" s="127">
        <v>338</v>
      </c>
      <c r="AF192" s="127">
        <v>368</v>
      </c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</row>
    <row r="193" spans="1:49" s="14" customFormat="1" x14ac:dyDescent="0.25">
      <c r="A193" s="105" t="s">
        <v>103</v>
      </c>
      <c r="B193" s="127">
        <f t="shared" si="55"/>
        <v>34.064516129032256</v>
      </c>
      <c r="C193" s="127">
        <v>56</v>
      </c>
      <c r="D193" s="127">
        <v>48</v>
      </c>
      <c r="E193" s="128">
        <v>41</v>
      </c>
      <c r="F193" s="127">
        <v>35</v>
      </c>
      <c r="G193" s="91">
        <f t="shared" si="49"/>
        <v>13.935483870967742</v>
      </c>
      <c r="H193" s="93">
        <v>33</v>
      </c>
      <c r="I193" s="91">
        <f t="shared" si="50"/>
        <v>34.064516129032256</v>
      </c>
      <c r="J193" s="93">
        <v>22</v>
      </c>
      <c r="K193" s="91">
        <f t="shared" si="51"/>
        <v>48</v>
      </c>
      <c r="L193" s="91">
        <f t="shared" si="52"/>
        <v>55</v>
      </c>
      <c r="M193" s="127">
        <v>43</v>
      </c>
      <c r="N193" s="127">
        <v>24</v>
      </c>
      <c r="O193" s="91">
        <f t="shared" si="56"/>
        <v>14</v>
      </c>
      <c r="P193" s="127">
        <v>11</v>
      </c>
      <c r="Q193" s="91">
        <f t="shared" si="57"/>
        <v>6</v>
      </c>
      <c r="R193" s="127">
        <v>0</v>
      </c>
      <c r="S193" s="105" t="s">
        <v>103</v>
      </c>
      <c r="T193" s="91">
        <f t="shared" si="53"/>
        <v>52</v>
      </c>
      <c r="U193" s="129">
        <v>22</v>
      </c>
      <c r="V193" s="91">
        <f t="shared" si="58"/>
        <v>43</v>
      </c>
      <c r="W193" s="116">
        <v>20</v>
      </c>
      <c r="X193" s="91">
        <v>60</v>
      </c>
      <c r="Y193" s="18">
        <f t="shared" si="54"/>
        <v>31</v>
      </c>
      <c r="Z193" s="127">
        <v>27</v>
      </c>
      <c r="AA193" s="116">
        <v>41</v>
      </c>
      <c r="AB193" s="127">
        <v>37</v>
      </c>
      <c r="AC193" s="127">
        <v>9</v>
      </c>
      <c r="AD193" s="127">
        <v>39</v>
      </c>
      <c r="AE193" s="127">
        <v>24</v>
      </c>
      <c r="AF193" s="127">
        <v>34</v>
      </c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</row>
    <row r="194" spans="1:49" s="14" customFormat="1" x14ac:dyDescent="0.25">
      <c r="A194" s="105" t="s">
        <v>113</v>
      </c>
      <c r="B194" s="127">
        <f t="shared" si="55"/>
        <v>217.87096774193546</v>
      </c>
      <c r="C194" s="127">
        <v>180</v>
      </c>
      <c r="D194" s="127">
        <v>307</v>
      </c>
      <c r="E194" s="128">
        <v>477</v>
      </c>
      <c r="F194" s="127">
        <v>657</v>
      </c>
      <c r="G194" s="91">
        <f t="shared" si="49"/>
        <v>89.129032258064512</v>
      </c>
      <c r="H194" s="93">
        <v>195</v>
      </c>
      <c r="I194" s="91">
        <f t="shared" si="50"/>
        <v>217.87096774193546</v>
      </c>
      <c r="J194" s="93">
        <v>329</v>
      </c>
      <c r="K194" s="91">
        <f t="shared" si="51"/>
        <v>307</v>
      </c>
      <c r="L194" s="91">
        <f t="shared" si="52"/>
        <v>524</v>
      </c>
      <c r="M194" s="127">
        <v>472</v>
      </c>
      <c r="N194" s="127">
        <v>476</v>
      </c>
      <c r="O194" s="91">
        <f t="shared" si="56"/>
        <v>89</v>
      </c>
      <c r="P194" s="127">
        <v>44</v>
      </c>
      <c r="Q194" s="91">
        <f t="shared" si="57"/>
        <v>40</v>
      </c>
      <c r="R194" s="127">
        <v>12</v>
      </c>
      <c r="S194" s="105" t="s">
        <v>104</v>
      </c>
      <c r="T194" s="91">
        <f t="shared" si="53"/>
        <v>131</v>
      </c>
      <c r="U194" s="129">
        <v>38</v>
      </c>
      <c r="V194" s="91">
        <f t="shared" si="58"/>
        <v>106</v>
      </c>
      <c r="W194" s="116">
        <v>29</v>
      </c>
      <c r="X194" s="91">
        <v>150</v>
      </c>
      <c r="Y194" s="18">
        <f t="shared" si="54"/>
        <v>73</v>
      </c>
      <c r="Z194" s="127">
        <v>45</v>
      </c>
      <c r="AA194" s="116">
        <v>128</v>
      </c>
      <c r="AB194" s="127">
        <v>51</v>
      </c>
      <c r="AC194" s="127">
        <v>83</v>
      </c>
      <c r="AD194" s="127">
        <v>65</v>
      </c>
      <c r="AE194" s="127">
        <v>186</v>
      </c>
      <c r="AF194" s="127">
        <v>159</v>
      </c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</row>
    <row r="195" spans="1:49" s="14" customFormat="1" x14ac:dyDescent="0.25">
      <c r="A195" s="105" t="s">
        <v>105</v>
      </c>
      <c r="B195" s="127">
        <f t="shared" si="55"/>
        <v>344.90322580645164</v>
      </c>
      <c r="C195" s="127">
        <v>408</v>
      </c>
      <c r="D195" s="127">
        <v>486</v>
      </c>
      <c r="E195" s="128">
        <v>507</v>
      </c>
      <c r="F195" s="127">
        <v>517</v>
      </c>
      <c r="G195" s="91">
        <f t="shared" si="49"/>
        <v>141.09677419354838</v>
      </c>
      <c r="H195" s="93">
        <v>158</v>
      </c>
      <c r="I195" s="91">
        <f t="shared" si="50"/>
        <v>344.90322580645164</v>
      </c>
      <c r="J195" s="93">
        <v>348</v>
      </c>
      <c r="K195" s="91">
        <f t="shared" si="51"/>
        <v>486</v>
      </c>
      <c r="L195" s="91">
        <f t="shared" si="52"/>
        <v>506</v>
      </c>
      <c r="M195" s="127">
        <v>522</v>
      </c>
      <c r="N195" s="127">
        <v>590</v>
      </c>
      <c r="O195" s="91">
        <f t="shared" si="56"/>
        <v>141</v>
      </c>
      <c r="P195" s="127">
        <v>87</v>
      </c>
      <c r="Q195" s="91">
        <f t="shared" si="57"/>
        <v>63</v>
      </c>
      <c r="R195" s="127">
        <v>6</v>
      </c>
      <c r="S195" s="105" t="s">
        <v>105</v>
      </c>
      <c r="T195" s="91">
        <f t="shared" si="53"/>
        <v>131</v>
      </c>
      <c r="U195" s="129">
        <v>23</v>
      </c>
      <c r="V195" s="91">
        <f t="shared" si="58"/>
        <v>106</v>
      </c>
      <c r="W195" s="116">
        <v>23</v>
      </c>
      <c r="X195" s="91">
        <v>150</v>
      </c>
      <c r="Y195" s="18">
        <f t="shared" si="54"/>
        <v>110</v>
      </c>
      <c r="Z195" s="127">
        <v>73</v>
      </c>
      <c r="AA195" s="116">
        <v>55</v>
      </c>
      <c r="AB195" s="127">
        <v>87</v>
      </c>
      <c r="AC195" s="127">
        <v>27</v>
      </c>
      <c r="AD195" s="127">
        <v>126</v>
      </c>
      <c r="AE195" s="127">
        <v>102</v>
      </c>
      <c r="AF195" s="127">
        <v>119</v>
      </c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</row>
    <row r="196" spans="1:49" s="14" customFormat="1" x14ac:dyDescent="0.25">
      <c r="A196" s="105" t="s">
        <v>106</v>
      </c>
      <c r="B196" s="127">
        <f t="shared" si="55"/>
        <v>7.096774193548387</v>
      </c>
      <c r="C196" s="127">
        <v>0</v>
      </c>
      <c r="D196" s="127">
        <v>10</v>
      </c>
      <c r="E196" s="128">
        <v>0</v>
      </c>
      <c r="F196" s="127">
        <v>0</v>
      </c>
      <c r="G196" s="91">
        <f t="shared" si="49"/>
        <v>2.903225806451613</v>
      </c>
      <c r="H196" s="93">
        <v>0</v>
      </c>
      <c r="I196" s="91">
        <f t="shared" si="50"/>
        <v>7.096774193548387</v>
      </c>
      <c r="J196" s="93">
        <v>0</v>
      </c>
      <c r="K196" s="91">
        <f t="shared" si="51"/>
        <v>10</v>
      </c>
      <c r="L196" s="91">
        <f t="shared" si="52"/>
        <v>0</v>
      </c>
      <c r="M196" s="127">
        <v>0</v>
      </c>
      <c r="N196" s="127">
        <v>0</v>
      </c>
      <c r="O196" s="91">
        <f t="shared" si="56"/>
        <v>3</v>
      </c>
      <c r="P196" s="127">
        <v>0</v>
      </c>
      <c r="Q196" s="91">
        <f t="shared" si="57"/>
        <v>1</v>
      </c>
      <c r="R196" s="127">
        <v>0</v>
      </c>
      <c r="S196" s="105" t="s">
        <v>106</v>
      </c>
      <c r="T196" s="91">
        <f t="shared" si="53"/>
        <v>4</v>
      </c>
      <c r="U196" s="129">
        <v>0</v>
      </c>
      <c r="V196" s="91">
        <f t="shared" si="58"/>
        <v>4</v>
      </c>
      <c r="W196" s="116">
        <v>0</v>
      </c>
      <c r="X196" s="91">
        <v>5</v>
      </c>
      <c r="Y196" s="18">
        <f t="shared" si="54"/>
        <v>0</v>
      </c>
      <c r="Z196" s="127">
        <v>0</v>
      </c>
      <c r="AA196" s="116">
        <v>0</v>
      </c>
      <c r="AB196" s="127">
        <v>0</v>
      </c>
      <c r="AC196" s="127">
        <v>0</v>
      </c>
      <c r="AD196" s="127">
        <v>0</v>
      </c>
      <c r="AE196" s="127">
        <v>0</v>
      </c>
      <c r="AF196" s="127">
        <v>0</v>
      </c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</row>
    <row r="197" spans="1:49" s="14" customFormat="1" x14ac:dyDescent="0.25">
      <c r="A197" s="105" t="s">
        <v>107</v>
      </c>
      <c r="B197" s="127">
        <f t="shared" si="55"/>
        <v>7.096774193548387</v>
      </c>
      <c r="C197" s="127">
        <v>0</v>
      </c>
      <c r="D197" s="127">
        <v>10</v>
      </c>
      <c r="E197" s="128">
        <v>0</v>
      </c>
      <c r="F197" s="127">
        <v>0</v>
      </c>
      <c r="G197" s="91">
        <f t="shared" si="49"/>
        <v>2.903225806451613</v>
      </c>
      <c r="H197" s="93">
        <v>0</v>
      </c>
      <c r="I197" s="91">
        <f t="shared" si="50"/>
        <v>7.096774193548387</v>
      </c>
      <c r="J197" s="93">
        <v>0</v>
      </c>
      <c r="K197" s="91">
        <f t="shared" si="51"/>
        <v>10</v>
      </c>
      <c r="L197" s="91">
        <f t="shared" si="52"/>
        <v>0</v>
      </c>
      <c r="M197" s="127">
        <v>0</v>
      </c>
      <c r="N197" s="127">
        <v>0</v>
      </c>
      <c r="O197" s="91">
        <f t="shared" si="56"/>
        <v>3</v>
      </c>
      <c r="P197" s="127">
        <v>0</v>
      </c>
      <c r="Q197" s="91">
        <f t="shared" si="57"/>
        <v>1</v>
      </c>
      <c r="R197" s="127">
        <v>0</v>
      </c>
      <c r="S197" s="105" t="s">
        <v>107</v>
      </c>
      <c r="T197" s="91">
        <f t="shared" si="53"/>
        <v>9</v>
      </c>
      <c r="U197" s="129">
        <v>0</v>
      </c>
      <c r="V197" s="91">
        <f t="shared" si="58"/>
        <v>7</v>
      </c>
      <c r="W197" s="116">
        <v>0</v>
      </c>
      <c r="X197" s="91">
        <v>10</v>
      </c>
      <c r="Y197" s="18">
        <f t="shared" si="54"/>
        <v>0</v>
      </c>
      <c r="Z197" s="127">
        <v>0</v>
      </c>
      <c r="AA197" s="116">
        <v>0</v>
      </c>
      <c r="AB197" s="127">
        <v>0</v>
      </c>
      <c r="AC197" s="127">
        <v>0</v>
      </c>
      <c r="AD197" s="127">
        <v>0</v>
      </c>
      <c r="AE197" s="127">
        <v>0</v>
      </c>
      <c r="AF197" s="127">
        <v>0</v>
      </c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</row>
    <row r="198" spans="1:49" s="23" customFormat="1" x14ac:dyDescent="0.25">
      <c r="A198" s="119" t="s">
        <v>15</v>
      </c>
      <c r="B198" s="126">
        <f t="shared" ref="B198:P198" si="59">SUM(B171:B197)</f>
        <v>1334.1935483870966</v>
      </c>
      <c r="C198" s="126">
        <f t="shared" si="59"/>
        <v>1344</v>
      </c>
      <c r="D198" s="126">
        <f t="shared" si="59"/>
        <v>1880</v>
      </c>
      <c r="E198" s="126">
        <f t="shared" si="59"/>
        <v>2101</v>
      </c>
      <c r="F198" s="126">
        <f t="shared" si="59"/>
        <v>2184</v>
      </c>
      <c r="G198" s="126">
        <f t="shared" si="59"/>
        <v>545.80645161290317</v>
      </c>
      <c r="H198" s="126">
        <f t="shared" si="59"/>
        <v>621</v>
      </c>
      <c r="I198" s="126">
        <f t="shared" si="59"/>
        <v>1334.1935483870966</v>
      </c>
      <c r="J198" s="126">
        <f t="shared" si="59"/>
        <v>1605</v>
      </c>
      <c r="K198" s="126">
        <f t="shared" si="59"/>
        <v>1880</v>
      </c>
      <c r="L198" s="126">
        <f t="shared" si="59"/>
        <v>2226</v>
      </c>
      <c r="M198" s="126">
        <f t="shared" si="59"/>
        <v>1884</v>
      </c>
      <c r="N198" s="126">
        <f t="shared" si="59"/>
        <v>2134</v>
      </c>
      <c r="O198" s="126">
        <f t="shared" si="59"/>
        <v>547</v>
      </c>
      <c r="P198" s="126">
        <f t="shared" si="59"/>
        <v>251</v>
      </c>
      <c r="Q198" s="126">
        <f>SUM(Q171:Q197)</f>
        <v>241</v>
      </c>
      <c r="R198" s="126">
        <f>SUM(R171:R197)</f>
        <v>24</v>
      </c>
      <c r="S198" s="119" t="s">
        <v>15</v>
      </c>
      <c r="T198" s="120">
        <f t="shared" ref="T198:AW198" si="60">SUM(T171:T197)</f>
        <v>1099</v>
      </c>
      <c r="U198" s="120">
        <f t="shared" si="60"/>
        <v>345</v>
      </c>
      <c r="V198" s="120">
        <f t="shared" si="60"/>
        <v>894</v>
      </c>
      <c r="W198" s="120">
        <f t="shared" si="60"/>
        <v>296</v>
      </c>
      <c r="X198" s="126">
        <f t="shared" si="60"/>
        <v>1260</v>
      </c>
      <c r="Y198" s="126">
        <f>SUM(Y171:Y197)</f>
        <v>547</v>
      </c>
      <c r="Z198" s="126">
        <f t="shared" si="60"/>
        <v>648</v>
      </c>
      <c r="AA198" s="126">
        <f t="shared" si="60"/>
        <v>650</v>
      </c>
      <c r="AB198" s="126">
        <f>SUM(AB171:AB197)</f>
        <v>615</v>
      </c>
      <c r="AC198" s="126">
        <f t="shared" si="60"/>
        <v>481</v>
      </c>
      <c r="AD198" s="126">
        <f t="shared" si="60"/>
        <v>676</v>
      </c>
      <c r="AE198" s="126">
        <f t="shared" si="60"/>
        <v>1191</v>
      </c>
      <c r="AF198" s="126">
        <f t="shared" si="60"/>
        <v>1229</v>
      </c>
      <c r="AG198" s="126">
        <f t="shared" si="60"/>
        <v>0</v>
      </c>
      <c r="AH198" s="126">
        <f t="shared" si="60"/>
        <v>0</v>
      </c>
      <c r="AI198" s="126">
        <f t="shared" si="60"/>
        <v>0</v>
      </c>
      <c r="AJ198" s="126">
        <f t="shared" si="60"/>
        <v>0</v>
      </c>
      <c r="AK198" s="126">
        <f t="shared" si="60"/>
        <v>0</v>
      </c>
      <c r="AL198" s="126">
        <f t="shared" si="60"/>
        <v>0</v>
      </c>
      <c r="AM198" s="126">
        <f t="shared" si="60"/>
        <v>0</v>
      </c>
      <c r="AN198" s="126">
        <f t="shared" si="60"/>
        <v>0</v>
      </c>
      <c r="AO198" s="126">
        <f t="shared" si="60"/>
        <v>0</v>
      </c>
      <c r="AP198" s="126">
        <f t="shared" si="60"/>
        <v>0</v>
      </c>
      <c r="AQ198" s="126">
        <f t="shared" si="60"/>
        <v>0</v>
      </c>
      <c r="AR198" s="126">
        <f t="shared" si="60"/>
        <v>0</v>
      </c>
      <c r="AS198" s="126">
        <f t="shared" si="60"/>
        <v>0</v>
      </c>
      <c r="AT198" s="126">
        <f t="shared" si="60"/>
        <v>0</v>
      </c>
      <c r="AU198" s="126">
        <f t="shared" si="60"/>
        <v>0</v>
      </c>
      <c r="AV198" s="126">
        <f t="shared" si="60"/>
        <v>0</v>
      </c>
      <c r="AW198" s="126">
        <f t="shared" si="60"/>
        <v>0</v>
      </c>
    </row>
    <row r="199" spans="1:49" s="23" customFormat="1" x14ac:dyDescent="0.25">
      <c r="A199" s="109">
        <f>S199</f>
        <v>0</v>
      </c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4"/>
      <c r="T199" s="135"/>
      <c r="U199" s="135"/>
      <c r="V199" s="135"/>
      <c r="W199" s="135"/>
      <c r="X199" s="133"/>
      <c r="Y199" s="133"/>
      <c r="Z199" s="133"/>
      <c r="AA199" s="133"/>
      <c r="AB199" s="133"/>
      <c r="AC199" s="133"/>
      <c r="AD199" s="133"/>
      <c r="AE199" s="133"/>
      <c r="AF199" s="133"/>
      <c r="AG199" s="133"/>
      <c r="AH199" s="133"/>
      <c r="AI199" s="133"/>
      <c r="AJ199" s="133"/>
      <c r="AK199" s="133"/>
      <c r="AL199" s="133"/>
      <c r="AM199" s="133"/>
      <c r="AN199" s="133"/>
      <c r="AO199" s="133"/>
      <c r="AP199" s="133"/>
      <c r="AQ199" s="133"/>
      <c r="AR199" s="133"/>
      <c r="AS199" s="133"/>
      <c r="AT199" s="133"/>
      <c r="AU199" s="133"/>
      <c r="AV199" s="133"/>
      <c r="AW199" s="133"/>
    </row>
    <row r="200" spans="1:49" s="14" customFormat="1" ht="25.5" x14ac:dyDescent="0.25">
      <c r="A200" s="109" t="str">
        <f>S200</f>
        <v>16. SADT EXTERNO ABSENTEÍSMO</v>
      </c>
      <c r="B200" s="110"/>
      <c r="C200" s="111"/>
      <c r="D200" s="110"/>
      <c r="E200" s="112"/>
      <c r="F200" s="111"/>
      <c r="G200" s="111"/>
      <c r="H200" s="113"/>
      <c r="I200" s="111"/>
      <c r="J200" s="113"/>
      <c r="K200" s="111"/>
      <c r="L200" s="111"/>
      <c r="M200" s="111"/>
      <c r="N200" s="111"/>
      <c r="O200" s="111"/>
      <c r="P200" s="111"/>
      <c r="Q200" s="111"/>
      <c r="R200" s="111"/>
      <c r="S200" s="44" t="s">
        <v>114</v>
      </c>
      <c r="T200" s="45"/>
      <c r="U200" s="8" t="str">
        <f>U$4</f>
        <v>05-31/jan de 2025</v>
      </c>
      <c r="V200" s="45"/>
      <c r="W200" s="8" t="str">
        <f>W$4</f>
        <v>10-31/jan de 2025</v>
      </c>
      <c r="X200" s="45"/>
      <c r="Y200" s="8" t="e">
        <f t="shared" ref="Y200:AW200" ca="1" si="61">Y$4</f>
        <v>#NAME?</v>
      </c>
      <c r="Z200" s="8" t="e">
        <f t="shared" ca="1" si="61"/>
        <v>#NAME?</v>
      </c>
      <c r="AA200" s="8" t="e">
        <f t="shared" ca="1" si="61"/>
        <v>#NAME?</v>
      </c>
      <c r="AB200" s="8" t="e">
        <f t="shared" ca="1" si="61"/>
        <v>#NAME?</v>
      </c>
      <c r="AC200" s="8" t="e">
        <f t="shared" ca="1" si="61"/>
        <v>#NAME?</v>
      </c>
      <c r="AD200" s="8" t="e">
        <f t="shared" ca="1" si="61"/>
        <v>#NAME?</v>
      </c>
      <c r="AE200" s="8" t="e">
        <f t="shared" ca="1" si="61"/>
        <v>#NAME?</v>
      </c>
      <c r="AF200" s="8" t="e">
        <f t="shared" ca="1" si="61"/>
        <v>#NAME?</v>
      </c>
      <c r="AG200" s="8" t="e">
        <f t="shared" ca="1" si="61"/>
        <v>#NAME?</v>
      </c>
      <c r="AH200" s="8" t="e">
        <f t="shared" ca="1" si="61"/>
        <v>#NAME?</v>
      </c>
      <c r="AI200" s="8" t="e">
        <f t="shared" ca="1" si="61"/>
        <v>#NAME?</v>
      </c>
      <c r="AJ200" s="8" t="e">
        <f t="shared" ca="1" si="61"/>
        <v>#NAME?</v>
      </c>
      <c r="AK200" s="8" t="e">
        <f t="shared" ca="1" si="61"/>
        <v>#NAME?</v>
      </c>
      <c r="AL200" s="8" t="e">
        <f t="shared" ca="1" si="61"/>
        <v>#NAME?</v>
      </c>
      <c r="AM200" s="8" t="e">
        <f t="shared" ca="1" si="61"/>
        <v>#NAME?</v>
      </c>
      <c r="AN200" s="8" t="e">
        <f t="shared" ca="1" si="61"/>
        <v>#NAME?</v>
      </c>
      <c r="AO200" s="8" t="e">
        <f t="shared" ca="1" si="61"/>
        <v>#NAME?</v>
      </c>
      <c r="AP200" s="8" t="e">
        <f t="shared" ca="1" si="61"/>
        <v>#NAME?</v>
      </c>
      <c r="AQ200" s="8" t="e">
        <f t="shared" ca="1" si="61"/>
        <v>#NAME?</v>
      </c>
      <c r="AR200" s="8" t="e">
        <f t="shared" ca="1" si="61"/>
        <v>#NAME?</v>
      </c>
      <c r="AS200" s="8" t="e">
        <f t="shared" ca="1" si="61"/>
        <v>#NAME?</v>
      </c>
      <c r="AT200" s="8" t="e">
        <f t="shared" ca="1" si="61"/>
        <v>#NAME?</v>
      </c>
      <c r="AU200" s="8" t="e">
        <f t="shared" ca="1" si="61"/>
        <v>#NAME?</v>
      </c>
      <c r="AV200" s="8" t="e">
        <f t="shared" ca="1" si="61"/>
        <v>#NAME?</v>
      </c>
      <c r="AW200" s="8" t="e">
        <f t="shared" ca="1" si="61"/>
        <v>#NAME?</v>
      </c>
    </row>
    <row r="201" spans="1:49" s="145" customFormat="1" x14ac:dyDescent="0.25">
      <c r="A201" s="136" t="str">
        <f t="shared" ref="A201:A229" si="62">S201</f>
        <v>Audiometria</v>
      </c>
      <c r="B201" s="137"/>
      <c r="C201" s="138"/>
      <c r="D201" s="137"/>
      <c r="E201" s="139"/>
      <c r="F201" s="138"/>
      <c r="G201" s="138"/>
      <c r="H201" s="140"/>
      <c r="I201" s="138"/>
      <c r="J201" s="140"/>
      <c r="K201" s="138"/>
      <c r="L201" s="138"/>
      <c r="M201" s="138"/>
      <c r="N201" s="138"/>
      <c r="O201" s="138"/>
      <c r="P201" s="138"/>
      <c r="Q201" s="138"/>
      <c r="R201" s="138"/>
      <c r="S201" s="141" t="s">
        <v>83</v>
      </c>
      <c r="T201" s="142"/>
      <c r="U201" s="143"/>
      <c r="V201" s="142"/>
      <c r="W201" s="144"/>
      <c r="X201" s="142"/>
      <c r="Y201" s="144">
        <f t="shared" ref="Y201:Y217" si="63">IF(Y171="","Aguardando...",IFERROR(((Y141-Y171)/Y141),0))</f>
        <v>0</v>
      </c>
      <c r="Z201" s="144">
        <f t="shared" ref="Z201:AW212" si="64">IF(Z171="","Aguardando...",IFERROR(((Z141-Z171)/Z141),0))</f>
        <v>0</v>
      </c>
      <c r="AA201" s="144">
        <f>IF(AA171="","Aguardando...",IFERROR(((AA141-AA171)/AA141),0))</f>
        <v>0</v>
      </c>
      <c r="AB201" s="144">
        <f t="shared" si="64"/>
        <v>0</v>
      </c>
      <c r="AC201" s="144">
        <f t="shared" si="64"/>
        <v>0</v>
      </c>
      <c r="AD201" s="144">
        <f t="shared" si="64"/>
        <v>0</v>
      </c>
      <c r="AE201" s="144">
        <f t="shared" si="64"/>
        <v>0</v>
      </c>
      <c r="AF201" s="144">
        <f t="shared" si="64"/>
        <v>0</v>
      </c>
      <c r="AG201" s="144" t="str">
        <f t="shared" si="64"/>
        <v>Aguardando...</v>
      </c>
      <c r="AH201" s="144" t="str">
        <f t="shared" si="64"/>
        <v>Aguardando...</v>
      </c>
      <c r="AI201" s="144" t="str">
        <f t="shared" si="64"/>
        <v>Aguardando...</v>
      </c>
      <c r="AJ201" s="144" t="str">
        <f t="shared" si="64"/>
        <v>Aguardando...</v>
      </c>
      <c r="AK201" s="144" t="str">
        <f t="shared" si="64"/>
        <v>Aguardando...</v>
      </c>
      <c r="AL201" s="144" t="str">
        <f t="shared" si="64"/>
        <v>Aguardando...</v>
      </c>
      <c r="AM201" s="144" t="str">
        <f t="shared" si="64"/>
        <v>Aguardando...</v>
      </c>
      <c r="AN201" s="144" t="str">
        <f t="shared" si="64"/>
        <v>Aguardando...</v>
      </c>
      <c r="AO201" s="144" t="str">
        <f t="shared" si="64"/>
        <v>Aguardando...</v>
      </c>
      <c r="AP201" s="144" t="str">
        <f t="shared" si="64"/>
        <v>Aguardando...</v>
      </c>
      <c r="AQ201" s="144" t="str">
        <f t="shared" si="64"/>
        <v>Aguardando...</v>
      </c>
      <c r="AR201" s="144" t="str">
        <f t="shared" si="64"/>
        <v>Aguardando...</v>
      </c>
      <c r="AS201" s="144" t="str">
        <f t="shared" si="64"/>
        <v>Aguardando...</v>
      </c>
      <c r="AT201" s="144" t="str">
        <f t="shared" si="64"/>
        <v>Aguardando...</v>
      </c>
      <c r="AU201" s="144" t="str">
        <f t="shared" si="64"/>
        <v>Aguardando...</v>
      </c>
      <c r="AV201" s="144" t="str">
        <f t="shared" si="64"/>
        <v>Aguardando...</v>
      </c>
      <c r="AW201" s="144" t="str">
        <f t="shared" si="64"/>
        <v>Aguardando...</v>
      </c>
    </row>
    <row r="202" spans="1:49" s="145" customFormat="1" x14ac:dyDescent="0.25">
      <c r="A202" s="136" t="str">
        <f t="shared" si="62"/>
        <v>Cistoscopia</v>
      </c>
      <c r="B202" s="137"/>
      <c r="C202" s="138"/>
      <c r="D202" s="137"/>
      <c r="E202" s="139"/>
      <c r="F202" s="138"/>
      <c r="G202" s="138"/>
      <c r="H202" s="140"/>
      <c r="I202" s="138"/>
      <c r="J202" s="140"/>
      <c r="K202" s="138"/>
      <c r="L202" s="138"/>
      <c r="M202" s="138"/>
      <c r="N202" s="138"/>
      <c r="O202" s="138"/>
      <c r="P202" s="138"/>
      <c r="Q202" s="138"/>
      <c r="R202" s="138"/>
      <c r="S202" s="141" t="s">
        <v>84</v>
      </c>
      <c r="T202" s="142"/>
      <c r="U202" s="143"/>
      <c r="V202" s="142"/>
      <c r="W202" s="144"/>
      <c r="X202" s="142"/>
      <c r="Y202" s="144">
        <f t="shared" si="63"/>
        <v>0</v>
      </c>
      <c r="Z202" s="144">
        <f>IF(Z172="","Aguardando...",IFERROR(((Z142-Z172)/Z142),0))</f>
        <v>0</v>
      </c>
      <c r="AA202" s="144">
        <f>IF(AA172="","Aguardando...",IFERROR(((AA142-AA172)/AA142),0))</f>
        <v>0</v>
      </c>
      <c r="AB202" s="144">
        <f t="shared" ref="AB202:AN202" si="65">IF(AB172="","Aguardando...",IFERROR(((AB142-AB172)/AB142),0))</f>
        <v>0</v>
      </c>
      <c r="AC202" s="144">
        <f t="shared" si="65"/>
        <v>0</v>
      </c>
      <c r="AD202" s="144">
        <f t="shared" si="65"/>
        <v>0</v>
      </c>
      <c r="AE202" s="144">
        <f t="shared" si="65"/>
        <v>0</v>
      </c>
      <c r="AF202" s="144">
        <f t="shared" si="65"/>
        <v>0</v>
      </c>
      <c r="AG202" s="144" t="str">
        <f t="shared" si="65"/>
        <v>Aguardando...</v>
      </c>
      <c r="AH202" s="144" t="str">
        <f t="shared" si="65"/>
        <v>Aguardando...</v>
      </c>
      <c r="AI202" s="144" t="str">
        <f t="shared" si="65"/>
        <v>Aguardando...</v>
      </c>
      <c r="AJ202" s="144" t="str">
        <f t="shared" si="65"/>
        <v>Aguardando...</v>
      </c>
      <c r="AK202" s="144" t="str">
        <f t="shared" si="65"/>
        <v>Aguardando...</v>
      </c>
      <c r="AL202" s="144" t="str">
        <f t="shared" si="65"/>
        <v>Aguardando...</v>
      </c>
      <c r="AM202" s="144" t="str">
        <f t="shared" si="65"/>
        <v>Aguardando...</v>
      </c>
      <c r="AN202" s="144" t="str">
        <f t="shared" si="65"/>
        <v>Aguardando...</v>
      </c>
      <c r="AO202" s="144" t="str">
        <f t="shared" si="64"/>
        <v>Aguardando...</v>
      </c>
      <c r="AP202" s="144" t="str">
        <f t="shared" si="64"/>
        <v>Aguardando...</v>
      </c>
      <c r="AQ202" s="144" t="str">
        <f t="shared" si="64"/>
        <v>Aguardando...</v>
      </c>
      <c r="AR202" s="144" t="str">
        <f t="shared" si="64"/>
        <v>Aguardando...</v>
      </c>
      <c r="AS202" s="144" t="str">
        <f t="shared" si="64"/>
        <v>Aguardando...</v>
      </c>
      <c r="AT202" s="144" t="str">
        <f t="shared" si="64"/>
        <v>Aguardando...</v>
      </c>
      <c r="AU202" s="144" t="str">
        <f t="shared" si="64"/>
        <v>Aguardando...</v>
      </c>
      <c r="AV202" s="144" t="str">
        <f t="shared" si="64"/>
        <v>Aguardando...</v>
      </c>
      <c r="AW202" s="144" t="str">
        <f t="shared" si="64"/>
        <v>Aguardando...</v>
      </c>
    </row>
    <row r="203" spans="1:49" s="145" customFormat="1" x14ac:dyDescent="0.25">
      <c r="A203" s="136" t="str">
        <f t="shared" si="62"/>
        <v>Colonoscopia</v>
      </c>
      <c r="B203" s="137"/>
      <c r="C203" s="138"/>
      <c r="D203" s="137"/>
      <c r="E203" s="139"/>
      <c r="F203" s="138"/>
      <c r="G203" s="138"/>
      <c r="H203" s="140"/>
      <c r="I203" s="138"/>
      <c r="J203" s="140"/>
      <c r="K203" s="138"/>
      <c r="L203" s="138"/>
      <c r="M203" s="138"/>
      <c r="N203" s="138"/>
      <c r="O203" s="138"/>
      <c r="P203" s="138"/>
      <c r="Q203" s="138"/>
      <c r="R203" s="138"/>
      <c r="S203" s="141" t="s">
        <v>85</v>
      </c>
      <c r="T203" s="142"/>
      <c r="U203" s="143"/>
      <c r="V203" s="142"/>
      <c r="W203" s="144"/>
      <c r="X203" s="142"/>
      <c r="Y203" s="144">
        <f t="shared" si="63"/>
        <v>0</v>
      </c>
      <c r="Z203" s="144">
        <f t="shared" si="64"/>
        <v>0.37864077669902912</v>
      </c>
      <c r="AA203" s="144">
        <f t="shared" si="64"/>
        <v>0</v>
      </c>
      <c r="AB203" s="144">
        <f t="shared" si="64"/>
        <v>0.72368421052631582</v>
      </c>
      <c r="AC203" s="144">
        <f t="shared" si="64"/>
        <v>0.89855072463768115</v>
      </c>
      <c r="AD203" s="144">
        <f t="shared" si="64"/>
        <v>0.47761194029850745</v>
      </c>
      <c r="AE203" s="144">
        <f t="shared" si="64"/>
        <v>0.56944444444444442</v>
      </c>
      <c r="AF203" s="144">
        <f t="shared" si="64"/>
        <v>0.37362637362637363</v>
      </c>
      <c r="AG203" s="144" t="str">
        <f t="shared" si="64"/>
        <v>Aguardando...</v>
      </c>
      <c r="AH203" s="144" t="str">
        <f t="shared" si="64"/>
        <v>Aguardando...</v>
      </c>
      <c r="AI203" s="144" t="str">
        <f t="shared" si="64"/>
        <v>Aguardando...</v>
      </c>
      <c r="AJ203" s="144" t="str">
        <f t="shared" si="64"/>
        <v>Aguardando...</v>
      </c>
      <c r="AK203" s="144" t="str">
        <f t="shared" si="64"/>
        <v>Aguardando...</v>
      </c>
      <c r="AL203" s="144" t="str">
        <f t="shared" si="64"/>
        <v>Aguardando...</v>
      </c>
      <c r="AM203" s="144" t="str">
        <f t="shared" si="64"/>
        <v>Aguardando...</v>
      </c>
      <c r="AN203" s="144" t="str">
        <f t="shared" si="64"/>
        <v>Aguardando...</v>
      </c>
      <c r="AO203" s="144" t="str">
        <f t="shared" si="64"/>
        <v>Aguardando...</v>
      </c>
      <c r="AP203" s="144" t="str">
        <f t="shared" si="64"/>
        <v>Aguardando...</v>
      </c>
      <c r="AQ203" s="144" t="str">
        <f t="shared" si="64"/>
        <v>Aguardando...</v>
      </c>
      <c r="AR203" s="144" t="str">
        <f t="shared" si="64"/>
        <v>Aguardando...</v>
      </c>
      <c r="AS203" s="144" t="str">
        <f t="shared" si="64"/>
        <v>Aguardando...</v>
      </c>
      <c r="AT203" s="144" t="str">
        <f t="shared" si="64"/>
        <v>Aguardando...</v>
      </c>
      <c r="AU203" s="144" t="str">
        <f t="shared" si="64"/>
        <v>Aguardando...</v>
      </c>
      <c r="AV203" s="144" t="str">
        <f t="shared" si="64"/>
        <v>Aguardando...</v>
      </c>
      <c r="AW203" s="144" t="str">
        <f t="shared" si="64"/>
        <v>Aguardando...</v>
      </c>
    </row>
    <row r="204" spans="1:49" s="145" customFormat="1" x14ac:dyDescent="0.25">
      <c r="A204" s="136" t="str">
        <f t="shared" si="62"/>
        <v>Colposcopia</v>
      </c>
      <c r="B204" s="137"/>
      <c r="C204" s="138"/>
      <c r="D204" s="137"/>
      <c r="E204" s="139"/>
      <c r="F204" s="138"/>
      <c r="G204" s="138"/>
      <c r="H204" s="140"/>
      <c r="I204" s="138"/>
      <c r="J204" s="140"/>
      <c r="K204" s="138"/>
      <c r="L204" s="138"/>
      <c r="M204" s="138"/>
      <c r="N204" s="138"/>
      <c r="O204" s="138"/>
      <c r="P204" s="138"/>
      <c r="Q204" s="138"/>
      <c r="R204" s="138"/>
      <c r="S204" s="141" t="s">
        <v>86</v>
      </c>
      <c r="T204" s="142"/>
      <c r="U204" s="143"/>
      <c r="V204" s="142"/>
      <c r="W204" s="144"/>
      <c r="X204" s="142"/>
      <c r="Y204" s="144">
        <f t="shared" si="63"/>
        <v>0</v>
      </c>
      <c r="Z204" s="144">
        <f t="shared" si="64"/>
        <v>0.33333333333333331</v>
      </c>
      <c r="AA204" s="144">
        <f t="shared" si="64"/>
        <v>0</v>
      </c>
      <c r="AB204" s="144">
        <f t="shared" si="64"/>
        <v>1</v>
      </c>
      <c r="AC204" s="144">
        <f t="shared" si="64"/>
        <v>0</v>
      </c>
      <c r="AD204" s="144">
        <f t="shared" si="64"/>
        <v>1</v>
      </c>
      <c r="AE204" s="144">
        <f t="shared" si="64"/>
        <v>0.33333333333333331</v>
      </c>
      <c r="AF204" s="144">
        <f t="shared" si="64"/>
        <v>0.4</v>
      </c>
      <c r="AG204" s="144" t="str">
        <f t="shared" si="64"/>
        <v>Aguardando...</v>
      </c>
      <c r="AH204" s="144" t="str">
        <f t="shared" si="64"/>
        <v>Aguardando...</v>
      </c>
      <c r="AI204" s="144" t="str">
        <f t="shared" si="64"/>
        <v>Aguardando...</v>
      </c>
      <c r="AJ204" s="144" t="str">
        <f t="shared" si="64"/>
        <v>Aguardando...</v>
      </c>
      <c r="AK204" s="144" t="str">
        <f t="shared" si="64"/>
        <v>Aguardando...</v>
      </c>
      <c r="AL204" s="144" t="str">
        <f t="shared" si="64"/>
        <v>Aguardando...</v>
      </c>
      <c r="AM204" s="144" t="str">
        <f t="shared" si="64"/>
        <v>Aguardando...</v>
      </c>
      <c r="AN204" s="144" t="str">
        <f t="shared" si="64"/>
        <v>Aguardando...</v>
      </c>
      <c r="AO204" s="144" t="str">
        <f t="shared" si="64"/>
        <v>Aguardando...</v>
      </c>
      <c r="AP204" s="144" t="str">
        <f t="shared" si="64"/>
        <v>Aguardando...</v>
      </c>
      <c r="AQ204" s="144" t="str">
        <f t="shared" si="64"/>
        <v>Aguardando...</v>
      </c>
      <c r="AR204" s="144" t="str">
        <f t="shared" si="64"/>
        <v>Aguardando...</v>
      </c>
      <c r="AS204" s="144" t="str">
        <f t="shared" si="64"/>
        <v>Aguardando...</v>
      </c>
      <c r="AT204" s="144" t="str">
        <f t="shared" si="64"/>
        <v>Aguardando...</v>
      </c>
      <c r="AU204" s="144" t="str">
        <f t="shared" si="64"/>
        <v>Aguardando...</v>
      </c>
      <c r="AV204" s="144" t="str">
        <f t="shared" si="64"/>
        <v>Aguardando...</v>
      </c>
      <c r="AW204" s="144" t="str">
        <f t="shared" si="64"/>
        <v>Aguardando...</v>
      </c>
    </row>
    <row r="205" spans="1:49" s="145" customFormat="1" x14ac:dyDescent="0.25">
      <c r="A205" s="136" t="str">
        <f t="shared" si="62"/>
        <v>Densitometria Óssea</v>
      </c>
      <c r="B205" s="137"/>
      <c r="C205" s="138"/>
      <c r="D205" s="137"/>
      <c r="E205" s="139"/>
      <c r="F205" s="138"/>
      <c r="G205" s="138"/>
      <c r="H205" s="140"/>
      <c r="I205" s="138"/>
      <c r="J205" s="140"/>
      <c r="K205" s="138"/>
      <c r="L205" s="138"/>
      <c r="M205" s="138"/>
      <c r="N205" s="138"/>
      <c r="O205" s="138"/>
      <c r="P205" s="138"/>
      <c r="Q205" s="138"/>
      <c r="R205" s="138"/>
      <c r="S205" s="141" t="s">
        <v>87</v>
      </c>
      <c r="T205" s="142"/>
      <c r="U205" s="143"/>
      <c r="V205" s="142"/>
      <c r="W205" s="144"/>
      <c r="X205" s="142"/>
      <c r="Y205" s="144">
        <f t="shared" si="63"/>
        <v>0</v>
      </c>
      <c r="Z205" s="144">
        <f t="shared" si="64"/>
        <v>0.36144578313253012</v>
      </c>
      <c r="AA205" s="144">
        <f t="shared" si="64"/>
        <v>-2.2727272727272728E-2</v>
      </c>
      <c r="AB205" s="144">
        <f t="shared" si="64"/>
        <v>0.45333333333333331</v>
      </c>
      <c r="AC205" s="144">
        <f t="shared" si="64"/>
        <v>0.27419354838709675</v>
      </c>
      <c r="AD205" s="144">
        <f t="shared" si="64"/>
        <v>0.379746835443038</v>
      </c>
      <c r="AE205" s="144">
        <f t="shared" si="64"/>
        <v>0.42788461538461536</v>
      </c>
      <c r="AF205" s="144">
        <f t="shared" si="64"/>
        <v>0.42962962962962964</v>
      </c>
      <c r="AG205" s="144" t="str">
        <f t="shared" si="64"/>
        <v>Aguardando...</v>
      </c>
      <c r="AH205" s="144" t="str">
        <f t="shared" si="64"/>
        <v>Aguardando...</v>
      </c>
      <c r="AI205" s="144" t="str">
        <f t="shared" si="64"/>
        <v>Aguardando...</v>
      </c>
      <c r="AJ205" s="144" t="str">
        <f t="shared" si="64"/>
        <v>Aguardando...</v>
      </c>
      <c r="AK205" s="144" t="str">
        <f t="shared" si="64"/>
        <v>Aguardando...</v>
      </c>
      <c r="AL205" s="144" t="str">
        <f t="shared" si="64"/>
        <v>Aguardando...</v>
      </c>
      <c r="AM205" s="144" t="str">
        <f t="shared" si="64"/>
        <v>Aguardando...</v>
      </c>
      <c r="AN205" s="144" t="str">
        <f t="shared" si="64"/>
        <v>Aguardando...</v>
      </c>
      <c r="AO205" s="144" t="str">
        <f t="shared" si="64"/>
        <v>Aguardando...</v>
      </c>
      <c r="AP205" s="144" t="str">
        <f t="shared" si="64"/>
        <v>Aguardando...</v>
      </c>
      <c r="AQ205" s="144" t="str">
        <f t="shared" si="64"/>
        <v>Aguardando...</v>
      </c>
      <c r="AR205" s="144" t="str">
        <f t="shared" si="64"/>
        <v>Aguardando...</v>
      </c>
      <c r="AS205" s="144" t="str">
        <f t="shared" si="64"/>
        <v>Aguardando...</v>
      </c>
      <c r="AT205" s="144" t="str">
        <f t="shared" si="64"/>
        <v>Aguardando...</v>
      </c>
      <c r="AU205" s="144" t="str">
        <f t="shared" si="64"/>
        <v>Aguardando...</v>
      </c>
      <c r="AV205" s="144" t="str">
        <f t="shared" si="64"/>
        <v>Aguardando...</v>
      </c>
      <c r="AW205" s="144" t="str">
        <f t="shared" si="64"/>
        <v>Aguardando...</v>
      </c>
    </row>
    <row r="206" spans="1:49" s="145" customFormat="1" x14ac:dyDescent="0.25">
      <c r="A206" s="136" t="str">
        <f t="shared" si="62"/>
        <v>Doppler Vascular</v>
      </c>
      <c r="B206" s="137"/>
      <c r="C206" s="138"/>
      <c r="D206" s="137"/>
      <c r="E206" s="139"/>
      <c r="F206" s="138"/>
      <c r="G206" s="138"/>
      <c r="H206" s="140"/>
      <c r="I206" s="138"/>
      <c r="J206" s="140"/>
      <c r="K206" s="138"/>
      <c r="L206" s="138"/>
      <c r="M206" s="138"/>
      <c r="N206" s="138"/>
      <c r="O206" s="138"/>
      <c r="P206" s="138"/>
      <c r="Q206" s="138"/>
      <c r="R206" s="138"/>
      <c r="S206" s="141" t="s">
        <v>88</v>
      </c>
      <c r="T206" s="142"/>
      <c r="U206" s="143"/>
      <c r="V206" s="142"/>
      <c r="W206" s="144"/>
      <c r="X206" s="142"/>
      <c r="Y206" s="144">
        <f t="shared" si="63"/>
        <v>0</v>
      </c>
      <c r="Z206" s="144">
        <f t="shared" si="64"/>
        <v>0.16883116883116883</v>
      </c>
      <c r="AA206" s="144">
        <f t="shared" si="64"/>
        <v>0</v>
      </c>
      <c r="AB206" s="144">
        <f t="shared" si="64"/>
        <v>0.3724137931034483</v>
      </c>
      <c r="AC206" s="144">
        <f t="shared" si="64"/>
        <v>-2.7777777777777776E-2</v>
      </c>
      <c r="AD206" s="144">
        <f t="shared" si="64"/>
        <v>0.24193548387096775</v>
      </c>
      <c r="AE206" s="144">
        <f t="shared" si="64"/>
        <v>9.45945945945946E-2</v>
      </c>
      <c r="AF206" s="144">
        <f t="shared" si="64"/>
        <v>0.35</v>
      </c>
      <c r="AG206" s="144" t="str">
        <f t="shared" si="64"/>
        <v>Aguardando...</v>
      </c>
      <c r="AH206" s="144" t="str">
        <f t="shared" si="64"/>
        <v>Aguardando...</v>
      </c>
      <c r="AI206" s="144" t="str">
        <f t="shared" si="64"/>
        <v>Aguardando...</v>
      </c>
      <c r="AJ206" s="144" t="str">
        <f t="shared" si="64"/>
        <v>Aguardando...</v>
      </c>
      <c r="AK206" s="144" t="str">
        <f t="shared" si="64"/>
        <v>Aguardando...</v>
      </c>
      <c r="AL206" s="144" t="str">
        <f t="shared" si="64"/>
        <v>Aguardando...</v>
      </c>
      <c r="AM206" s="144" t="str">
        <f t="shared" si="64"/>
        <v>Aguardando...</v>
      </c>
      <c r="AN206" s="144" t="str">
        <f t="shared" si="64"/>
        <v>Aguardando...</v>
      </c>
      <c r="AO206" s="144" t="str">
        <f t="shared" si="64"/>
        <v>Aguardando...</v>
      </c>
      <c r="AP206" s="144" t="str">
        <f t="shared" si="64"/>
        <v>Aguardando...</v>
      </c>
      <c r="AQ206" s="144" t="str">
        <f t="shared" si="64"/>
        <v>Aguardando...</v>
      </c>
      <c r="AR206" s="144" t="str">
        <f t="shared" si="64"/>
        <v>Aguardando...</v>
      </c>
      <c r="AS206" s="144" t="str">
        <f t="shared" si="64"/>
        <v>Aguardando...</v>
      </c>
      <c r="AT206" s="144" t="str">
        <f t="shared" si="64"/>
        <v>Aguardando...</v>
      </c>
      <c r="AU206" s="144" t="str">
        <f t="shared" si="64"/>
        <v>Aguardando...</v>
      </c>
      <c r="AV206" s="144" t="str">
        <f t="shared" si="64"/>
        <v>Aguardando...</v>
      </c>
      <c r="AW206" s="144" t="str">
        <f t="shared" si="64"/>
        <v>Aguardando...</v>
      </c>
    </row>
    <row r="207" spans="1:49" s="145" customFormat="1" x14ac:dyDescent="0.25">
      <c r="A207" s="136" t="str">
        <f t="shared" si="62"/>
        <v>Ecocardiografia</v>
      </c>
      <c r="B207" s="137"/>
      <c r="C207" s="138"/>
      <c r="D207" s="137"/>
      <c r="E207" s="139"/>
      <c r="F207" s="138"/>
      <c r="G207" s="138"/>
      <c r="H207" s="140"/>
      <c r="I207" s="138"/>
      <c r="J207" s="140"/>
      <c r="K207" s="138"/>
      <c r="L207" s="138"/>
      <c r="M207" s="138"/>
      <c r="N207" s="138"/>
      <c r="O207" s="138"/>
      <c r="P207" s="138"/>
      <c r="Q207" s="138"/>
      <c r="R207" s="138"/>
      <c r="S207" s="141" t="s">
        <v>89</v>
      </c>
      <c r="T207" s="142"/>
      <c r="U207" s="143"/>
      <c r="V207" s="142"/>
      <c r="W207" s="144"/>
      <c r="X207" s="142"/>
      <c r="Y207" s="144">
        <f t="shared" si="63"/>
        <v>0</v>
      </c>
      <c r="Z207" s="144">
        <f t="shared" si="64"/>
        <v>0.48148148148148145</v>
      </c>
      <c r="AA207" s="144">
        <f t="shared" si="64"/>
        <v>0</v>
      </c>
      <c r="AB207" s="144">
        <f t="shared" si="64"/>
        <v>0.43478260869565216</v>
      </c>
      <c r="AC207" s="144">
        <f t="shared" si="64"/>
        <v>0.92682926829268297</v>
      </c>
      <c r="AD207" s="144">
        <f t="shared" si="64"/>
        <v>0</v>
      </c>
      <c r="AE207" s="144">
        <f t="shared" si="64"/>
        <v>0</v>
      </c>
      <c r="AF207" s="144">
        <f t="shared" si="64"/>
        <v>0</v>
      </c>
      <c r="AG207" s="144" t="str">
        <f t="shared" si="64"/>
        <v>Aguardando...</v>
      </c>
      <c r="AH207" s="144" t="str">
        <f t="shared" si="64"/>
        <v>Aguardando...</v>
      </c>
      <c r="AI207" s="144" t="str">
        <f t="shared" si="64"/>
        <v>Aguardando...</v>
      </c>
      <c r="AJ207" s="144" t="str">
        <f t="shared" si="64"/>
        <v>Aguardando...</v>
      </c>
      <c r="AK207" s="144" t="str">
        <f t="shared" si="64"/>
        <v>Aguardando...</v>
      </c>
      <c r="AL207" s="144" t="str">
        <f t="shared" si="64"/>
        <v>Aguardando...</v>
      </c>
      <c r="AM207" s="144" t="str">
        <f t="shared" si="64"/>
        <v>Aguardando...</v>
      </c>
      <c r="AN207" s="144" t="str">
        <f t="shared" si="64"/>
        <v>Aguardando...</v>
      </c>
      <c r="AO207" s="144" t="str">
        <f t="shared" si="64"/>
        <v>Aguardando...</v>
      </c>
      <c r="AP207" s="144" t="str">
        <f t="shared" si="64"/>
        <v>Aguardando...</v>
      </c>
      <c r="AQ207" s="144" t="str">
        <f t="shared" si="64"/>
        <v>Aguardando...</v>
      </c>
      <c r="AR207" s="144" t="str">
        <f t="shared" si="64"/>
        <v>Aguardando...</v>
      </c>
      <c r="AS207" s="144" t="str">
        <f t="shared" si="64"/>
        <v>Aguardando...</v>
      </c>
      <c r="AT207" s="144" t="str">
        <f t="shared" si="64"/>
        <v>Aguardando...</v>
      </c>
      <c r="AU207" s="144" t="str">
        <f t="shared" si="64"/>
        <v>Aguardando...</v>
      </c>
      <c r="AV207" s="144" t="str">
        <f t="shared" si="64"/>
        <v>Aguardando...</v>
      </c>
      <c r="AW207" s="144" t="str">
        <f t="shared" si="64"/>
        <v>Aguardando...</v>
      </c>
    </row>
    <row r="208" spans="1:49" s="145" customFormat="1" x14ac:dyDescent="0.25">
      <c r="A208" s="136" t="str">
        <f t="shared" si="62"/>
        <v>Eletrocardiografia</v>
      </c>
      <c r="B208" s="137"/>
      <c r="C208" s="138"/>
      <c r="D208" s="137"/>
      <c r="E208" s="139"/>
      <c r="F208" s="138"/>
      <c r="G208" s="138"/>
      <c r="H208" s="140"/>
      <c r="I208" s="138"/>
      <c r="J208" s="140"/>
      <c r="K208" s="138"/>
      <c r="L208" s="138"/>
      <c r="M208" s="138"/>
      <c r="N208" s="138"/>
      <c r="O208" s="138"/>
      <c r="P208" s="138"/>
      <c r="Q208" s="138"/>
      <c r="R208" s="138"/>
      <c r="S208" s="141" t="s">
        <v>90</v>
      </c>
      <c r="T208" s="142"/>
      <c r="U208" s="143"/>
      <c r="V208" s="142"/>
      <c r="W208" s="144"/>
      <c r="X208" s="142"/>
      <c r="Y208" s="144">
        <f t="shared" si="63"/>
        <v>0</v>
      </c>
      <c r="Z208" s="144">
        <f t="shared" si="64"/>
        <v>0.22222222222222221</v>
      </c>
      <c r="AA208" s="144">
        <f t="shared" si="64"/>
        <v>0</v>
      </c>
      <c r="AB208" s="144">
        <f t="shared" si="64"/>
        <v>0.54545454545454541</v>
      </c>
      <c r="AC208" s="144">
        <f t="shared" si="64"/>
        <v>0.16666666666666666</v>
      </c>
      <c r="AD208" s="144">
        <f t="shared" si="64"/>
        <v>0.27777777777777779</v>
      </c>
      <c r="AE208" s="144">
        <f t="shared" si="64"/>
        <v>0.24761904761904763</v>
      </c>
      <c r="AF208" s="144">
        <f t="shared" si="64"/>
        <v>0.35294117647058826</v>
      </c>
      <c r="AG208" s="144" t="str">
        <f t="shared" si="64"/>
        <v>Aguardando...</v>
      </c>
      <c r="AH208" s="144" t="str">
        <f t="shared" si="64"/>
        <v>Aguardando...</v>
      </c>
      <c r="AI208" s="144" t="str">
        <f t="shared" si="64"/>
        <v>Aguardando...</v>
      </c>
      <c r="AJ208" s="144" t="str">
        <f t="shared" si="64"/>
        <v>Aguardando...</v>
      </c>
      <c r="AK208" s="144" t="str">
        <f t="shared" si="64"/>
        <v>Aguardando...</v>
      </c>
      <c r="AL208" s="144" t="str">
        <f t="shared" si="64"/>
        <v>Aguardando...</v>
      </c>
      <c r="AM208" s="144" t="str">
        <f t="shared" si="64"/>
        <v>Aguardando...</v>
      </c>
      <c r="AN208" s="144" t="str">
        <f t="shared" si="64"/>
        <v>Aguardando...</v>
      </c>
      <c r="AO208" s="144" t="str">
        <f t="shared" si="64"/>
        <v>Aguardando...</v>
      </c>
      <c r="AP208" s="144" t="str">
        <f t="shared" si="64"/>
        <v>Aguardando...</v>
      </c>
      <c r="AQ208" s="144" t="str">
        <f t="shared" si="64"/>
        <v>Aguardando...</v>
      </c>
      <c r="AR208" s="144" t="str">
        <f t="shared" si="64"/>
        <v>Aguardando...</v>
      </c>
      <c r="AS208" s="144" t="str">
        <f t="shared" si="64"/>
        <v>Aguardando...</v>
      </c>
      <c r="AT208" s="144" t="str">
        <f t="shared" si="64"/>
        <v>Aguardando...</v>
      </c>
      <c r="AU208" s="144" t="str">
        <f t="shared" si="64"/>
        <v>Aguardando...</v>
      </c>
      <c r="AV208" s="144" t="str">
        <f t="shared" si="64"/>
        <v>Aguardando...</v>
      </c>
      <c r="AW208" s="144" t="str">
        <f t="shared" si="64"/>
        <v>Aguardando...</v>
      </c>
    </row>
    <row r="209" spans="1:49" s="145" customFormat="1" x14ac:dyDescent="0.25">
      <c r="A209" s="136" t="str">
        <f t="shared" si="62"/>
        <v>Eletroencefalografia</v>
      </c>
      <c r="B209" s="137"/>
      <c r="C209" s="138"/>
      <c r="D209" s="137"/>
      <c r="E209" s="139"/>
      <c r="F209" s="138"/>
      <c r="G209" s="138"/>
      <c r="H209" s="140"/>
      <c r="I209" s="138"/>
      <c r="J209" s="140"/>
      <c r="K209" s="138"/>
      <c r="L209" s="138"/>
      <c r="M209" s="138"/>
      <c r="N209" s="138"/>
      <c r="O209" s="138"/>
      <c r="P209" s="138"/>
      <c r="Q209" s="138"/>
      <c r="R209" s="138"/>
      <c r="S209" s="141" t="s">
        <v>91</v>
      </c>
      <c r="T209" s="142"/>
      <c r="U209" s="143"/>
      <c r="V209" s="142"/>
      <c r="W209" s="144"/>
      <c r="X209" s="142"/>
      <c r="Y209" s="144">
        <f t="shared" si="63"/>
        <v>0</v>
      </c>
      <c r="Z209" s="144">
        <f t="shared" si="64"/>
        <v>0.42857142857142855</v>
      </c>
      <c r="AA209" s="144">
        <f t="shared" si="64"/>
        <v>0</v>
      </c>
      <c r="AB209" s="144">
        <f t="shared" si="64"/>
        <v>0.55555555555555558</v>
      </c>
      <c r="AC209" s="144">
        <f t="shared" si="64"/>
        <v>0.42857142857142855</v>
      </c>
      <c r="AD209" s="144">
        <f t="shared" si="64"/>
        <v>0.66666666666666663</v>
      </c>
      <c r="AE209" s="144">
        <f t="shared" si="64"/>
        <v>0.5</v>
      </c>
      <c r="AF209" s="144">
        <f t="shared" si="64"/>
        <v>0.375</v>
      </c>
      <c r="AG209" s="144" t="str">
        <f t="shared" si="64"/>
        <v>Aguardando...</v>
      </c>
      <c r="AH209" s="144" t="str">
        <f t="shared" si="64"/>
        <v>Aguardando...</v>
      </c>
      <c r="AI209" s="144" t="str">
        <f t="shared" si="64"/>
        <v>Aguardando...</v>
      </c>
      <c r="AJ209" s="144" t="str">
        <f t="shared" si="64"/>
        <v>Aguardando...</v>
      </c>
      <c r="AK209" s="144" t="str">
        <f t="shared" si="64"/>
        <v>Aguardando...</v>
      </c>
      <c r="AL209" s="144" t="str">
        <f t="shared" si="64"/>
        <v>Aguardando...</v>
      </c>
      <c r="AM209" s="144" t="str">
        <f t="shared" si="64"/>
        <v>Aguardando...</v>
      </c>
      <c r="AN209" s="144" t="str">
        <f t="shared" si="64"/>
        <v>Aguardando...</v>
      </c>
      <c r="AO209" s="144" t="str">
        <f t="shared" si="64"/>
        <v>Aguardando...</v>
      </c>
      <c r="AP209" s="144" t="str">
        <f t="shared" si="64"/>
        <v>Aguardando...</v>
      </c>
      <c r="AQ209" s="144" t="str">
        <f t="shared" si="64"/>
        <v>Aguardando...</v>
      </c>
      <c r="AR209" s="144" t="str">
        <f t="shared" si="64"/>
        <v>Aguardando...</v>
      </c>
      <c r="AS209" s="144" t="str">
        <f t="shared" si="64"/>
        <v>Aguardando...</v>
      </c>
      <c r="AT209" s="144" t="str">
        <f t="shared" si="64"/>
        <v>Aguardando...</v>
      </c>
      <c r="AU209" s="144" t="str">
        <f t="shared" si="64"/>
        <v>Aguardando...</v>
      </c>
      <c r="AV209" s="144" t="str">
        <f t="shared" si="64"/>
        <v>Aguardando...</v>
      </c>
      <c r="AW209" s="144" t="str">
        <f t="shared" si="64"/>
        <v>Aguardando...</v>
      </c>
    </row>
    <row r="210" spans="1:49" s="145" customFormat="1" x14ac:dyDescent="0.25">
      <c r="A210" s="136" t="str">
        <f t="shared" si="62"/>
        <v>Eletroneuromiografia</v>
      </c>
      <c r="B210" s="137"/>
      <c r="C210" s="138"/>
      <c r="D210" s="137"/>
      <c r="E210" s="139"/>
      <c r="F210" s="138"/>
      <c r="G210" s="138"/>
      <c r="H210" s="140"/>
      <c r="I210" s="138"/>
      <c r="J210" s="140"/>
      <c r="K210" s="138"/>
      <c r="L210" s="138"/>
      <c r="M210" s="138"/>
      <c r="N210" s="138"/>
      <c r="O210" s="138"/>
      <c r="P210" s="138"/>
      <c r="Q210" s="138"/>
      <c r="R210" s="138"/>
      <c r="S210" s="141" t="s">
        <v>92</v>
      </c>
      <c r="T210" s="142"/>
      <c r="U210" s="143"/>
      <c r="V210" s="142"/>
      <c r="W210" s="144"/>
      <c r="X210" s="142"/>
      <c r="Y210" s="144">
        <f t="shared" si="63"/>
        <v>0</v>
      </c>
      <c r="Z210" s="144">
        <f t="shared" si="64"/>
        <v>-2</v>
      </c>
      <c r="AA210" s="144">
        <f t="shared" si="64"/>
        <v>0</v>
      </c>
      <c r="AB210" s="144">
        <f t="shared" si="64"/>
        <v>-1</v>
      </c>
      <c r="AC210" s="144">
        <f t="shared" si="64"/>
        <v>0</v>
      </c>
      <c r="AD210" s="144">
        <f t="shared" si="64"/>
        <v>0</v>
      </c>
      <c r="AE210" s="144">
        <f t="shared" si="64"/>
        <v>0</v>
      </c>
      <c r="AF210" s="144">
        <f t="shared" si="64"/>
        <v>0</v>
      </c>
      <c r="AG210" s="144" t="str">
        <f t="shared" si="64"/>
        <v>Aguardando...</v>
      </c>
      <c r="AH210" s="144" t="str">
        <f t="shared" si="64"/>
        <v>Aguardando...</v>
      </c>
      <c r="AI210" s="144" t="str">
        <f t="shared" si="64"/>
        <v>Aguardando...</v>
      </c>
      <c r="AJ210" s="144" t="str">
        <f t="shared" si="64"/>
        <v>Aguardando...</v>
      </c>
      <c r="AK210" s="144" t="str">
        <f t="shared" si="64"/>
        <v>Aguardando...</v>
      </c>
      <c r="AL210" s="144" t="str">
        <f t="shared" si="64"/>
        <v>Aguardando...</v>
      </c>
      <c r="AM210" s="144" t="str">
        <f t="shared" si="64"/>
        <v>Aguardando...</v>
      </c>
      <c r="AN210" s="144" t="str">
        <f t="shared" si="64"/>
        <v>Aguardando...</v>
      </c>
      <c r="AO210" s="144" t="str">
        <f t="shared" si="64"/>
        <v>Aguardando...</v>
      </c>
      <c r="AP210" s="144" t="str">
        <f t="shared" si="64"/>
        <v>Aguardando...</v>
      </c>
      <c r="AQ210" s="144" t="str">
        <f t="shared" si="64"/>
        <v>Aguardando...</v>
      </c>
      <c r="AR210" s="144" t="str">
        <f t="shared" si="64"/>
        <v>Aguardando...</v>
      </c>
      <c r="AS210" s="144" t="str">
        <f t="shared" si="64"/>
        <v>Aguardando...</v>
      </c>
      <c r="AT210" s="144" t="str">
        <f t="shared" si="64"/>
        <v>Aguardando...</v>
      </c>
      <c r="AU210" s="144" t="str">
        <f t="shared" si="64"/>
        <v>Aguardando...</v>
      </c>
      <c r="AV210" s="144" t="str">
        <f t="shared" si="64"/>
        <v>Aguardando...</v>
      </c>
      <c r="AW210" s="144" t="str">
        <f t="shared" si="64"/>
        <v>Aguardando...</v>
      </c>
    </row>
    <row r="211" spans="1:49" s="145" customFormat="1" x14ac:dyDescent="0.25">
      <c r="A211" s="136" t="str">
        <f t="shared" si="62"/>
        <v>Endoscopia</v>
      </c>
      <c r="B211" s="137"/>
      <c r="C211" s="138"/>
      <c r="D211" s="137"/>
      <c r="E211" s="139"/>
      <c r="F211" s="138"/>
      <c r="G211" s="138"/>
      <c r="H211" s="140"/>
      <c r="I211" s="138"/>
      <c r="J211" s="140"/>
      <c r="K211" s="138"/>
      <c r="L211" s="138"/>
      <c r="M211" s="138"/>
      <c r="N211" s="138"/>
      <c r="O211" s="138"/>
      <c r="P211" s="138"/>
      <c r="Q211" s="138"/>
      <c r="R211" s="138"/>
      <c r="S211" s="141" t="s">
        <v>93</v>
      </c>
      <c r="T211" s="142"/>
      <c r="U211" s="143"/>
      <c r="V211" s="142"/>
      <c r="W211" s="144"/>
      <c r="X211" s="142"/>
      <c r="Y211" s="144">
        <f t="shared" si="63"/>
        <v>0</v>
      </c>
      <c r="Z211" s="144">
        <f t="shared" si="64"/>
        <v>0.203125</v>
      </c>
      <c r="AA211" s="144">
        <f t="shared" si="64"/>
        <v>0.19718309859154928</v>
      </c>
      <c r="AB211" s="144">
        <f t="shared" si="64"/>
        <v>0.54545454545454541</v>
      </c>
      <c r="AC211" s="144">
        <f t="shared" si="64"/>
        <v>-1.2727272727272727</v>
      </c>
      <c r="AD211" s="144">
        <f t="shared" si="64"/>
        <v>0.39240506329113922</v>
      </c>
      <c r="AE211" s="144">
        <f t="shared" si="64"/>
        <v>0.59259259259259256</v>
      </c>
      <c r="AF211" s="144">
        <f t="shared" si="64"/>
        <v>0.59166666666666667</v>
      </c>
      <c r="AG211" s="144" t="str">
        <f t="shared" si="64"/>
        <v>Aguardando...</v>
      </c>
      <c r="AH211" s="144" t="str">
        <f t="shared" si="64"/>
        <v>Aguardando...</v>
      </c>
      <c r="AI211" s="144" t="str">
        <f t="shared" si="64"/>
        <v>Aguardando...</v>
      </c>
      <c r="AJ211" s="144" t="str">
        <f t="shared" si="64"/>
        <v>Aguardando...</v>
      </c>
      <c r="AK211" s="144" t="str">
        <f t="shared" si="64"/>
        <v>Aguardando...</v>
      </c>
      <c r="AL211" s="144" t="str">
        <f t="shared" si="64"/>
        <v>Aguardando...</v>
      </c>
      <c r="AM211" s="144" t="str">
        <f t="shared" si="64"/>
        <v>Aguardando...</v>
      </c>
      <c r="AN211" s="144" t="str">
        <f t="shared" si="64"/>
        <v>Aguardando...</v>
      </c>
      <c r="AO211" s="144" t="str">
        <f t="shared" si="64"/>
        <v>Aguardando...</v>
      </c>
      <c r="AP211" s="144" t="str">
        <f t="shared" si="64"/>
        <v>Aguardando...</v>
      </c>
      <c r="AQ211" s="144" t="str">
        <f t="shared" si="64"/>
        <v>Aguardando...</v>
      </c>
      <c r="AR211" s="144" t="str">
        <f t="shared" si="64"/>
        <v>Aguardando...</v>
      </c>
      <c r="AS211" s="144" t="str">
        <f t="shared" si="64"/>
        <v>Aguardando...</v>
      </c>
      <c r="AT211" s="144" t="str">
        <f t="shared" si="64"/>
        <v>Aguardando...</v>
      </c>
      <c r="AU211" s="144" t="str">
        <f t="shared" si="64"/>
        <v>Aguardando...</v>
      </c>
      <c r="AV211" s="144" t="str">
        <f t="shared" si="64"/>
        <v>Aguardando...</v>
      </c>
      <c r="AW211" s="144" t="str">
        <f t="shared" si="64"/>
        <v>Aguardando...</v>
      </c>
    </row>
    <row r="212" spans="1:49" s="145" customFormat="1" hidden="1" x14ac:dyDescent="0.25">
      <c r="A212" s="136">
        <f t="shared" si="62"/>
        <v>0</v>
      </c>
      <c r="B212" s="137"/>
      <c r="C212" s="138"/>
      <c r="D212" s="137"/>
      <c r="E212" s="139"/>
      <c r="F212" s="138"/>
      <c r="G212" s="138"/>
      <c r="H212" s="140"/>
      <c r="I212" s="138"/>
      <c r="J212" s="140"/>
      <c r="K212" s="138"/>
      <c r="L212" s="138"/>
      <c r="M212" s="138"/>
      <c r="N212" s="138"/>
      <c r="O212" s="138"/>
      <c r="P212" s="138"/>
      <c r="Q212" s="138"/>
      <c r="R212" s="138"/>
      <c r="S212" s="146"/>
      <c r="T212" s="147"/>
      <c r="U212" s="143"/>
      <c r="V212" s="147"/>
      <c r="W212" s="148"/>
      <c r="X212" s="147"/>
      <c r="Y212" s="148">
        <f t="shared" si="63"/>
        <v>0</v>
      </c>
      <c r="Z212" s="148" t="str">
        <f t="shared" si="64"/>
        <v>Aguardando...</v>
      </c>
      <c r="AA212" s="148" t="str">
        <f t="shared" si="64"/>
        <v>Aguardando...</v>
      </c>
      <c r="AB212" s="148" t="str">
        <f t="shared" si="64"/>
        <v>Aguardando...</v>
      </c>
      <c r="AC212" s="148" t="str">
        <f t="shared" si="64"/>
        <v>Aguardando...</v>
      </c>
      <c r="AD212" s="148" t="str">
        <f t="shared" si="64"/>
        <v>Aguardando...</v>
      </c>
      <c r="AE212" s="148" t="str">
        <f t="shared" si="64"/>
        <v>Aguardando...</v>
      </c>
      <c r="AF212" s="148" t="str">
        <f t="shared" si="64"/>
        <v>Aguardando...</v>
      </c>
      <c r="AG212" s="148" t="str">
        <f t="shared" ref="Z212:AW222" si="66">IF(AG182="","Aguardando...",IFERROR(((AG152-AG182)/AG152),0))</f>
        <v>Aguardando...</v>
      </c>
      <c r="AH212" s="148" t="str">
        <f t="shared" si="66"/>
        <v>Aguardando...</v>
      </c>
      <c r="AI212" s="148" t="str">
        <f t="shared" si="66"/>
        <v>Aguardando...</v>
      </c>
      <c r="AJ212" s="148" t="str">
        <f t="shared" si="66"/>
        <v>Aguardando...</v>
      </c>
      <c r="AK212" s="148" t="str">
        <f t="shared" si="66"/>
        <v>Aguardando...</v>
      </c>
      <c r="AL212" s="148" t="str">
        <f t="shared" si="66"/>
        <v>Aguardando...</v>
      </c>
      <c r="AM212" s="148" t="str">
        <f t="shared" si="66"/>
        <v>Aguardando...</v>
      </c>
      <c r="AN212" s="148" t="str">
        <f t="shared" si="66"/>
        <v>Aguardando...</v>
      </c>
      <c r="AO212" s="148" t="str">
        <f t="shared" si="66"/>
        <v>Aguardando...</v>
      </c>
      <c r="AP212" s="148" t="str">
        <f t="shared" si="66"/>
        <v>Aguardando...</v>
      </c>
      <c r="AQ212" s="148" t="str">
        <f t="shared" si="66"/>
        <v>Aguardando...</v>
      </c>
      <c r="AR212" s="148" t="str">
        <f t="shared" si="66"/>
        <v>Aguardando...</v>
      </c>
      <c r="AS212" s="148" t="str">
        <f t="shared" si="66"/>
        <v>Aguardando...</v>
      </c>
      <c r="AT212" s="148" t="str">
        <f t="shared" si="66"/>
        <v>Aguardando...</v>
      </c>
      <c r="AU212" s="148" t="str">
        <f t="shared" si="66"/>
        <v>Aguardando...</v>
      </c>
      <c r="AV212" s="148" t="str">
        <f t="shared" si="66"/>
        <v>Aguardando...</v>
      </c>
      <c r="AW212" s="148" t="str">
        <f t="shared" si="66"/>
        <v>Aguardando...</v>
      </c>
    </row>
    <row r="213" spans="1:49" s="145" customFormat="1" x14ac:dyDescent="0.25">
      <c r="A213" s="136" t="str">
        <f t="shared" si="62"/>
        <v>Espirometria</v>
      </c>
      <c r="B213" s="137"/>
      <c r="C213" s="138"/>
      <c r="D213" s="137"/>
      <c r="E213" s="139"/>
      <c r="F213" s="138"/>
      <c r="G213" s="138"/>
      <c r="H213" s="140"/>
      <c r="I213" s="138"/>
      <c r="J213" s="140"/>
      <c r="K213" s="138"/>
      <c r="L213" s="138"/>
      <c r="M213" s="138"/>
      <c r="N213" s="138"/>
      <c r="O213" s="138"/>
      <c r="P213" s="138"/>
      <c r="Q213" s="138"/>
      <c r="R213" s="138"/>
      <c r="S213" s="141" t="s">
        <v>94</v>
      </c>
      <c r="T213" s="142"/>
      <c r="U213" s="143"/>
      <c r="V213" s="142"/>
      <c r="W213" s="144"/>
      <c r="X213" s="142"/>
      <c r="Y213" s="144">
        <f t="shared" si="63"/>
        <v>0</v>
      </c>
      <c r="Z213" s="144">
        <f t="shared" si="66"/>
        <v>0</v>
      </c>
      <c r="AA213" s="144">
        <f t="shared" si="66"/>
        <v>0.39583333333333331</v>
      </c>
      <c r="AB213" s="144">
        <f t="shared" si="66"/>
        <v>0.40740740740740738</v>
      </c>
      <c r="AC213" s="144">
        <f t="shared" si="66"/>
        <v>0.77419354838709675</v>
      </c>
      <c r="AD213" s="144">
        <f t="shared" si="66"/>
        <v>0.67741935483870963</v>
      </c>
      <c r="AE213" s="144">
        <f t="shared" si="66"/>
        <v>0.62</v>
      </c>
      <c r="AF213" s="144">
        <f t="shared" si="66"/>
        <v>0.44</v>
      </c>
      <c r="AG213" s="144" t="str">
        <f t="shared" si="66"/>
        <v>Aguardando...</v>
      </c>
      <c r="AH213" s="144" t="str">
        <f t="shared" si="66"/>
        <v>Aguardando...</v>
      </c>
      <c r="AI213" s="144" t="str">
        <f t="shared" si="66"/>
        <v>Aguardando...</v>
      </c>
      <c r="AJ213" s="144" t="str">
        <f t="shared" si="66"/>
        <v>Aguardando...</v>
      </c>
      <c r="AK213" s="144" t="str">
        <f t="shared" si="66"/>
        <v>Aguardando...</v>
      </c>
      <c r="AL213" s="144" t="str">
        <f t="shared" si="66"/>
        <v>Aguardando...</v>
      </c>
      <c r="AM213" s="144" t="str">
        <f t="shared" si="66"/>
        <v>Aguardando...</v>
      </c>
      <c r="AN213" s="144" t="str">
        <f t="shared" si="66"/>
        <v>Aguardando...</v>
      </c>
      <c r="AO213" s="144" t="str">
        <f t="shared" si="66"/>
        <v>Aguardando...</v>
      </c>
      <c r="AP213" s="144" t="str">
        <f t="shared" si="66"/>
        <v>Aguardando...</v>
      </c>
      <c r="AQ213" s="144" t="str">
        <f t="shared" si="66"/>
        <v>Aguardando...</v>
      </c>
      <c r="AR213" s="144" t="str">
        <f t="shared" si="66"/>
        <v>Aguardando...</v>
      </c>
      <c r="AS213" s="144" t="str">
        <f t="shared" si="66"/>
        <v>Aguardando...</v>
      </c>
      <c r="AT213" s="144" t="str">
        <f t="shared" si="66"/>
        <v>Aguardando...</v>
      </c>
      <c r="AU213" s="144" t="str">
        <f t="shared" si="66"/>
        <v>Aguardando...</v>
      </c>
      <c r="AV213" s="144" t="str">
        <f t="shared" si="66"/>
        <v>Aguardando...</v>
      </c>
      <c r="AW213" s="144" t="str">
        <f t="shared" si="66"/>
        <v>Aguardando...</v>
      </c>
    </row>
    <row r="214" spans="1:49" s="145" customFormat="1" x14ac:dyDescent="0.25">
      <c r="A214" s="136" t="str">
        <f t="shared" si="62"/>
        <v>Holter</v>
      </c>
      <c r="B214" s="137"/>
      <c r="C214" s="138"/>
      <c r="D214" s="137"/>
      <c r="E214" s="139"/>
      <c r="F214" s="138"/>
      <c r="G214" s="138"/>
      <c r="H214" s="140"/>
      <c r="I214" s="138"/>
      <c r="J214" s="140"/>
      <c r="K214" s="138"/>
      <c r="L214" s="138"/>
      <c r="M214" s="138"/>
      <c r="N214" s="138"/>
      <c r="O214" s="138"/>
      <c r="P214" s="138"/>
      <c r="Q214" s="138"/>
      <c r="R214" s="138"/>
      <c r="S214" s="141" t="s">
        <v>95</v>
      </c>
      <c r="T214" s="142"/>
      <c r="U214" s="143"/>
      <c r="V214" s="142"/>
      <c r="W214" s="144"/>
      <c r="X214" s="142"/>
      <c r="Y214" s="144">
        <f t="shared" si="63"/>
        <v>0</v>
      </c>
      <c r="Z214" s="144">
        <f t="shared" si="66"/>
        <v>0.38095238095238093</v>
      </c>
      <c r="AA214" s="144">
        <f t="shared" si="66"/>
        <v>-3.2258064516129031E-2</v>
      </c>
      <c r="AB214" s="144">
        <f t="shared" si="66"/>
        <v>0.58620689655172409</v>
      </c>
      <c r="AC214" s="144">
        <f t="shared" si="66"/>
        <v>0.30379746835443039</v>
      </c>
      <c r="AD214" s="144">
        <f t="shared" si="66"/>
        <v>0.35714285714285715</v>
      </c>
      <c r="AE214" s="144">
        <f t="shared" si="66"/>
        <v>0.39189189189189189</v>
      </c>
      <c r="AF214" s="144">
        <f t="shared" si="66"/>
        <v>0.42708333333333331</v>
      </c>
      <c r="AG214" s="144" t="str">
        <f t="shared" si="66"/>
        <v>Aguardando...</v>
      </c>
      <c r="AH214" s="144" t="str">
        <f t="shared" si="66"/>
        <v>Aguardando...</v>
      </c>
      <c r="AI214" s="144" t="str">
        <f t="shared" si="66"/>
        <v>Aguardando...</v>
      </c>
      <c r="AJ214" s="144" t="str">
        <f t="shared" si="66"/>
        <v>Aguardando...</v>
      </c>
      <c r="AK214" s="144" t="str">
        <f t="shared" si="66"/>
        <v>Aguardando...</v>
      </c>
      <c r="AL214" s="144" t="str">
        <f t="shared" si="66"/>
        <v>Aguardando...</v>
      </c>
      <c r="AM214" s="144" t="str">
        <f t="shared" si="66"/>
        <v>Aguardando...</v>
      </c>
      <c r="AN214" s="144" t="str">
        <f t="shared" si="66"/>
        <v>Aguardando...</v>
      </c>
      <c r="AO214" s="144" t="str">
        <f t="shared" si="66"/>
        <v>Aguardando...</v>
      </c>
      <c r="AP214" s="144" t="str">
        <f t="shared" si="66"/>
        <v>Aguardando...</v>
      </c>
      <c r="AQ214" s="144" t="str">
        <f t="shared" si="66"/>
        <v>Aguardando...</v>
      </c>
      <c r="AR214" s="144" t="str">
        <f t="shared" si="66"/>
        <v>Aguardando...</v>
      </c>
      <c r="AS214" s="144" t="str">
        <f t="shared" si="66"/>
        <v>Aguardando...</v>
      </c>
      <c r="AT214" s="144" t="str">
        <f t="shared" si="66"/>
        <v>Aguardando...</v>
      </c>
      <c r="AU214" s="144" t="str">
        <f t="shared" si="66"/>
        <v>Aguardando...</v>
      </c>
      <c r="AV214" s="144" t="str">
        <f t="shared" si="66"/>
        <v>Aguardando...</v>
      </c>
      <c r="AW214" s="144" t="str">
        <f t="shared" si="66"/>
        <v>Aguardando...</v>
      </c>
    </row>
    <row r="215" spans="1:49" s="145" customFormat="1" x14ac:dyDescent="0.25">
      <c r="A215" s="136" t="str">
        <f t="shared" si="62"/>
        <v>Mamografia</v>
      </c>
      <c r="B215" s="137"/>
      <c r="C215" s="138"/>
      <c r="D215" s="137"/>
      <c r="E215" s="139"/>
      <c r="F215" s="138"/>
      <c r="G215" s="138"/>
      <c r="H215" s="140"/>
      <c r="I215" s="138"/>
      <c r="J215" s="140"/>
      <c r="K215" s="138"/>
      <c r="L215" s="138"/>
      <c r="M215" s="138"/>
      <c r="N215" s="138"/>
      <c r="O215" s="138"/>
      <c r="P215" s="138"/>
      <c r="Q215" s="138"/>
      <c r="R215" s="138"/>
      <c r="S215" s="141" t="s">
        <v>96</v>
      </c>
      <c r="T215" s="142"/>
      <c r="U215" s="143"/>
      <c r="V215" s="142"/>
      <c r="W215" s="144"/>
      <c r="X215" s="142"/>
      <c r="Y215" s="144">
        <f t="shared" si="63"/>
        <v>0</v>
      </c>
      <c r="Z215" s="144">
        <f t="shared" si="66"/>
        <v>0.36912751677852351</v>
      </c>
      <c r="AA215" s="144">
        <f t="shared" si="66"/>
        <v>0</v>
      </c>
      <c r="AB215" s="144">
        <f t="shared" si="66"/>
        <v>0.26890756302521007</v>
      </c>
      <c r="AC215" s="144">
        <f t="shared" si="66"/>
        <v>0.21818181818181817</v>
      </c>
      <c r="AD215" s="144">
        <f t="shared" si="66"/>
        <v>0.24561403508771928</v>
      </c>
      <c r="AE215" s="144">
        <f t="shared" si="66"/>
        <v>0.33333333333333331</v>
      </c>
      <c r="AF215" s="144">
        <f t="shared" si="66"/>
        <v>0.2413793103448276</v>
      </c>
      <c r="AG215" s="144" t="str">
        <f t="shared" si="66"/>
        <v>Aguardando...</v>
      </c>
      <c r="AH215" s="144" t="str">
        <f t="shared" si="66"/>
        <v>Aguardando...</v>
      </c>
      <c r="AI215" s="144" t="str">
        <f t="shared" si="66"/>
        <v>Aguardando...</v>
      </c>
      <c r="AJ215" s="144" t="str">
        <f t="shared" si="66"/>
        <v>Aguardando...</v>
      </c>
      <c r="AK215" s="144" t="str">
        <f t="shared" si="66"/>
        <v>Aguardando...</v>
      </c>
      <c r="AL215" s="144" t="str">
        <f t="shared" si="66"/>
        <v>Aguardando...</v>
      </c>
      <c r="AM215" s="144" t="str">
        <f t="shared" si="66"/>
        <v>Aguardando...</v>
      </c>
      <c r="AN215" s="144" t="str">
        <f t="shared" si="66"/>
        <v>Aguardando...</v>
      </c>
      <c r="AO215" s="144" t="str">
        <f t="shared" si="66"/>
        <v>Aguardando...</v>
      </c>
      <c r="AP215" s="144" t="str">
        <f t="shared" si="66"/>
        <v>Aguardando...</v>
      </c>
      <c r="AQ215" s="144" t="str">
        <f t="shared" si="66"/>
        <v>Aguardando...</v>
      </c>
      <c r="AR215" s="144" t="str">
        <f t="shared" si="66"/>
        <v>Aguardando...</v>
      </c>
      <c r="AS215" s="144" t="str">
        <f t="shared" si="66"/>
        <v>Aguardando...</v>
      </c>
      <c r="AT215" s="144" t="str">
        <f t="shared" si="66"/>
        <v>Aguardando...</v>
      </c>
      <c r="AU215" s="144" t="str">
        <f t="shared" si="66"/>
        <v>Aguardando...</v>
      </c>
      <c r="AV215" s="144" t="str">
        <f t="shared" si="66"/>
        <v>Aguardando...</v>
      </c>
      <c r="AW215" s="144" t="str">
        <f t="shared" si="66"/>
        <v>Aguardando...</v>
      </c>
    </row>
    <row r="216" spans="1:49" s="145" customFormat="1" x14ac:dyDescent="0.25">
      <c r="A216" s="136" t="str">
        <f t="shared" si="62"/>
        <v>Mapa</v>
      </c>
      <c r="B216" s="137"/>
      <c r="C216" s="138"/>
      <c r="D216" s="137"/>
      <c r="E216" s="139"/>
      <c r="F216" s="138"/>
      <c r="G216" s="138"/>
      <c r="H216" s="140"/>
      <c r="I216" s="138"/>
      <c r="J216" s="140"/>
      <c r="K216" s="138"/>
      <c r="L216" s="138"/>
      <c r="M216" s="138"/>
      <c r="N216" s="138"/>
      <c r="O216" s="138"/>
      <c r="P216" s="138"/>
      <c r="Q216" s="138"/>
      <c r="R216" s="138"/>
      <c r="S216" s="141" t="s">
        <v>97</v>
      </c>
      <c r="T216" s="142"/>
      <c r="U216" s="143"/>
      <c r="V216" s="142"/>
      <c r="W216" s="144"/>
      <c r="X216" s="142"/>
      <c r="Y216" s="144">
        <f t="shared" si="63"/>
        <v>0</v>
      </c>
      <c r="Z216" s="144">
        <f t="shared" si="66"/>
        <v>0.47368421052631576</v>
      </c>
      <c r="AA216" s="144">
        <f t="shared" si="66"/>
        <v>0</v>
      </c>
      <c r="AB216" s="144">
        <f t="shared" si="66"/>
        <v>0.43478260869565216</v>
      </c>
      <c r="AC216" s="144">
        <f t="shared" si="66"/>
        <v>0.49056603773584906</v>
      </c>
      <c r="AD216" s="144">
        <f t="shared" si="66"/>
        <v>0.3902439024390244</v>
      </c>
      <c r="AE216" s="144">
        <f t="shared" si="66"/>
        <v>0.56923076923076921</v>
      </c>
      <c r="AF216" s="144">
        <f t="shared" si="66"/>
        <v>0.42682926829268292</v>
      </c>
      <c r="AG216" s="144" t="str">
        <f t="shared" si="66"/>
        <v>Aguardando...</v>
      </c>
      <c r="AH216" s="144" t="str">
        <f t="shared" si="66"/>
        <v>Aguardando...</v>
      </c>
      <c r="AI216" s="144" t="str">
        <f t="shared" si="66"/>
        <v>Aguardando...</v>
      </c>
      <c r="AJ216" s="144" t="str">
        <f t="shared" si="66"/>
        <v>Aguardando...</v>
      </c>
      <c r="AK216" s="144" t="str">
        <f t="shared" si="66"/>
        <v>Aguardando...</v>
      </c>
      <c r="AL216" s="144" t="str">
        <f t="shared" si="66"/>
        <v>Aguardando...</v>
      </c>
      <c r="AM216" s="144" t="str">
        <f t="shared" si="66"/>
        <v>Aguardando...</v>
      </c>
      <c r="AN216" s="144" t="str">
        <f t="shared" si="66"/>
        <v>Aguardando...</v>
      </c>
      <c r="AO216" s="144" t="str">
        <f t="shared" si="66"/>
        <v>Aguardando...</v>
      </c>
      <c r="AP216" s="144" t="str">
        <f t="shared" si="66"/>
        <v>Aguardando...</v>
      </c>
      <c r="AQ216" s="144" t="str">
        <f t="shared" si="66"/>
        <v>Aguardando...</v>
      </c>
      <c r="AR216" s="144" t="str">
        <f t="shared" si="66"/>
        <v>Aguardando...</v>
      </c>
      <c r="AS216" s="144" t="str">
        <f t="shared" si="66"/>
        <v>Aguardando...</v>
      </c>
      <c r="AT216" s="144" t="str">
        <f t="shared" si="66"/>
        <v>Aguardando...</v>
      </c>
      <c r="AU216" s="144" t="str">
        <f t="shared" si="66"/>
        <v>Aguardando...</v>
      </c>
      <c r="AV216" s="144" t="str">
        <f t="shared" si="66"/>
        <v>Aguardando...</v>
      </c>
      <c r="AW216" s="144" t="str">
        <f t="shared" si="66"/>
        <v>Aguardando...</v>
      </c>
    </row>
    <row r="217" spans="1:49" s="145" customFormat="1" x14ac:dyDescent="0.25">
      <c r="A217" s="136" t="str">
        <f t="shared" si="62"/>
        <v>Nasofibroscopia</v>
      </c>
      <c r="B217" s="137"/>
      <c r="C217" s="138"/>
      <c r="D217" s="137"/>
      <c r="E217" s="139"/>
      <c r="F217" s="138"/>
      <c r="G217" s="138"/>
      <c r="H217" s="140"/>
      <c r="I217" s="138"/>
      <c r="J217" s="140"/>
      <c r="K217" s="138"/>
      <c r="L217" s="138"/>
      <c r="M217" s="138"/>
      <c r="N217" s="138"/>
      <c r="O217" s="138"/>
      <c r="P217" s="138"/>
      <c r="Q217" s="138"/>
      <c r="R217" s="138"/>
      <c r="S217" s="141" t="s">
        <v>98</v>
      </c>
      <c r="T217" s="142"/>
      <c r="U217" s="143"/>
      <c r="V217" s="142"/>
      <c r="W217" s="144"/>
      <c r="X217" s="142"/>
      <c r="Y217" s="144">
        <f t="shared" si="63"/>
        <v>0</v>
      </c>
      <c r="Z217" s="144">
        <v>0</v>
      </c>
      <c r="AA217" s="144">
        <f t="shared" si="66"/>
        <v>0</v>
      </c>
      <c r="AB217" s="144">
        <f t="shared" si="66"/>
        <v>0</v>
      </c>
      <c r="AC217" s="144">
        <f t="shared" si="66"/>
        <v>0</v>
      </c>
      <c r="AD217" s="144">
        <f t="shared" si="66"/>
        <v>0</v>
      </c>
      <c r="AE217" s="144">
        <f t="shared" si="66"/>
        <v>0</v>
      </c>
      <c r="AF217" s="144">
        <f t="shared" si="66"/>
        <v>0</v>
      </c>
      <c r="AG217" s="144" t="str">
        <f t="shared" si="66"/>
        <v>Aguardando...</v>
      </c>
      <c r="AH217" s="144" t="str">
        <f t="shared" si="66"/>
        <v>Aguardando...</v>
      </c>
      <c r="AI217" s="144" t="str">
        <f t="shared" si="66"/>
        <v>Aguardando...</v>
      </c>
      <c r="AJ217" s="144" t="str">
        <f t="shared" si="66"/>
        <v>Aguardando...</v>
      </c>
      <c r="AK217" s="144" t="str">
        <f t="shared" si="66"/>
        <v>Aguardando...</v>
      </c>
      <c r="AL217" s="144" t="str">
        <f t="shared" si="66"/>
        <v>Aguardando...</v>
      </c>
      <c r="AM217" s="144" t="str">
        <f t="shared" si="66"/>
        <v>Aguardando...</v>
      </c>
      <c r="AN217" s="144" t="str">
        <f t="shared" si="66"/>
        <v>Aguardando...</v>
      </c>
      <c r="AO217" s="144" t="str">
        <f t="shared" si="66"/>
        <v>Aguardando...</v>
      </c>
      <c r="AP217" s="144" t="str">
        <f t="shared" si="66"/>
        <v>Aguardando...</v>
      </c>
      <c r="AQ217" s="144" t="str">
        <f t="shared" si="66"/>
        <v>Aguardando...</v>
      </c>
      <c r="AR217" s="144" t="str">
        <f t="shared" si="66"/>
        <v>Aguardando...</v>
      </c>
      <c r="AS217" s="144" t="str">
        <f t="shared" si="66"/>
        <v>Aguardando...</v>
      </c>
      <c r="AT217" s="144" t="str">
        <f t="shared" si="66"/>
        <v>Aguardando...</v>
      </c>
      <c r="AU217" s="144" t="str">
        <f t="shared" si="66"/>
        <v>Aguardando...</v>
      </c>
      <c r="AV217" s="144" t="str">
        <f t="shared" si="66"/>
        <v>Aguardando...</v>
      </c>
      <c r="AW217" s="144" t="str">
        <f t="shared" si="66"/>
        <v>Aguardando...</v>
      </c>
    </row>
    <row r="218" spans="1:49" s="145" customFormat="1" hidden="1" x14ac:dyDescent="0.25">
      <c r="A218" s="136">
        <f t="shared" si="62"/>
        <v>0</v>
      </c>
      <c r="B218" s="137"/>
      <c r="C218" s="138"/>
      <c r="D218" s="137"/>
      <c r="E218" s="139"/>
      <c r="F218" s="138"/>
      <c r="G218" s="138"/>
      <c r="H218" s="140"/>
      <c r="I218" s="138"/>
      <c r="J218" s="140"/>
      <c r="K218" s="138"/>
      <c r="L218" s="138"/>
      <c r="M218" s="138"/>
      <c r="N218" s="138"/>
      <c r="O218" s="138"/>
      <c r="P218" s="138"/>
      <c r="Q218" s="138"/>
      <c r="R218" s="138"/>
      <c r="S218" s="146"/>
      <c r="T218" s="147"/>
      <c r="U218" s="143"/>
      <c r="V218" s="147"/>
      <c r="W218" s="148"/>
      <c r="X218" s="147"/>
      <c r="Y218" s="148">
        <f t="shared" ref="Y218:Y228" si="67">IF(Y188="","Aguardando...",IFERROR(((Y158-Y188)/Y158),0))</f>
        <v>0</v>
      </c>
      <c r="Z218" s="148" t="str">
        <f t="shared" si="66"/>
        <v>Aguardando...</v>
      </c>
      <c r="AA218" s="148" t="str">
        <f t="shared" si="66"/>
        <v>Aguardando...</v>
      </c>
      <c r="AB218" s="148" t="str">
        <f t="shared" si="66"/>
        <v>Aguardando...</v>
      </c>
      <c r="AC218" s="148" t="str">
        <f t="shared" si="66"/>
        <v>Aguardando...</v>
      </c>
      <c r="AD218" s="148" t="str">
        <f t="shared" si="66"/>
        <v>Aguardando...</v>
      </c>
      <c r="AE218" s="148" t="str">
        <f t="shared" si="66"/>
        <v>Aguardando...</v>
      </c>
      <c r="AF218" s="148" t="str">
        <f t="shared" si="66"/>
        <v>Aguardando...</v>
      </c>
      <c r="AG218" s="148" t="str">
        <f t="shared" si="66"/>
        <v>Aguardando...</v>
      </c>
      <c r="AH218" s="148" t="str">
        <f t="shared" si="66"/>
        <v>Aguardando...</v>
      </c>
      <c r="AI218" s="148" t="str">
        <f t="shared" si="66"/>
        <v>Aguardando...</v>
      </c>
      <c r="AJ218" s="148" t="str">
        <f t="shared" si="66"/>
        <v>Aguardando...</v>
      </c>
      <c r="AK218" s="148" t="str">
        <f t="shared" si="66"/>
        <v>Aguardando...</v>
      </c>
      <c r="AL218" s="148" t="str">
        <f t="shared" si="66"/>
        <v>Aguardando...</v>
      </c>
      <c r="AM218" s="148" t="str">
        <f t="shared" si="66"/>
        <v>Aguardando...</v>
      </c>
      <c r="AN218" s="148" t="str">
        <f t="shared" si="66"/>
        <v>Aguardando...</v>
      </c>
      <c r="AO218" s="148" t="str">
        <f t="shared" si="66"/>
        <v>Aguardando...</v>
      </c>
      <c r="AP218" s="148" t="str">
        <f t="shared" si="66"/>
        <v>Aguardando...</v>
      </c>
      <c r="AQ218" s="148" t="str">
        <f t="shared" si="66"/>
        <v>Aguardando...</v>
      </c>
      <c r="AR218" s="148" t="str">
        <f t="shared" si="66"/>
        <v>Aguardando...</v>
      </c>
      <c r="AS218" s="148" t="str">
        <f t="shared" si="66"/>
        <v>Aguardando...</v>
      </c>
      <c r="AT218" s="148" t="str">
        <f t="shared" si="66"/>
        <v>Aguardando...</v>
      </c>
      <c r="AU218" s="148" t="str">
        <f t="shared" si="66"/>
        <v>Aguardando...</v>
      </c>
      <c r="AV218" s="148" t="str">
        <f t="shared" si="66"/>
        <v>Aguardando...</v>
      </c>
      <c r="AW218" s="148" t="str">
        <f t="shared" si="66"/>
        <v>Aguardando...</v>
      </c>
    </row>
    <row r="219" spans="1:49" s="145" customFormat="1" x14ac:dyDescent="0.25">
      <c r="A219" s="136" t="str">
        <f t="shared" si="62"/>
        <v>Punção Aspirativa por Agulha Fina (PAAF): Mama</v>
      </c>
      <c r="B219" s="137"/>
      <c r="C219" s="138"/>
      <c r="D219" s="137"/>
      <c r="E219" s="139"/>
      <c r="F219" s="138"/>
      <c r="G219" s="138"/>
      <c r="H219" s="140"/>
      <c r="I219" s="138"/>
      <c r="J219" s="140"/>
      <c r="K219" s="138"/>
      <c r="L219" s="138"/>
      <c r="M219" s="138"/>
      <c r="N219" s="138"/>
      <c r="O219" s="138"/>
      <c r="P219" s="138"/>
      <c r="Q219" s="138"/>
      <c r="R219" s="138"/>
      <c r="S219" s="141" t="s">
        <v>99</v>
      </c>
      <c r="T219" s="142"/>
      <c r="U219" s="143"/>
      <c r="V219" s="142"/>
      <c r="W219" s="144"/>
      <c r="X219" s="142"/>
      <c r="Y219" s="144">
        <f t="shared" si="67"/>
        <v>0</v>
      </c>
      <c r="Z219" s="144">
        <f t="shared" si="66"/>
        <v>0</v>
      </c>
      <c r="AA219" s="144">
        <f t="shared" si="66"/>
        <v>0</v>
      </c>
      <c r="AB219" s="144">
        <f t="shared" si="66"/>
        <v>0.25</v>
      </c>
      <c r="AC219" s="144">
        <f t="shared" si="66"/>
        <v>0.25</v>
      </c>
      <c r="AD219" s="144">
        <f t="shared" si="66"/>
        <v>0.6</v>
      </c>
      <c r="AE219" s="144">
        <f t="shared" si="66"/>
        <v>0</v>
      </c>
      <c r="AF219" s="144">
        <f t="shared" si="66"/>
        <v>0</v>
      </c>
      <c r="AG219" s="144" t="str">
        <f t="shared" si="66"/>
        <v>Aguardando...</v>
      </c>
      <c r="AH219" s="144" t="str">
        <f t="shared" si="66"/>
        <v>Aguardando...</v>
      </c>
      <c r="AI219" s="144" t="str">
        <f t="shared" si="66"/>
        <v>Aguardando...</v>
      </c>
      <c r="AJ219" s="144" t="str">
        <f t="shared" si="66"/>
        <v>Aguardando...</v>
      </c>
      <c r="AK219" s="144" t="str">
        <f t="shared" si="66"/>
        <v>Aguardando...</v>
      </c>
      <c r="AL219" s="144" t="str">
        <f t="shared" si="66"/>
        <v>Aguardando...</v>
      </c>
      <c r="AM219" s="144" t="str">
        <f t="shared" si="66"/>
        <v>Aguardando...</v>
      </c>
      <c r="AN219" s="144" t="str">
        <f t="shared" si="66"/>
        <v>Aguardando...</v>
      </c>
      <c r="AO219" s="144" t="str">
        <f t="shared" si="66"/>
        <v>Aguardando...</v>
      </c>
      <c r="AP219" s="144" t="str">
        <f t="shared" si="66"/>
        <v>Aguardando...</v>
      </c>
      <c r="AQ219" s="144" t="str">
        <f t="shared" si="66"/>
        <v>Aguardando...</v>
      </c>
      <c r="AR219" s="144" t="str">
        <f t="shared" si="66"/>
        <v>Aguardando...</v>
      </c>
      <c r="AS219" s="144" t="str">
        <f t="shared" si="66"/>
        <v>Aguardando...</v>
      </c>
      <c r="AT219" s="144" t="str">
        <f t="shared" si="66"/>
        <v>Aguardando...</v>
      </c>
      <c r="AU219" s="144" t="str">
        <f t="shared" si="66"/>
        <v>Aguardando...</v>
      </c>
      <c r="AV219" s="144" t="str">
        <f t="shared" si="66"/>
        <v>Aguardando...</v>
      </c>
      <c r="AW219" s="144" t="str">
        <f t="shared" si="66"/>
        <v>Aguardando...</v>
      </c>
    </row>
    <row r="220" spans="1:49" s="145" customFormat="1" x14ac:dyDescent="0.25">
      <c r="A220" s="136" t="str">
        <f t="shared" si="62"/>
        <v>Punção Aspirativa por Agulha Fina (PAAF): Tireóide</v>
      </c>
      <c r="B220" s="137"/>
      <c r="C220" s="138"/>
      <c r="D220" s="137"/>
      <c r="E220" s="139"/>
      <c r="F220" s="138"/>
      <c r="G220" s="138"/>
      <c r="H220" s="140"/>
      <c r="I220" s="138"/>
      <c r="J220" s="140"/>
      <c r="K220" s="138"/>
      <c r="L220" s="138"/>
      <c r="M220" s="138"/>
      <c r="N220" s="138"/>
      <c r="O220" s="138"/>
      <c r="P220" s="138"/>
      <c r="Q220" s="138"/>
      <c r="R220" s="138"/>
      <c r="S220" s="141" t="s">
        <v>100</v>
      </c>
      <c r="T220" s="142"/>
      <c r="U220" s="143"/>
      <c r="V220" s="142"/>
      <c r="W220" s="144"/>
      <c r="X220" s="142"/>
      <c r="Y220" s="144">
        <f t="shared" si="67"/>
        <v>0</v>
      </c>
      <c r="Z220" s="144">
        <f t="shared" si="66"/>
        <v>0</v>
      </c>
      <c r="AA220" s="144">
        <f t="shared" si="66"/>
        <v>0.27272727272727271</v>
      </c>
      <c r="AB220" s="144">
        <f t="shared" si="66"/>
        <v>0.36363636363636365</v>
      </c>
      <c r="AC220" s="144">
        <f t="shared" si="66"/>
        <v>0</v>
      </c>
      <c r="AD220" s="144">
        <f t="shared" si="66"/>
        <v>0</v>
      </c>
      <c r="AE220" s="144">
        <f t="shared" si="66"/>
        <v>0.5</v>
      </c>
      <c r="AF220" s="144">
        <f t="shared" si="66"/>
        <v>0.33333333333333331</v>
      </c>
      <c r="AG220" s="144" t="str">
        <f t="shared" si="66"/>
        <v>Aguardando...</v>
      </c>
      <c r="AH220" s="144" t="str">
        <f t="shared" si="66"/>
        <v>Aguardando...</v>
      </c>
      <c r="AI220" s="144" t="str">
        <f t="shared" si="66"/>
        <v>Aguardando...</v>
      </c>
      <c r="AJ220" s="144" t="str">
        <f t="shared" si="66"/>
        <v>Aguardando...</v>
      </c>
      <c r="AK220" s="144" t="str">
        <f t="shared" si="66"/>
        <v>Aguardando...</v>
      </c>
      <c r="AL220" s="144" t="str">
        <f t="shared" si="66"/>
        <v>Aguardando...</v>
      </c>
      <c r="AM220" s="144" t="str">
        <f t="shared" si="66"/>
        <v>Aguardando...</v>
      </c>
      <c r="AN220" s="144" t="str">
        <f t="shared" si="66"/>
        <v>Aguardando...</v>
      </c>
      <c r="AO220" s="144" t="str">
        <f t="shared" si="66"/>
        <v>Aguardando...</v>
      </c>
      <c r="AP220" s="144" t="str">
        <f t="shared" si="66"/>
        <v>Aguardando...</v>
      </c>
      <c r="AQ220" s="144" t="str">
        <f t="shared" si="66"/>
        <v>Aguardando...</v>
      </c>
      <c r="AR220" s="144" t="str">
        <f t="shared" si="66"/>
        <v>Aguardando...</v>
      </c>
      <c r="AS220" s="144" t="str">
        <f t="shared" si="66"/>
        <v>Aguardando...</v>
      </c>
      <c r="AT220" s="144" t="str">
        <f t="shared" si="66"/>
        <v>Aguardando...</v>
      </c>
      <c r="AU220" s="144" t="str">
        <f t="shared" si="66"/>
        <v>Aguardando...</v>
      </c>
      <c r="AV220" s="144" t="str">
        <f t="shared" si="66"/>
        <v>Aguardando...</v>
      </c>
      <c r="AW220" s="144" t="str">
        <f t="shared" si="66"/>
        <v>Aguardando...</v>
      </c>
    </row>
    <row r="221" spans="1:49" s="145" customFormat="1" x14ac:dyDescent="0.25">
      <c r="A221" s="136" t="str">
        <f t="shared" si="62"/>
        <v>Punção Aspirativa por Agulha Grossa</v>
      </c>
      <c r="B221" s="137"/>
      <c r="C221" s="138"/>
      <c r="D221" s="137"/>
      <c r="E221" s="139"/>
      <c r="F221" s="138"/>
      <c r="G221" s="138"/>
      <c r="H221" s="140"/>
      <c r="I221" s="138"/>
      <c r="J221" s="140"/>
      <c r="K221" s="138"/>
      <c r="L221" s="138"/>
      <c r="M221" s="138"/>
      <c r="N221" s="138"/>
      <c r="O221" s="138"/>
      <c r="P221" s="138"/>
      <c r="Q221" s="138"/>
      <c r="R221" s="138"/>
      <c r="S221" s="141" t="s">
        <v>101</v>
      </c>
      <c r="T221" s="142"/>
      <c r="U221" s="143"/>
      <c r="V221" s="142"/>
      <c r="W221" s="144"/>
      <c r="X221" s="142"/>
      <c r="Y221" s="144">
        <f t="shared" si="67"/>
        <v>0</v>
      </c>
      <c r="Z221" s="144">
        <f t="shared" si="66"/>
        <v>0</v>
      </c>
      <c r="AA221" s="144">
        <f t="shared" si="66"/>
        <v>0</v>
      </c>
      <c r="AB221" s="144">
        <f t="shared" si="66"/>
        <v>0</v>
      </c>
      <c r="AC221" s="144">
        <f t="shared" si="66"/>
        <v>0.33333333333333331</v>
      </c>
      <c r="AD221" s="144">
        <f t="shared" si="66"/>
        <v>0</v>
      </c>
      <c r="AE221" s="144">
        <f t="shared" si="66"/>
        <v>0</v>
      </c>
      <c r="AF221" s="144">
        <f t="shared" si="66"/>
        <v>0.6</v>
      </c>
      <c r="AG221" s="144" t="str">
        <f t="shared" si="66"/>
        <v>Aguardando...</v>
      </c>
      <c r="AH221" s="144" t="str">
        <f t="shared" si="66"/>
        <v>Aguardando...</v>
      </c>
      <c r="AI221" s="144" t="str">
        <f t="shared" si="66"/>
        <v>Aguardando...</v>
      </c>
      <c r="AJ221" s="144" t="str">
        <f t="shared" si="66"/>
        <v>Aguardando...</v>
      </c>
      <c r="AK221" s="144" t="str">
        <f t="shared" si="66"/>
        <v>Aguardando...</v>
      </c>
      <c r="AL221" s="144" t="str">
        <f t="shared" si="66"/>
        <v>Aguardando...</v>
      </c>
      <c r="AM221" s="144" t="str">
        <f t="shared" si="66"/>
        <v>Aguardando...</v>
      </c>
      <c r="AN221" s="144" t="str">
        <f t="shared" si="66"/>
        <v>Aguardando...</v>
      </c>
      <c r="AO221" s="144" t="str">
        <f t="shared" si="66"/>
        <v>Aguardando...</v>
      </c>
      <c r="AP221" s="144" t="str">
        <f t="shared" si="66"/>
        <v>Aguardando...</v>
      </c>
      <c r="AQ221" s="144" t="str">
        <f t="shared" si="66"/>
        <v>Aguardando...</v>
      </c>
      <c r="AR221" s="144" t="str">
        <f t="shared" si="66"/>
        <v>Aguardando...</v>
      </c>
      <c r="AS221" s="144" t="str">
        <f t="shared" si="66"/>
        <v>Aguardando...</v>
      </c>
      <c r="AT221" s="144" t="str">
        <f t="shared" si="66"/>
        <v>Aguardando...</v>
      </c>
      <c r="AU221" s="144" t="str">
        <f t="shared" si="66"/>
        <v>Aguardando...</v>
      </c>
      <c r="AV221" s="144" t="str">
        <f t="shared" si="66"/>
        <v>Aguardando...</v>
      </c>
      <c r="AW221" s="144" t="str">
        <f t="shared" si="66"/>
        <v>Aguardando...</v>
      </c>
    </row>
    <row r="222" spans="1:49" s="145" customFormat="1" x14ac:dyDescent="0.25">
      <c r="A222" s="136" t="str">
        <f t="shared" si="62"/>
        <v>Radiologia</v>
      </c>
      <c r="B222" s="137"/>
      <c r="C222" s="138"/>
      <c r="D222" s="137"/>
      <c r="E222" s="139"/>
      <c r="F222" s="138"/>
      <c r="G222" s="138"/>
      <c r="H222" s="140"/>
      <c r="I222" s="138"/>
      <c r="J222" s="140"/>
      <c r="K222" s="138"/>
      <c r="L222" s="138"/>
      <c r="M222" s="138"/>
      <c r="N222" s="138"/>
      <c r="O222" s="138"/>
      <c r="P222" s="138"/>
      <c r="Q222" s="138"/>
      <c r="R222" s="138"/>
      <c r="S222" s="141" t="s">
        <v>102</v>
      </c>
      <c r="T222" s="142"/>
      <c r="U222" s="143"/>
      <c r="V222" s="142"/>
      <c r="W222" s="144"/>
      <c r="X222" s="142"/>
      <c r="Y222" s="144">
        <f t="shared" si="67"/>
        <v>0</v>
      </c>
      <c r="Z222" s="144">
        <f t="shared" si="66"/>
        <v>0.48648648648648651</v>
      </c>
      <c r="AA222" s="144">
        <f t="shared" si="66"/>
        <v>0.05</v>
      </c>
      <c r="AB222" s="144">
        <f t="shared" si="66"/>
        <v>0.46153846153846156</v>
      </c>
      <c r="AC222" s="144">
        <f t="shared" si="66"/>
        <v>0.65217391304347827</v>
      </c>
      <c r="AD222" s="144">
        <f t="shared" si="66"/>
        <v>0.22522522522522523</v>
      </c>
      <c r="AE222" s="144">
        <f t="shared" si="66"/>
        <v>0.19138755980861244</v>
      </c>
      <c r="AF222" s="144">
        <f t="shared" si="66"/>
        <v>0.24897959183673468</v>
      </c>
      <c r="AG222" s="144" t="str">
        <f t="shared" si="66"/>
        <v>Aguardando...</v>
      </c>
      <c r="AH222" s="144" t="str">
        <f t="shared" si="66"/>
        <v>Aguardando...</v>
      </c>
      <c r="AI222" s="144" t="str">
        <f t="shared" si="66"/>
        <v>Aguardando...</v>
      </c>
      <c r="AJ222" s="144" t="str">
        <f t="shared" si="66"/>
        <v>Aguardando...</v>
      </c>
      <c r="AK222" s="144" t="str">
        <f t="shared" si="66"/>
        <v>Aguardando...</v>
      </c>
      <c r="AL222" s="144" t="str">
        <f t="shared" si="66"/>
        <v>Aguardando...</v>
      </c>
      <c r="AM222" s="144" t="str">
        <f t="shared" si="66"/>
        <v>Aguardando...</v>
      </c>
      <c r="AN222" s="144" t="str">
        <f t="shared" si="66"/>
        <v>Aguardando...</v>
      </c>
      <c r="AO222" s="144" t="str">
        <f t="shared" si="66"/>
        <v>Aguardando...</v>
      </c>
      <c r="AP222" s="144" t="str">
        <f t="shared" si="66"/>
        <v>Aguardando...</v>
      </c>
      <c r="AQ222" s="144" t="str">
        <f t="shared" si="66"/>
        <v>Aguardando...</v>
      </c>
      <c r="AR222" s="144" t="str">
        <f t="shared" si="66"/>
        <v>Aguardando...</v>
      </c>
      <c r="AS222" s="144" t="str">
        <f t="shared" si="66"/>
        <v>Aguardando...</v>
      </c>
      <c r="AT222" s="144" t="str">
        <f t="shared" si="66"/>
        <v>Aguardando...</v>
      </c>
      <c r="AU222" s="144" t="str">
        <f t="shared" si="66"/>
        <v>Aguardando...</v>
      </c>
      <c r="AV222" s="144" t="str">
        <f t="shared" si="66"/>
        <v>Aguardando...</v>
      </c>
      <c r="AW222" s="144" t="str">
        <f t="shared" ref="Z222:AW228" si="68">IF(AW192="","Aguardando...",IFERROR(((AW162-AW192)/AW162),0))</f>
        <v>Aguardando...</v>
      </c>
    </row>
    <row r="223" spans="1:49" s="145" customFormat="1" x14ac:dyDescent="0.25">
      <c r="A223" s="136" t="str">
        <f t="shared" si="62"/>
        <v>Teste Ergométrico</v>
      </c>
      <c r="B223" s="137"/>
      <c r="C223" s="138"/>
      <c r="D223" s="137"/>
      <c r="E223" s="139"/>
      <c r="F223" s="138"/>
      <c r="G223" s="138"/>
      <c r="H223" s="140"/>
      <c r="I223" s="138"/>
      <c r="J223" s="140"/>
      <c r="K223" s="138"/>
      <c r="L223" s="138"/>
      <c r="M223" s="138"/>
      <c r="N223" s="138"/>
      <c r="O223" s="138"/>
      <c r="P223" s="138"/>
      <c r="Q223" s="138"/>
      <c r="R223" s="138"/>
      <c r="S223" s="141" t="s">
        <v>103</v>
      </c>
      <c r="T223" s="142"/>
      <c r="U223" s="143"/>
      <c r="V223" s="142"/>
      <c r="W223" s="144"/>
      <c r="X223" s="142"/>
      <c r="Y223" s="144">
        <f t="shared" si="67"/>
        <v>0</v>
      </c>
      <c r="Z223" s="144">
        <f t="shared" si="68"/>
        <v>0.58461538461538465</v>
      </c>
      <c r="AA223" s="144">
        <f t="shared" si="68"/>
        <v>-0.1388888888888889</v>
      </c>
      <c r="AB223" s="144">
        <f t="shared" si="68"/>
        <v>0.47142857142857142</v>
      </c>
      <c r="AC223" s="144">
        <f t="shared" si="68"/>
        <v>0.85</v>
      </c>
      <c r="AD223" s="144">
        <f t="shared" si="68"/>
        <v>0.27777777777777779</v>
      </c>
      <c r="AE223" s="144">
        <f t="shared" si="68"/>
        <v>0.6</v>
      </c>
      <c r="AF223" s="144">
        <f t="shared" si="68"/>
        <v>0.43333333333333335</v>
      </c>
      <c r="AG223" s="144" t="str">
        <f t="shared" si="68"/>
        <v>Aguardando...</v>
      </c>
      <c r="AH223" s="144" t="str">
        <f t="shared" si="68"/>
        <v>Aguardando...</v>
      </c>
      <c r="AI223" s="144" t="str">
        <f t="shared" si="68"/>
        <v>Aguardando...</v>
      </c>
      <c r="AJ223" s="144" t="str">
        <f t="shared" si="68"/>
        <v>Aguardando...</v>
      </c>
      <c r="AK223" s="144" t="str">
        <f t="shared" si="68"/>
        <v>Aguardando...</v>
      </c>
      <c r="AL223" s="144" t="str">
        <f t="shared" si="68"/>
        <v>Aguardando...</v>
      </c>
      <c r="AM223" s="144" t="str">
        <f t="shared" si="68"/>
        <v>Aguardando...</v>
      </c>
      <c r="AN223" s="144" t="str">
        <f t="shared" si="68"/>
        <v>Aguardando...</v>
      </c>
      <c r="AO223" s="144" t="str">
        <f t="shared" si="68"/>
        <v>Aguardando...</v>
      </c>
      <c r="AP223" s="144" t="str">
        <f t="shared" si="68"/>
        <v>Aguardando...</v>
      </c>
      <c r="AQ223" s="144" t="str">
        <f t="shared" si="68"/>
        <v>Aguardando...</v>
      </c>
      <c r="AR223" s="144" t="str">
        <f t="shared" si="68"/>
        <v>Aguardando...</v>
      </c>
      <c r="AS223" s="144" t="str">
        <f t="shared" si="68"/>
        <v>Aguardando...</v>
      </c>
      <c r="AT223" s="144" t="str">
        <f t="shared" si="68"/>
        <v>Aguardando...</v>
      </c>
      <c r="AU223" s="144" t="str">
        <f t="shared" si="68"/>
        <v>Aguardando...</v>
      </c>
      <c r="AV223" s="144" t="str">
        <f t="shared" si="68"/>
        <v>Aguardando...</v>
      </c>
      <c r="AW223" s="144" t="str">
        <f t="shared" si="68"/>
        <v>Aguardando...</v>
      </c>
    </row>
    <row r="224" spans="1:49" s="145" customFormat="1" x14ac:dyDescent="0.25">
      <c r="A224" s="136" t="str">
        <f t="shared" si="62"/>
        <v>Tomografia</v>
      </c>
      <c r="B224" s="137"/>
      <c r="C224" s="138"/>
      <c r="D224" s="137"/>
      <c r="E224" s="139"/>
      <c r="F224" s="138"/>
      <c r="G224" s="138"/>
      <c r="H224" s="140"/>
      <c r="I224" s="138"/>
      <c r="J224" s="140"/>
      <c r="K224" s="138"/>
      <c r="L224" s="138"/>
      <c r="M224" s="138"/>
      <c r="N224" s="138"/>
      <c r="O224" s="138"/>
      <c r="P224" s="138"/>
      <c r="Q224" s="138"/>
      <c r="R224" s="138"/>
      <c r="S224" s="141" t="s">
        <v>104</v>
      </c>
      <c r="T224" s="142"/>
      <c r="U224" s="143"/>
      <c r="V224" s="142"/>
      <c r="W224" s="144"/>
      <c r="X224" s="142"/>
      <c r="Y224" s="144">
        <f t="shared" si="67"/>
        <v>0</v>
      </c>
      <c r="Z224" s="144">
        <f t="shared" si="68"/>
        <v>0.21052631578947367</v>
      </c>
      <c r="AA224" s="144">
        <f t="shared" si="68"/>
        <v>-1.5873015873015872E-2</v>
      </c>
      <c r="AB224" s="144">
        <f t="shared" si="68"/>
        <v>0.10526315789473684</v>
      </c>
      <c r="AC224" s="144">
        <f t="shared" si="68"/>
        <v>0.20192307692307693</v>
      </c>
      <c r="AD224" s="144">
        <f t="shared" si="68"/>
        <v>0.31578947368421051</v>
      </c>
      <c r="AE224" s="144">
        <f t="shared" si="68"/>
        <v>0.2734375</v>
      </c>
      <c r="AF224" s="144">
        <f t="shared" si="68"/>
        <v>0.20100502512562815</v>
      </c>
      <c r="AG224" s="144" t="str">
        <f t="shared" si="68"/>
        <v>Aguardando...</v>
      </c>
      <c r="AH224" s="144" t="str">
        <f t="shared" si="68"/>
        <v>Aguardando...</v>
      </c>
      <c r="AI224" s="144" t="str">
        <f t="shared" si="68"/>
        <v>Aguardando...</v>
      </c>
      <c r="AJ224" s="144" t="str">
        <f t="shared" si="68"/>
        <v>Aguardando...</v>
      </c>
      <c r="AK224" s="144" t="str">
        <f t="shared" si="68"/>
        <v>Aguardando...</v>
      </c>
      <c r="AL224" s="144" t="str">
        <f t="shared" si="68"/>
        <v>Aguardando...</v>
      </c>
      <c r="AM224" s="144" t="str">
        <f t="shared" si="68"/>
        <v>Aguardando...</v>
      </c>
      <c r="AN224" s="144" t="str">
        <f t="shared" si="68"/>
        <v>Aguardando...</v>
      </c>
      <c r="AO224" s="144" t="str">
        <f t="shared" si="68"/>
        <v>Aguardando...</v>
      </c>
      <c r="AP224" s="144" t="str">
        <f t="shared" si="68"/>
        <v>Aguardando...</v>
      </c>
      <c r="AQ224" s="144" t="str">
        <f t="shared" si="68"/>
        <v>Aguardando...</v>
      </c>
      <c r="AR224" s="144" t="str">
        <f t="shared" si="68"/>
        <v>Aguardando...</v>
      </c>
      <c r="AS224" s="144" t="str">
        <f t="shared" si="68"/>
        <v>Aguardando...</v>
      </c>
      <c r="AT224" s="144" t="str">
        <f t="shared" si="68"/>
        <v>Aguardando...</v>
      </c>
      <c r="AU224" s="144" t="str">
        <f t="shared" si="68"/>
        <v>Aguardando...</v>
      </c>
      <c r="AV224" s="144" t="str">
        <f t="shared" si="68"/>
        <v>Aguardando...</v>
      </c>
      <c r="AW224" s="144" t="str">
        <f t="shared" si="68"/>
        <v>Aguardando...</v>
      </c>
    </row>
    <row r="225" spans="1:49" s="145" customFormat="1" x14ac:dyDescent="0.25">
      <c r="A225" s="136" t="str">
        <f t="shared" si="62"/>
        <v>Ultrassonografia</v>
      </c>
      <c r="B225" s="137"/>
      <c r="C225" s="138"/>
      <c r="D225" s="137"/>
      <c r="E225" s="139"/>
      <c r="F225" s="138"/>
      <c r="G225" s="138"/>
      <c r="H225" s="140"/>
      <c r="I225" s="138"/>
      <c r="J225" s="140"/>
      <c r="K225" s="138"/>
      <c r="L225" s="138"/>
      <c r="M225" s="138"/>
      <c r="N225" s="138"/>
      <c r="O225" s="138"/>
      <c r="P225" s="138"/>
      <c r="Q225" s="138"/>
      <c r="R225" s="138"/>
      <c r="S225" s="141" t="s">
        <v>105</v>
      </c>
      <c r="T225" s="142"/>
      <c r="U225" s="143"/>
      <c r="V225" s="142"/>
      <c r="W225" s="144"/>
      <c r="X225" s="142"/>
      <c r="Y225" s="144">
        <f t="shared" si="67"/>
        <v>0</v>
      </c>
      <c r="Z225" s="144">
        <f t="shared" si="68"/>
        <v>0.20652173913043478</v>
      </c>
      <c r="AA225" s="144">
        <f t="shared" si="68"/>
        <v>-3.7735849056603772E-2</v>
      </c>
      <c r="AB225" s="144">
        <f t="shared" si="68"/>
        <v>0.57352941176470584</v>
      </c>
      <c r="AC225" s="144">
        <f t="shared" si="68"/>
        <v>0.74766355140186913</v>
      </c>
      <c r="AD225" s="144">
        <f t="shared" si="68"/>
        <v>0.1310344827586207</v>
      </c>
      <c r="AE225" s="144">
        <f t="shared" si="68"/>
        <v>0.28671328671328672</v>
      </c>
      <c r="AF225" s="144">
        <f t="shared" si="68"/>
        <v>0.2119205298013245</v>
      </c>
      <c r="AG225" s="144" t="str">
        <f t="shared" si="68"/>
        <v>Aguardando...</v>
      </c>
      <c r="AH225" s="144" t="str">
        <f t="shared" si="68"/>
        <v>Aguardando...</v>
      </c>
      <c r="AI225" s="144" t="str">
        <f t="shared" si="68"/>
        <v>Aguardando...</v>
      </c>
      <c r="AJ225" s="144" t="str">
        <f t="shared" si="68"/>
        <v>Aguardando...</v>
      </c>
      <c r="AK225" s="144" t="str">
        <f t="shared" si="68"/>
        <v>Aguardando...</v>
      </c>
      <c r="AL225" s="144" t="str">
        <f t="shared" si="68"/>
        <v>Aguardando...</v>
      </c>
      <c r="AM225" s="144" t="str">
        <f t="shared" si="68"/>
        <v>Aguardando...</v>
      </c>
      <c r="AN225" s="144" t="str">
        <f t="shared" si="68"/>
        <v>Aguardando...</v>
      </c>
      <c r="AO225" s="144" t="str">
        <f t="shared" si="68"/>
        <v>Aguardando...</v>
      </c>
      <c r="AP225" s="144" t="str">
        <f t="shared" si="68"/>
        <v>Aguardando...</v>
      </c>
      <c r="AQ225" s="144" t="str">
        <f t="shared" si="68"/>
        <v>Aguardando...</v>
      </c>
      <c r="AR225" s="144" t="str">
        <f t="shared" si="68"/>
        <v>Aguardando...</v>
      </c>
      <c r="AS225" s="144" t="str">
        <f t="shared" si="68"/>
        <v>Aguardando...</v>
      </c>
      <c r="AT225" s="144" t="str">
        <f t="shared" si="68"/>
        <v>Aguardando...</v>
      </c>
      <c r="AU225" s="144" t="str">
        <f t="shared" si="68"/>
        <v>Aguardando...</v>
      </c>
      <c r="AV225" s="144" t="str">
        <f t="shared" si="68"/>
        <v>Aguardando...</v>
      </c>
      <c r="AW225" s="144" t="str">
        <f t="shared" si="68"/>
        <v>Aguardando...</v>
      </c>
    </row>
    <row r="226" spans="1:49" s="145" customFormat="1" x14ac:dyDescent="0.25">
      <c r="A226" s="136" t="str">
        <f t="shared" si="62"/>
        <v>Urodinâmica</v>
      </c>
      <c r="B226" s="137"/>
      <c r="C226" s="138"/>
      <c r="D226" s="137"/>
      <c r="E226" s="139"/>
      <c r="F226" s="138"/>
      <c r="G226" s="138"/>
      <c r="H226" s="140"/>
      <c r="I226" s="138"/>
      <c r="J226" s="140"/>
      <c r="K226" s="138"/>
      <c r="L226" s="138"/>
      <c r="M226" s="138"/>
      <c r="N226" s="138"/>
      <c r="O226" s="138"/>
      <c r="P226" s="138"/>
      <c r="Q226" s="138"/>
      <c r="R226" s="138"/>
      <c r="S226" s="141" t="s">
        <v>106</v>
      </c>
      <c r="T226" s="142"/>
      <c r="U226" s="143"/>
      <c r="V226" s="142"/>
      <c r="W226" s="144"/>
      <c r="X226" s="142"/>
      <c r="Y226" s="144">
        <f t="shared" si="67"/>
        <v>0</v>
      </c>
      <c r="Z226" s="144">
        <f t="shared" si="68"/>
        <v>0</v>
      </c>
      <c r="AA226" s="144">
        <f t="shared" si="68"/>
        <v>0</v>
      </c>
      <c r="AB226" s="144">
        <f t="shared" si="68"/>
        <v>0</v>
      </c>
      <c r="AC226" s="144">
        <f t="shared" si="68"/>
        <v>0</v>
      </c>
      <c r="AD226" s="144">
        <f t="shared" si="68"/>
        <v>0</v>
      </c>
      <c r="AE226" s="144">
        <f t="shared" si="68"/>
        <v>0</v>
      </c>
      <c r="AF226" s="144">
        <f t="shared" si="68"/>
        <v>0</v>
      </c>
      <c r="AG226" s="144" t="str">
        <f t="shared" si="68"/>
        <v>Aguardando...</v>
      </c>
      <c r="AH226" s="144" t="str">
        <f t="shared" si="68"/>
        <v>Aguardando...</v>
      </c>
      <c r="AI226" s="144" t="str">
        <f t="shared" si="68"/>
        <v>Aguardando...</v>
      </c>
      <c r="AJ226" s="144" t="str">
        <f t="shared" si="68"/>
        <v>Aguardando...</v>
      </c>
      <c r="AK226" s="144" t="str">
        <f t="shared" si="68"/>
        <v>Aguardando...</v>
      </c>
      <c r="AL226" s="144" t="str">
        <f t="shared" si="68"/>
        <v>Aguardando...</v>
      </c>
      <c r="AM226" s="144" t="str">
        <f t="shared" si="68"/>
        <v>Aguardando...</v>
      </c>
      <c r="AN226" s="144" t="str">
        <f t="shared" si="68"/>
        <v>Aguardando...</v>
      </c>
      <c r="AO226" s="144" t="str">
        <f t="shared" si="68"/>
        <v>Aguardando...</v>
      </c>
      <c r="AP226" s="144" t="str">
        <f t="shared" si="68"/>
        <v>Aguardando...</v>
      </c>
      <c r="AQ226" s="144" t="str">
        <f t="shared" si="68"/>
        <v>Aguardando...</v>
      </c>
      <c r="AR226" s="144" t="str">
        <f t="shared" si="68"/>
        <v>Aguardando...</v>
      </c>
      <c r="AS226" s="144" t="str">
        <f t="shared" si="68"/>
        <v>Aguardando...</v>
      </c>
      <c r="AT226" s="144" t="str">
        <f t="shared" si="68"/>
        <v>Aguardando...</v>
      </c>
      <c r="AU226" s="144" t="str">
        <f t="shared" si="68"/>
        <v>Aguardando...</v>
      </c>
      <c r="AV226" s="144" t="str">
        <f t="shared" si="68"/>
        <v>Aguardando...</v>
      </c>
      <c r="AW226" s="144" t="str">
        <f t="shared" si="68"/>
        <v>Aguardando...</v>
      </c>
    </row>
    <row r="227" spans="1:49" s="145" customFormat="1" x14ac:dyDescent="0.25">
      <c r="A227" s="136" t="str">
        <f t="shared" si="62"/>
        <v>Videolaringoscopia</v>
      </c>
      <c r="B227" s="137"/>
      <c r="C227" s="138"/>
      <c r="D227" s="137"/>
      <c r="E227" s="139"/>
      <c r="F227" s="138"/>
      <c r="G227" s="138"/>
      <c r="H227" s="140"/>
      <c r="I227" s="138"/>
      <c r="J227" s="140"/>
      <c r="K227" s="138"/>
      <c r="L227" s="138"/>
      <c r="M227" s="138"/>
      <c r="N227" s="138"/>
      <c r="O227" s="138"/>
      <c r="P227" s="138"/>
      <c r="Q227" s="138"/>
      <c r="R227" s="138"/>
      <c r="S227" s="141" t="s">
        <v>107</v>
      </c>
      <c r="T227" s="142"/>
      <c r="U227" s="143"/>
      <c r="V227" s="142"/>
      <c r="W227" s="144"/>
      <c r="X227" s="142"/>
      <c r="Y227" s="144">
        <f t="shared" si="67"/>
        <v>0</v>
      </c>
      <c r="Z227" s="144">
        <f t="shared" si="68"/>
        <v>0</v>
      </c>
      <c r="AA227" s="144">
        <f t="shared" si="68"/>
        <v>0</v>
      </c>
      <c r="AB227" s="144">
        <f t="shared" si="68"/>
        <v>0</v>
      </c>
      <c r="AC227" s="144">
        <f t="shared" si="68"/>
        <v>0</v>
      </c>
      <c r="AD227" s="144">
        <f t="shared" si="68"/>
        <v>0</v>
      </c>
      <c r="AE227" s="144">
        <f t="shared" si="68"/>
        <v>0</v>
      </c>
      <c r="AF227" s="144">
        <f t="shared" si="68"/>
        <v>0</v>
      </c>
      <c r="AG227" s="144" t="str">
        <f t="shared" si="68"/>
        <v>Aguardando...</v>
      </c>
      <c r="AH227" s="144" t="str">
        <f t="shared" si="68"/>
        <v>Aguardando...</v>
      </c>
      <c r="AI227" s="144" t="str">
        <f t="shared" si="68"/>
        <v>Aguardando...</v>
      </c>
      <c r="AJ227" s="144" t="str">
        <f t="shared" si="68"/>
        <v>Aguardando...</v>
      </c>
      <c r="AK227" s="144" t="str">
        <f t="shared" si="68"/>
        <v>Aguardando...</v>
      </c>
      <c r="AL227" s="144" t="str">
        <f t="shared" si="68"/>
        <v>Aguardando...</v>
      </c>
      <c r="AM227" s="144" t="str">
        <f t="shared" si="68"/>
        <v>Aguardando...</v>
      </c>
      <c r="AN227" s="144" t="str">
        <f t="shared" si="68"/>
        <v>Aguardando...</v>
      </c>
      <c r="AO227" s="144" t="str">
        <f t="shared" si="68"/>
        <v>Aguardando...</v>
      </c>
      <c r="AP227" s="144" t="str">
        <f t="shared" si="68"/>
        <v>Aguardando...</v>
      </c>
      <c r="AQ227" s="144" t="str">
        <f t="shared" si="68"/>
        <v>Aguardando...</v>
      </c>
      <c r="AR227" s="144" t="str">
        <f t="shared" si="68"/>
        <v>Aguardando...</v>
      </c>
      <c r="AS227" s="144" t="str">
        <f t="shared" si="68"/>
        <v>Aguardando...</v>
      </c>
      <c r="AT227" s="144" t="str">
        <f t="shared" si="68"/>
        <v>Aguardando...</v>
      </c>
      <c r="AU227" s="144" t="str">
        <f t="shared" si="68"/>
        <v>Aguardando...</v>
      </c>
      <c r="AV227" s="144" t="str">
        <f t="shared" si="68"/>
        <v>Aguardando...</v>
      </c>
      <c r="AW227" s="144" t="str">
        <f t="shared" si="68"/>
        <v>Aguardando...</v>
      </c>
    </row>
    <row r="228" spans="1:49" s="145" customFormat="1" x14ac:dyDescent="0.25">
      <c r="A228" s="136" t="str">
        <f t="shared" si="62"/>
        <v>TOTAL</v>
      </c>
      <c r="B228" s="137"/>
      <c r="C228" s="138"/>
      <c r="D228" s="137"/>
      <c r="E228" s="139"/>
      <c r="F228" s="138"/>
      <c r="G228" s="138"/>
      <c r="H228" s="140"/>
      <c r="I228" s="138"/>
      <c r="J228" s="140"/>
      <c r="K228" s="138"/>
      <c r="L228" s="138"/>
      <c r="M228" s="138"/>
      <c r="N228" s="138"/>
      <c r="O228" s="138"/>
      <c r="P228" s="138"/>
      <c r="Q228" s="138"/>
      <c r="R228" s="138"/>
      <c r="S228" s="149" t="s">
        <v>15</v>
      </c>
      <c r="T228" s="150"/>
      <c r="U228" s="151">
        <f>SUM(U201:U227)</f>
        <v>0</v>
      </c>
      <c r="V228" s="150"/>
      <c r="W228" s="151">
        <f>SUM(W201:W227)</f>
        <v>0</v>
      </c>
      <c r="X228" s="150"/>
      <c r="Y228" s="151">
        <f t="shared" si="67"/>
        <v>0</v>
      </c>
      <c r="Z228" s="151">
        <f t="shared" si="68"/>
        <v>0.33401849948612539</v>
      </c>
      <c r="AA228" s="151">
        <f t="shared" si="68"/>
        <v>3.8461538461538464E-2</v>
      </c>
      <c r="AB228" s="151">
        <f t="shared" si="68"/>
        <v>0.45333333333333331</v>
      </c>
      <c r="AC228" s="151">
        <f t="shared" si="68"/>
        <v>0.43742690058479533</v>
      </c>
      <c r="AD228" s="151">
        <f t="shared" si="68"/>
        <v>0.30452674897119342</v>
      </c>
      <c r="AE228" s="151">
        <f t="shared" si="68"/>
        <v>0.3346368715083799</v>
      </c>
      <c r="AF228" s="151">
        <f t="shared" si="68"/>
        <v>0.32509610104338277</v>
      </c>
      <c r="AG228" s="151">
        <f t="shared" si="68"/>
        <v>0</v>
      </c>
      <c r="AH228" s="151">
        <f t="shared" si="68"/>
        <v>0</v>
      </c>
      <c r="AI228" s="151">
        <f t="shared" si="68"/>
        <v>0</v>
      </c>
      <c r="AJ228" s="151">
        <f t="shared" si="68"/>
        <v>0</v>
      </c>
      <c r="AK228" s="151">
        <f t="shared" si="68"/>
        <v>0</v>
      </c>
      <c r="AL228" s="151">
        <f t="shared" si="68"/>
        <v>0</v>
      </c>
      <c r="AM228" s="151">
        <f t="shared" si="68"/>
        <v>0</v>
      </c>
      <c r="AN228" s="151">
        <f t="shared" si="68"/>
        <v>0</v>
      </c>
      <c r="AO228" s="151">
        <f t="shared" si="68"/>
        <v>0</v>
      </c>
      <c r="AP228" s="151">
        <f t="shared" si="68"/>
        <v>0</v>
      </c>
      <c r="AQ228" s="151">
        <f t="shared" si="68"/>
        <v>0</v>
      </c>
      <c r="AR228" s="151">
        <f t="shared" si="68"/>
        <v>0</v>
      </c>
      <c r="AS228" s="151">
        <f t="shared" si="68"/>
        <v>0</v>
      </c>
      <c r="AT228" s="151">
        <f t="shared" si="68"/>
        <v>0</v>
      </c>
      <c r="AU228" s="151">
        <f t="shared" si="68"/>
        <v>0</v>
      </c>
      <c r="AV228" s="151">
        <f t="shared" si="68"/>
        <v>0</v>
      </c>
      <c r="AW228" s="151">
        <f t="shared" si="68"/>
        <v>0</v>
      </c>
    </row>
    <row r="229" spans="1:49" x14ac:dyDescent="0.25">
      <c r="A229" s="109">
        <f t="shared" si="62"/>
        <v>0</v>
      </c>
    </row>
    <row r="230" spans="1:49" s="66" customFormat="1" ht="25.5" x14ac:dyDescent="0.25">
      <c r="A230" s="152" t="s">
        <v>115</v>
      </c>
      <c r="B230" s="5" t="str">
        <f>B$4</f>
        <v>Meta Parcial</v>
      </c>
      <c r="C230" s="5" t="str">
        <f t="shared" ref="C230:AW230" si="69">C$4</f>
        <v>10-31-jul-24</v>
      </c>
      <c r="D230" s="5" t="str">
        <f t="shared" si="69"/>
        <v>Meta Mensal</v>
      </c>
      <c r="E230" s="27">
        <f t="shared" si="69"/>
        <v>45505</v>
      </c>
      <c r="F230" s="27" t="e">
        <f t="shared" ca="1" si="69"/>
        <v>#NAME?</v>
      </c>
      <c r="G230" s="27" t="str">
        <f t="shared" si="69"/>
        <v>Meta Parcial</v>
      </c>
      <c r="H230" s="27" t="str">
        <f t="shared" si="69"/>
        <v>01-09-Out-24</v>
      </c>
      <c r="I230" s="27" t="str">
        <f t="shared" si="69"/>
        <v>Meta Parcial</v>
      </c>
      <c r="J230" s="27" t="str">
        <f t="shared" si="69"/>
        <v>10-31-Out-24</v>
      </c>
      <c r="K230" s="27" t="str">
        <f t="shared" si="69"/>
        <v>Meta Mensal</v>
      </c>
      <c r="L230" s="27">
        <f t="shared" si="69"/>
        <v>45566</v>
      </c>
      <c r="M230" s="27" t="e">
        <f t="shared" ca="1" si="69"/>
        <v>#NAME?</v>
      </c>
      <c r="N230" s="27" t="e">
        <f t="shared" ca="1" si="69"/>
        <v>#NAME?</v>
      </c>
      <c r="O230" s="27" t="str">
        <f t="shared" si="69"/>
        <v>Meta Parcial</v>
      </c>
      <c r="P230" s="27" t="str">
        <f t="shared" si="69"/>
        <v>01-09/jan de 2025</v>
      </c>
      <c r="Q230" s="153" t="str">
        <f t="shared" si="69"/>
        <v>Meta Parcial</v>
      </c>
      <c r="R230" s="154" t="str">
        <f t="shared" si="69"/>
        <v>01-04/jan de 2025</v>
      </c>
      <c r="S230" s="155" t="s">
        <v>116</v>
      </c>
      <c r="T230" s="45"/>
      <c r="U230" s="8" t="str">
        <f>U$4</f>
        <v>05-31/jan de 2025</v>
      </c>
      <c r="V230" s="45"/>
      <c r="W230" s="8" t="str">
        <f>W$4</f>
        <v>10-31/jan de 2025</v>
      </c>
      <c r="X230" s="45"/>
      <c r="Y230" s="8" t="e">
        <f t="shared" ca="1" si="69"/>
        <v>#NAME?</v>
      </c>
      <c r="Z230" s="8" t="e">
        <f t="shared" ca="1" si="69"/>
        <v>#NAME?</v>
      </c>
      <c r="AA230" s="8" t="e">
        <f t="shared" ca="1" si="69"/>
        <v>#NAME?</v>
      </c>
      <c r="AB230" s="8" t="e">
        <f t="shared" ca="1" si="69"/>
        <v>#NAME?</v>
      </c>
      <c r="AC230" s="8" t="e">
        <f t="shared" ca="1" si="69"/>
        <v>#NAME?</v>
      </c>
      <c r="AD230" s="8" t="e">
        <f t="shared" ca="1" si="69"/>
        <v>#NAME?</v>
      </c>
      <c r="AE230" s="8" t="e">
        <f t="shared" ca="1" si="69"/>
        <v>#NAME?</v>
      </c>
      <c r="AF230" s="8" t="e">
        <f t="shared" ca="1" si="69"/>
        <v>#NAME?</v>
      </c>
      <c r="AG230" s="8" t="e">
        <f t="shared" ca="1" si="69"/>
        <v>#NAME?</v>
      </c>
      <c r="AH230" s="8" t="e">
        <f t="shared" ca="1" si="69"/>
        <v>#NAME?</v>
      </c>
      <c r="AI230" s="8" t="e">
        <f t="shared" ca="1" si="69"/>
        <v>#NAME?</v>
      </c>
      <c r="AJ230" s="8" t="e">
        <f t="shared" ca="1" si="69"/>
        <v>#NAME?</v>
      </c>
      <c r="AK230" s="8" t="e">
        <f t="shared" ca="1" si="69"/>
        <v>#NAME?</v>
      </c>
      <c r="AL230" s="8" t="e">
        <f t="shared" ca="1" si="69"/>
        <v>#NAME?</v>
      </c>
      <c r="AM230" s="8" t="e">
        <f t="shared" ca="1" si="69"/>
        <v>#NAME?</v>
      </c>
      <c r="AN230" s="8" t="e">
        <f t="shared" ca="1" si="69"/>
        <v>#NAME?</v>
      </c>
      <c r="AO230" s="8" t="e">
        <f t="shared" ca="1" si="69"/>
        <v>#NAME?</v>
      </c>
      <c r="AP230" s="8" t="e">
        <f t="shared" ca="1" si="69"/>
        <v>#NAME?</v>
      </c>
      <c r="AQ230" s="8" t="e">
        <f t="shared" ca="1" si="69"/>
        <v>#NAME?</v>
      </c>
      <c r="AR230" s="8" t="e">
        <f t="shared" ca="1" si="69"/>
        <v>#NAME?</v>
      </c>
      <c r="AS230" s="8" t="e">
        <f t="shared" ca="1" si="69"/>
        <v>#NAME?</v>
      </c>
      <c r="AT230" s="8" t="e">
        <f t="shared" ca="1" si="69"/>
        <v>#NAME?</v>
      </c>
      <c r="AU230" s="8" t="e">
        <f t="shared" ca="1" si="69"/>
        <v>#NAME?</v>
      </c>
      <c r="AV230" s="8" t="e">
        <f t="shared" ca="1" si="69"/>
        <v>#NAME?</v>
      </c>
      <c r="AW230" s="8" t="e">
        <f t="shared" ca="1" si="69"/>
        <v>#NAME?</v>
      </c>
    </row>
    <row r="231" spans="1:49" s="14" customFormat="1" x14ac:dyDescent="0.25">
      <c r="A231" s="106" t="s">
        <v>117</v>
      </c>
      <c r="B231" s="127">
        <f>(D231/31)*22</f>
        <v>85.161290322580641</v>
      </c>
      <c r="C231" s="127">
        <v>4222</v>
      </c>
      <c r="D231" s="127">
        <v>120</v>
      </c>
      <c r="E231" s="128">
        <v>5191</v>
      </c>
      <c r="F231" s="127">
        <v>6813</v>
      </c>
      <c r="G231" s="91">
        <f>(K231/31)*9</f>
        <v>34.838709677419359</v>
      </c>
      <c r="H231" s="93">
        <v>1849</v>
      </c>
      <c r="I231" s="91">
        <f>(K231/31)*22</f>
        <v>85.161290322580641</v>
      </c>
      <c r="J231" s="93">
        <v>4518</v>
      </c>
      <c r="K231" s="91">
        <f>D231</f>
        <v>120</v>
      </c>
      <c r="L231" s="91">
        <f>H231+J231</f>
        <v>6367</v>
      </c>
      <c r="M231" s="127">
        <v>5371</v>
      </c>
      <c r="N231" s="127">
        <v>4975</v>
      </c>
      <c r="O231" s="91">
        <f>ROUND((K231/31)*9,0)</f>
        <v>35</v>
      </c>
      <c r="P231" s="127">
        <v>2235</v>
      </c>
      <c r="Q231" s="91">
        <f>ROUND((K231/31)*4,0)</f>
        <v>15</v>
      </c>
      <c r="R231" s="156">
        <v>271</v>
      </c>
      <c r="S231" s="106" t="s">
        <v>117</v>
      </c>
      <c r="T231" s="107"/>
      <c r="U231" s="157">
        <v>4259</v>
      </c>
      <c r="V231" s="107"/>
      <c r="W231" s="91">
        <v>2335</v>
      </c>
      <c r="X231" s="107"/>
      <c r="Y231" s="18">
        <v>4553</v>
      </c>
      <c r="Z231" s="127">
        <v>4554</v>
      </c>
      <c r="AA231" s="127">
        <v>4445</v>
      </c>
      <c r="AB231" s="127">
        <v>4385</v>
      </c>
      <c r="AC231" s="127">
        <v>4498</v>
      </c>
      <c r="AD231" s="127">
        <v>4432</v>
      </c>
      <c r="AE231" s="127">
        <v>4555</v>
      </c>
      <c r="AF231" s="127">
        <v>4457</v>
      </c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</row>
    <row r="232" spans="1:49" s="14" customFormat="1" x14ac:dyDescent="0.25">
      <c r="A232" s="106" t="s">
        <v>118</v>
      </c>
      <c r="B232" s="158"/>
      <c r="C232" s="127">
        <v>0</v>
      </c>
      <c r="D232" s="158"/>
      <c r="E232" s="128">
        <v>0</v>
      </c>
      <c r="F232" s="127">
        <v>92</v>
      </c>
      <c r="G232" s="91"/>
      <c r="H232" s="93">
        <v>41</v>
      </c>
      <c r="I232" s="91"/>
      <c r="J232" s="93">
        <v>41</v>
      </c>
      <c r="K232" s="91"/>
      <c r="L232" s="91">
        <f>H232+J232</f>
        <v>82</v>
      </c>
      <c r="M232" s="127">
        <v>70</v>
      </c>
      <c r="N232" s="127">
        <v>63</v>
      </c>
      <c r="O232" s="91"/>
      <c r="P232" s="127">
        <v>17</v>
      </c>
      <c r="Q232" s="91"/>
      <c r="R232" s="159">
        <v>12</v>
      </c>
      <c r="S232" s="106" t="s">
        <v>118</v>
      </c>
      <c r="T232" s="107"/>
      <c r="U232" s="157">
        <v>51</v>
      </c>
      <c r="V232" s="107"/>
      <c r="W232" s="91">
        <v>23</v>
      </c>
      <c r="X232" s="107"/>
      <c r="Y232" s="18">
        <v>40</v>
      </c>
      <c r="Z232" s="127">
        <v>53</v>
      </c>
      <c r="AA232" s="127">
        <v>121</v>
      </c>
      <c r="AB232" s="127">
        <v>115</v>
      </c>
      <c r="AC232" s="127">
        <v>36</v>
      </c>
      <c r="AD232" s="127">
        <v>68</v>
      </c>
      <c r="AE232" s="127">
        <v>73</v>
      </c>
      <c r="AF232" s="127">
        <v>43</v>
      </c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</row>
    <row r="233" spans="1:49" s="23" customFormat="1" x14ac:dyDescent="0.25">
      <c r="A233" s="124" t="s">
        <v>15</v>
      </c>
      <c r="B233" s="126">
        <f>SUM(B231:B232)</f>
        <v>85.161290322580641</v>
      </c>
      <c r="C233" s="126">
        <f t="shared" ref="C233:AW233" si="70">SUM(C231:C232)</f>
        <v>4222</v>
      </c>
      <c r="D233" s="126">
        <f t="shared" si="70"/>
        <v>120</v>
      </c>
      <c r="E233" s="126">
        <f t="shared" si="70"/>
        <v>5191</v>
      </c>
      <c r="F233" s="126">
        <f t="shared" si="70"/>
        <v>6905</v>
      </c>
      <c r="G233" s="126">
        <f t="shared" si="70"/>
        <v>34.838709677419359</v>
      </c>
      <c r="H233" s="126">
        <f t="shared" si="70"/>
        <v>1890</v>
      </c>
      <c r="I233" s="126">
        <f t="shared" si="70"/>
        <v>85.161290322580641</v>
      </c>
      <c r="J233" s="126">
        <f t="shared" si="70"/>
        <v>4559</v>
      </c>
      <c r="K233" s="126">
        <f t="shared" si="70"/>
        <v>120</v>
      </c>
      <c r="L233" s="126">
        <f t="shared" si="70"/>
        <v>6449</v>
      </c>
      <c r="M233" s="126">
        <f t="shared" si="70"/>
        <v>5441</v>
      </c>
      <c r="N233" s="126">
        <f t="shared" si="70"/>
        <v>5038</v>
      </c>
      <c r="O233" s="126">
        <f t="shared" si="70"/>
        <v>35</v>
      </c>
      <c r="P233" s="126">
        <f t="shared" si="70"/>
        <v>2252</v>
      </c>
      <c r="Q233" s="126">
        <f t="shared" si="70"/>
        <v>15</v>
      </c>
      <c r="R233" s="126">
        <f t="shared" si="70"/>
        <v>283</v>
      </c>
      <c r="S233" s="124" t="s">
        <v>15</v>
      </c>
      <c r="T233" s="125"/>
      <c r="U233" s="120">
        <f>SUM(U231:U232)</f>
        <v>4310</v>
      </c>
      <c r="V233" s="125"/>
      <c r="W233" s="120">
        <f>SUM(W231:W232)</f>
        <v>2358</v>
      </c>
      <c r="X233" s="160"/>
      <c r="Y233" s="126">
        <f t="shared" si="70"/>
        <v>4593</v>
      </c>
      <c r="Z233" s="126">
        <f t="shared" si="70"/>
        <v>4607</v>
      </c>
      <c r="AA233" s="126">
        <f t="shared" si="70"/>
        <v>4566</v>
      </c>
      <c r="AB233" s="126">
        <f t="shared" si="70"/>
        <v>4500</v>
      </c>
      <c r="AC233" s="126">
        <f t="shared" si="70"/>
        <v>4534</v>
      </c>
      <c r="AD233" s="126">
        <f t="shared" si="70"/>
        <v>4500</v>
      </c>
      <c r="AE233" s="126">
        <f t="shared" si="70"/>
        <v>4628</v>
      </c>
      <c r="AF233" s="126">
        <f t="shared" si="70"/>
        <v>4500</v>
      </c>
      <c r="AG233" s="126">
        <f t="shared" si="70"/>
        <v>0</v>
      </c>
      <c r="AH233" s="126">
        <f t="shared" si="70"/>
        <v>0</v>
      </c>
      <c r="AI233" s="126">
        <f t="shared" si="70"/>
        <v>0</v>
      </c>
      <c r="AJ233" s="126">
        <f t="shared" si="70"/>
        <v>0</v>
      </c>
      <c r="AK233" s="126">
        <f t="shared" si="70"/>
        <v>0</v>
      </c>
      <c r="AL233" s="126">
        <f t="shared" si="70"/>
        <v>0</v>
      </c>
      <c r="AM233" s="126">
        <f t="shared" si="70"/>
        <v>0</v>
      </c>
      <c r="AN233" s="126">
        <f t="shared" si="70"/>
        <v>0</v>
      </c>
      <c r="AO233" s="126">
        <f t="shared" si="70"/>
        <v>0</v>
      </c>
      <c r="AP233" s="126">
        <f t="shared" si="70"/>
        <v>0</v>
      </c>
      <c r="AQ233" s="126">
        <f t="shared" si="70"/>
        <v>0</v>
      </c>
      <c r="AR233" s="126">
        <f t="shared" si="70"/>
        <v>0</v>
      </c>
      <c r="AS233" s="126">
        <f t="shared" si="70"/>
        <v>0</v>
      </c>
      <c r="AT233" s="126">
        <f t="shared" si="70"/>
        <v>0</v>
      </c>
      <c r="AU233" s="126">
        <f t="shared" si="70"/>
        <v>0</v>
      </c>
      <c r="AV233" s="126">
        <f t="shared" si="70"/>
        <v>0</v>
      </c>
      <c r="AW233" s="126">
        <f t="shared" si="70"/>
        <v>0</v>
      </c>
    </row>
    <row r="234" spans="1:49" x14ac:dyDescent="0.25">
      <c r="X234" s="161"/>
    </row>
    <row r="235" spans="1:49" s="66" customFormat="1" ht="25.5" x14ac:dyDescent="0.25">
      <c r="A235" s="152" t="s">
        <v>119</v>
      </c>
      <c r="B235" s="5"/>
      <c r="C235" s="5" t="str">
        <f t="shared" ref="C235:AW235" si="71">C$4</f>
        <v>10-31-jul-24</v>
      </c>
      <c r="D235" s="5"/>
      <c r="E235" s="5">
        <f t="shared" si="71"/>
        <v>45505</v>
      </c>
      <c r="F235" s="5" t="e">
        <f t="shared" ca="1" si="71"/>
        <v>#NAME?</v>
      </c>
      <c r="G235" s="5"/>
      <c r="H235" s="5" t="str">
        <f t="shared" si="71"/>
        <v>01-09-Out-24</v>
      </c>
      <c r="I235" s="5"/>
      <c r="J235" s="5" t="str">
        <f t="shared" si="71"/>
        <v>10-31-Out-24</v>
      </c>
      <c r="K235" s="5"/>
      <c r="L235" s="5">
        <f t="shared" si="71"/>
        <v>45566</v>
      </c>
      <c r="M235" s="5" t="e">
        <f t="shared" ca="1" si="71"/>
        <v>#NAME?</v>
      </c>
      <c r="N235" s="5" t="e">
        <f t="shared" ca="1" si="71"/>
        <v>#NAME?</v>
      </c>
      <c r="O235" s="5"/>
      <c r="P235" s="5" t="str">
        <f t="shared" si="71"/>
        <v>01-09/jan de 2025</v>
      </c>
      <c r="Q235" s="5"/>
      <c r="R235" s="5" t="str">
        <f t="shared" si="71"/>
        <v>01-04/jan de 2025</v>
      </c>
      <c r="S235" s="44" t="s">
        <v>120</v>
      </c>
      <c r="T235" s="45"/>
      <c r="U235" s="84" t="str">
        <f>U$4</f>
        <v>05-31/jan de 2025</v>
      </c>
      <c r="V235" s="45"/>
      <c r="W235" s="46" t="str">
        <f>W$4</f>
        <v>10-31/jan de 2025</v>
      </c>
      <c r="X235" s="45"/>
      <c r="Y235" s="8" t="e">
        <f t="shared" ca="1" si="71"/>
        <v>#NAME?</v>
      </c>
      <c r="Z235" s="8" t="e">
        <f t="shared" ca="1" si="71"/>
        <v>#NAME?</v>
      </c>
      <c r="AA235" s="8" t="e">
        <f t="shared" ca="1" si="71"/>
        <v>#NAME?</v>
      </c>
      <c r="AB235" s="8" t="e">
        <f t="shared" ca="1" si="71"/>
        <v>#NAME?</v>
      </c>
      <c r="AC235" s="8" t="e">
        <f t="shared" ca="1" si="71"/>
        <v>#NAME?</v>
      </c>
      <c r="AD235" s="8" t="e">
        <f t="shared" ca="1" si="71"/>
        <v>#NAME?</v>
      </c>
      <c r="AE235" s="8" t="e">
        <f t="shared" ca="1" si="71"/>
        <v>#NAME?</v>
      </c>
      <c r="AF235" s="8" t="e">
        <f t="shared" ca="1" si="71"/>
        <v>#NAME?</v>
      </c>
      <c r="AG235" s="8" t="e">
        <f t="shared" ca="1" si="71"/>
        <v>#NAME?</v>
      </c>
      <c r="AH235" s="8" t="e">
        <f t="shared" ca="1" si="71"/>
        <v>#NAME?</v>
      </c>
      <c r="AI235" s="8" t="e">
        <f t="shared" ca="1" si="71"/>
        <v>#NAME?</v>
      </c>
      <c r="AJ235" s="8" t="e">
        <f t="shared" ca="1" si="71"/>
        <v>#NAME?</v>
      </c>
      <c r="AK235" s="8" t="e">
        <f t="shared" ca="1" si="71"/>
        <v>#NAME?</v>
      </c>
      <c r="AL235" s="8" t="e">
        <f t="shared" ca="1" si="71"/>
        <v>#NAME?</v>
      </c>
      <c r="AM235" s="8" t="e">
        <f t="shared" ca="1" si="71"/>
        <v>#NAME?</v>
      </c>
      <c r="AN235" s="8" t="e">
        <f t="shared" ca="1" si="71"/>
        <v>#NAME?</v>
      </c>
      <c r="AO235" s="8" t="e">
        <f t="shared" ca="1" si="71"/>
        <v>#NAME?</v>
      </c>
      <c r="AP235" s="8" t="e">
        <f t="shared" ca="1" si="71"/>
        <v>#NAME?</v>
      </c>
      <c r="AQ235" s="8" t="e">
        <f t="shared" ca="1" si="71"/>
        <v>#NAME?</v>
      </c>
      <c r="AR235" s="8" t="e">
        <f t="shared" ca="1" si="71"/>
        <v>#NAME?</v>
      </c>
      <c r="AS235" s="8" t="e">
        <f t="shared" ca="1" si="71"/>
        <v>#NAME?</v>
      </c>
      <c r="AT235" s="8" t="e">
        <f t="shared" ca="1" si="71"/>
        <v>#NAME?</v>
      </c>
      <c r="AU235" s="8" t="e">
        <f t="shared" ca="1" si="71"/>
        <v>#NAME?</v>
      </c>
      <c r="AV235" s="8" t="e">
        <f t="shared" ca="1" si="71"/>
        <v>#NAME?</v>
      </c>
      <c r="AW235" s="8" t="e">
        <f t="shared" ca="1" si="71"/>
        <v>#NAME?</v>
      </c>
    </row>
    <row r="236" spans="1:49" s="14" customFormat="1" x14ac:dyDescent="0.25">
      <c r="A236" s="106" t="s">
        <v>121</v>
      </c>
      <c r="B236" s="158"/>
      <c r="C236" s="127">
        <v>72</v>
      </c>
      <c r="D236" s="158"/>
      <c r="E236" s="128">
        <v>342</v>
      </c>
      <c r="F236" s="127">
        <v>239</v>
      </c>
      <c r="G236" s="158"/>
      <c r="H236" s="93">
        <v>174</v>
      </c>
      <c r="I236" s="158"/>
      <c r="J236" s="93">
        <v>82</v>
      </c>
      <c r="K236" s="158"/>
      <c r="L236" s="91">
        <f>H236+J236</f>
        <v>256</v>
      </c>
      <c r="M236" s="127">
        <v>215</v>
      </c>
      <c r="N236" s="127">
        <v>286</v>
      </c>
      <c r="O236" s="158"/>
      <c r="P236" s="127">
        <v>0</v>
      </c>
      <c r="Q236" s="158"/>
      <c r="R236" s="127">
        <v>0</v>
      </c>
      <c r="S236" s="106" t="s">
        <v>121</v>
      </c>
      <c r="T236" s="162"/>
      <c r="U236" s="163">
        <v>199</v>
      </c>
      <c r="V236" s="164"/>
      <c r="W236" s="158">
        <v>199</v>
      </c>
      <c r="X236" s="158"/>
      <c r="Y236" s="18">
        <f t="shared" ref="Y236:Y241" si="72">P236+W236</f>
        <v>199</v>
      </c>
      <c r="Z236" s="127">
        <v>293</v>
      </c>
      <c r="AA236" s="127">
        <v>280</v>
      </c>
      <c r="AB236" s="127">
        <v>324</v>
      </c>
      <c r="AC236" s="127">
        <v>394</v>
      </c>
      <c r="AD236" s="127">
        <v>266</v>
      </c>
      <c r="AE236" s="127">
        <v>294</v>
      </c>
      <c r="AF236" s="127">
        <v>241</v>
      </c>
      <c r="AG236" s="127"/>
      <c r="AH236" s="127"/>
      <c r="AI236" s="127"/>
      <c r="AJ236" s="127"/>
      <c r="AK236" s="127"/>
      <c r="AL236" s="127"/>
      <c r="AM236" s="127"/>
      <c r="AN236" s="127"/>
      <c r="AO236" s="127"/>
      <c r="AP236" s="127"/>
      <c r="AQ236" s="127"/>
      <c r="AR236" s="127"/>
      <c r="AS236" s="127"/>
      <c r="AT236" s="127"/>
      <c r="AU236" s="127"/>
      <c r="AV236" s="127"/>
      <c r="AW236" s="127"/>
    </row>
    <row r="237" spans="1:49" s="14" customFormat="1" x14ac:dyDescent="0.25">
      <c r="A237" s="106" t="s">
        <v>122</v>
      </c>
      <c r="B237" s="158"/>
      <c r="C237" s="127">
        <v>73</v>
      </c>
      <c r="D237" s="158"/>
      <c r="E237" s="128">
        <v>179</v>
      </c>
      <c r="F237" s="127">
        <v>171</v>
      </c>
      <c r="G237" s="158"/>
      <c r="H237" s="93">
        <v>0</v>
      </c>
      <c r="I237" s="158"/>
      <c r="J237" s="93">
        <v>0</v>
      </c>
      <c r="K237" s="158"/>
      <c r="L237" s="91">
        <f>H237+J237</f>
        <v>0</v>
      </c>
      <c r="M237" s="127">
        <v>0</v>
      </c>
      <c r="N237" s="127">
        <v>0</v>
      </c>
      <c r="O237" s="158"/>
      <c r="P237" s="127">
        <v>0</v>
      </c>
      <c r="Q237" s="158"/>
      <c r="R237" s="127">
        <v>0</v>
      </c>
      <c r="S237" s="106" t="s">
        <v>122</v>
      </c>
      <c r="T237" s="162"/>
      <c r="U237" s="163">
        <v>0</v>
      </c>
      <c r="V237" s="164"/>
      <c r="W237" s="158">
        <v>0</v>
      </c>
      <c r="X237" s="158"/>
      <c r="Y237" s="18">
        <f t="shared" si="72"/>
        <v>0</v>
      </c>
      <c r="Z237" s="127">
        <v>0</v>
      </c>
      <c r="AA237" s="127">
        <v>263</v>
      </c>
      <c r="AB237" s="127">
        <v>322</v>
      </c>
      <c r="AC237" s="127">
        <v>392</v>
      </c>
      <c r="AD237" s="127">
        <v>266</v>
      </c>
      <c r="AE237" s="127">
        <v>292</v>
      </c>
      <c r="AF237" s="127">
        <v>241</v>
      </c>
      <c r="AG237" s="127"/>
      <c r="AH237" s="127"/>
      <c r="AI237" s="127"/>
      <c r="AJ237" s="127"/>
      <c r="AK237" s="127"/>
      <c r="AL237" s="127"/>
      <c r="AM237" s="127"/>
      <c r="AN237" s="127"/>
      <c r="AO237" s="127"/>
      <c r="AP237" s="127"/>
      <c r="AQ237" s="127"/>
      <c r="AR237" s="127"/>
      <c r="AS237" s="127"/>
      <c r="AT237" s="127"/>
      <c r="AU237" s="127"/>
      <c r="AV237" s="127"/>
      <c r="AW237" s="127"/>
    </row>
    <row r="238" spans="1:49" s="14" customFormat="1" x14ac:dyDescent="0.25">
      <c r="A238" s="106" t="s">
        <v>123</v>
      </c>
      <c r="B238" s="158"/>
      <c r="C238" s="127">
        <v>0</v>
      </c>
      <c r="D238" s="158"/>
      <c r="E238" s="128">
        <v>0</v>
      </c>
      <c r="F238" s="127">
        <v>0</v>
      </c>
      <c r="G238" s="158"/>
      <c r="H238" s="93">
        <v>0</v>
      </c>
      <c r="I238" s="158"/>
      <c r="J238" s="93">
        <v>0</v>
      </c>
      <c r="K238" s="158"/>
      <c r="L238" s="91">
        <f>H238+J238</f>
        <v>0</v>
      </c>
      <c r="M238" s="127">
        <v>0</v>
      </c>
      <c r="N238" s="127">
        <v>0</v>
      </c>
      <c r="O238" s="158"/>
      <c r="P238" s="127">
        <v>0</v>
      </c>
      <c r="Q238" s="158"/>
      <c r="R238" s="127">
        <v>0</v>
      </c>
      <c r="S238" s="106" t="s">
        <v>123</v>
      </c>
      <c r="T238" s="162"/>
      <c r="U238" s="163">
        <v>0</v>
      </c>
      <c r="V238" s="164"/>
      <c r="W238" s="158">
        <v>0</v>
      </c>
      <c r="X238" s="158"/>
      <c r="Y238" s="18">
        <f t="shared" si="72"/>
        <v>0</v>
      </c>
      <c r="Z238" s="127">
        <v>0</v>
      </c>
      <c r="AA238" s="127">
        <v>0</v>
      </c>
      <c r="AB238" s="127">
        <v>0</v>
      </c>
      <c r="AC238" s="127">
        <v>0</v>
      </c>
      <c r="AD238" s="127">
        <v>0</v>
      </c>
      <c r="AE238" s="127">
        <v>0</v>
      </c>
      <c r="AF238" s="127">
        <v>0</v>
      </c>
      <c r="AG238" s="127"/>
      <c r="AH238" s="127"/>
      <c r="AI238" s="127"/>
      <c r="AJ238" s="127"/>
      <c r="AK238" s="127"/>
      <c r="AL238" s="127"/>
      <c r="AM238" s="127"/>
      <c r="AN238" s="127"/>
      <c r="AO238" s="127"/>
      <c r="AP238" s="127"/>
      <c r="AQ238" s="127"/>
      <c r="AR238" s="127"/>
      <c r="AS238" s="127"/>
      <c r="AT238" s="127"/>
      <c r="AU238" s="127"/>
      <c r="AV238" s="127"/>
      <c r="AW238" s="127"/>
    </row>
    <row r="239" spans="1:49" s="14" customFormat="1" x14ac:dyDescent="0.25">
      <c r="A239" s="106" t="s">
        <v>124</v>
      </c>
      <c r="B239" s="158"/>
      <c r="C239" s="127">
        <v>74</v>
      </c>
      <c r="D239" s="158"/>
      <c r="E239" s="128">
        <v>273</v>
      </c>
      <c r="F239" s="127">
        <v>239</v>
      </c>
      <c r="G239" s="158"/>
      <c r="H239" s="93">
        <v>174</v>
      </c>
      <c r="I239" s="158"/>
      <c r="J239" s="93">
        <v>82</v>
      </c>
      <c r="K239" s="158"/>
      <c r="L239" s="91">
        <f>H239+J239</f>
        <v>256</v>
      </c>
      <c r="M239" s="127">
        <v>215</v>
      </c>
      <c r="N239" s="127">
        <v>286</v>
      </c>
      <c r="O239" s="158"/>
      <c r="P239" s="127">
        <v>0</v>
      </c>
      <c r="Q239" s="158"/>
      <c r="R239" s="127">
        <v>0</v>
      </c>
      <c r="S239" s="106" t="s">
        <v>124</v>
      </c>
      <c r="T239" s="162"/>
      <c r="U239" s="163">
        <v>199</v>
      </c>
      <c r="V239" s="164"/>
      <c r="W239" s="158">
        <v>199</v>
      </c>
      <c r="X239" s="158"/>
      <c r="Y239" s="18">
        <f t="shared" si="72"/>
        <v>199</v>
      </c>
      <c r="Z239" s="127">
        <v>292</v>
      </c>
      <c r="AA239" s="127">
        <v>280</v>
      </c>
      <c r="AB239" s="127">
        <v>322</v>
      </c>
      <c r="AC239" s="127">
        <v>394</v>
      </c>
      <c r="AD239" s="127">
        <v>266</v>
      </c>
      <c r="AE239" s="127">
        <v>293</v>
      </c>
      <c r="AF239" s="127">
        <v>241</v>
      </c>
      <c r="AG239" s="127"/>
      <c r="AH239" s="127"/>
      <c r="AI239" s="127"/>
      <c r="AJ239" s="127"/>
      <c r="AK239" s="127"/>
      <c r="AL239" s="127"/>
      <c r="AM239" s="127"/>
      <c r="AN239" s="127"/>
      <c r="AO239" s="127"/>
      <c r="AP239" s="127"/>
      <c r="AQ239" s="127"/>
      <c r="AR239" s="127"/>
      <c r="AS239" s="127"/>
      <c r="AT239" s="127"/>
      <c r="AU239" s="127"/>
      <c r="AV239" s="127"/>
      <c r="AW239" s="127"/>
    </row>
    <row r="240" spans="1:49" s="14" customFormat="1" x14ac:dyDescent="0.25">
      <c r="A240" s="106" t="s">
        <v>125</v>
      </c>
      <c r="B240" s="158"/>
      <c r="C240" s="127">
        <v>61</v>
      </c>
      <c r="D240" s="158"/>
      <c r="E240" s="128">
        <v>154</v>
      </c>
      <c r="F240" s="127">
        <v>237</v>
      </c>
      <c r="G240" s="158"/>
      <c r="H240" s="93">
        <v>174</v>
      </c>
      <c r="I240" s="158"/>
      <c r="J240" s="93">
        <v>83</v>
      </c>
      <c r="K240" s="158"/>
      <c r="L240" s="91">
        <f>H240+J240</f>
        <v>257</v>
      </c>
      <c r="M240" s="127">
        <v>215</v>
      </c>
      <c r="N240" s="127">
        <v>286</v>
      </c>
      <c r="O240" s="158"/>
      <c r="P240" s="127">
        <v>0</v>
      </c>
      <c r="Q240" s="158"/>
      <c r="R240" s="127">
        <v>0</v>
      </c>
      <c r="S240" s="106" t="s">
        <v>125</v>
      </c>
      <c r="T240" s="162"/>
      <c r="U240" s="163">
        <v>199</v>
      </c>
      <c r="V240" s="164"/>
      <c r="W240" s="158">
        <v>199</v>
      </c>
      <c r="X240" s="158"/>
      <c r="Y240" s="18">
        <f t="shared" si="72"/>
        <v>199</v>
      </c>
      <c r="Z240" s="127">
        <v>292</v>
      </c>
      <c r="AA240" s="127">
        <v>279</v>
      </c>
      <c r="AB240" s="127">
        <v>321</v>
      </c>
      <c r="AC240" s="127">
        <v>393</v>
      </c>
      <c r="AD240" s="127">
        <v>266</v>
      </c>
      <c r="AE240" s="127">
        <v>292</v>
      </c>
      <c r="AF240" s="127">
        <v>241</v>
      </c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</row>
    <row r="241" spans="1:49" s="14" customFormat="1" x14ac:dyDescent="0.25">
      <c r="A241" s="106" t="s">
        <v>126</v>
      </c>
      <c r="B241" s="158"/>
      <c r="C241" s="127"/>
      <c r="D241" s="158"/>
      <c r="E241" s="128"/>
      <c r="F241" s="127"/>
      <c r="G241" s="158"/>
      <c r="H241" s="93"/>
      <c r="I241" s="158"/>
      <c r="J241" s="93"/>
      <c r="K241" s="158"/>
      <c r="L241" s="91"/>
      <c r="M241" s="127"/>
      <c r="N241" s="127"/>
      <c r="O241" s="158"/>
      <c r="P241" s="127">
        <v>0</v>
      </c>
      <c r="Q241" s="158"/>
      <c r="R241" s="127">
        <v>0</v>
      </c>
      <c r="S241" s="106" t="s">
        <v>126</v>
      </c>
      <c r="T241" s="162"/>
      <c r="U241" s="165">
        <v>199</v>
      </c>
      <c r="V241" s="164"/>
      <c r="W241" s="164">
        <v>199</v>
      </c>
      <c r="X241" s="158"/>
      <c r="Y241" s="18">
        <f t="shared" si="72"/>
        <v>199</v>
      </c>
      <c r="Z241" s="127">
        <v>292</v>
      </c>
      <c r="AA241" s="127">
        <v>20</v>
      </c>
      <c r="AB241" s="127">
        <v>1</v>
      </c>
      <c r="AC241" s="127">
        <v>0</v>
      </c>
      <c r="AD241" s="127">
        <v>0</v>
      </c>
      <c r="AE241" s="127">
        <v>0</v>
      </c>
      <c r="AF241" s="127">
        <v>0</v>
      </c>
      <c r="AG241" s="127"/>
      <c r="AH241" s="127"/>
      <c r="AI241" s="127"/>
      <c r="AJ241" s="127"/>
      <c r="AK241" s="127"/>
      <c r="AL241" s="127"/>
      <c r="AM241" s="127"/>
      <c r="AN241" s="127"/>
      <c r="AO241" s="127"/>
      <c r="AP241" s="127"/>
      <c r="AQ241" s="127"/>
      <c r="AR241" s="127"/>
      <c r="AS241" s="127"/>
      <c r="AT241" s="127"/>
      <c r="AU241" s="127"/>
      <c r="AV241" s="127"/>
      <c r="AW241" s="127"/>
    </row>
    <row r="242" spans="1:49" s="23" customFormat="1" x14ac:dyDescent="0.25">
      <c r="A242" s="124" t="s">
        <v>15</v>
      </c>
      <c r="B242" s="160"/>
      <c r="C242" s="126">
        <f>SUM(C236:C240)</f>
        <v>280</v>
      </c>
      <c r="D242" s="160"/>
      <c r="E242" s="126">
        <f>SUM(E236:E240)</f>
        <v>948</v>
      </c>
      <c r="F242" s="126">
        <f>SUM(F236:F240)</f>
        <v>886</v>
      </c>
      <c r="G242" s="160"/>
      <c r="H242" s="126">
        <f>SUM(H236:H240)</f>
        <v>522</v>
      </c>
      <c r="I242" s="160"/>
      <c r="J242" s="126">
        <f>SUM(J236:J240)</f>
        <v>247</v>
      </c>
      <c r="K242" s="160"/>
      <c r="L242" s="126">
        <f>SUM(L236:L240)</f>
        <v>769</v>
      </c>
      <c r="M242" s="126">
        <f>SUM(M236:M240)</f>
        <v>645</v>
      </c>
      <c r="N242" s="126">
        <f>SUM(N236:N240)</f>
        <v>858</v>
      </c>
      <c r="O242" s="160"/>
      <c r="P242" s="126">
        <f>SUM(P236:P241)</f>
        <v>0</v>
      </c>
      <c r="Q242" s="160"/>
      <c r="R242" s="126">
        <f>SUM(R236:R241)</f>
        <v>0</v>
      </c>
      <c r="S242" s="124" t="s">
        <v>15</v>
      </c>
      <c r="T242" s="125"/>
      <c r="U242" s="166">
        <f>SUM(U236:U241)</f>
        <v>796</v>
      </c>
      <c r="V242" s="125"/>
      <c r="W242" s="120">
        <f>SUM(W236:W241)</f>
        <v>796</v>
      </c>
      <c r="X242" s="160"/>
      <c r="Y242" s="126">
        <f>SUM(Y236:Y241)</f>
        <v>796</v>
      </c>
      <c r="Z242" s="126">
        <f t="shared" ref="Z242:AW242" si="73">SUM(Z236:Z241)</f>
        <v>1169</v>
      </c>
      <c r="AA242" s="126">
        <f t="shared" si="73"/>
        <v>1122</v>
      </c>
      <c r="AB242" s="126">
        <f t="shared" si="73"/>
        <v>1290</v>
      </c>
      <c r="AC242" s="126">
        <f t="shared" si="73"/>
        <v>1573</v>
      </c>
      <c r="AD242" s="126">
        <f t="shared" si="73"/>
        <v>1064</v>
      </c>
      <c r="AE242" s="126">
        <f t="shared" si="73"/>
        <v>1171</v>
      </c>
      <c r="AF242" s="126">
        <f t="shared" si="73"/>
        <v>964</v>
      </c>
      <c r="AG242" s="126">
        <f t="shared" si="73"/>
        <v>0</v>
      </c>
      <c r="AH242" s="126">
        <f t="shared" si="73"/>
        <v>0</v>
      </c>
      <c r="AI242" s="126">
        <f t="shared" si="73"/>
        <v>0</v>
      </c>
      <c r="AJ242" s="126">
        <f t="shared" si="73"/>
        <v>0</v>
      </c>
      <c r="AK242" s="126">
        <f t="shared" si="73"/>
        <v>0</v>
      </c>
      <c r="AL242" s="126">
        <f t="shared" si="73"/>
        <v>0</v>
      </c>
      <c r="AM242" s="126">
        <f t="shared" si="73"/>
        <v>0</v>
      </c>
      <c r="AN242" s="126">
        <f t="shared" si="73"/>
        <v>0</v>
      </c>
      <c r="AO242" s="126">
        <f t="shared" si="73"/>
        <v>0</v>
      </c>
      <c r="AP242" s="126">
        <f t="shared" si="73"/>
        <v>0</v>
      </c>
      <c r="AQ242" s="126">
        <f t="shared" si="73"/>
        <v>0</v>
      </c>
      <c r="AR242" s="126">
        <f t="shared" si="73"/>
        <v>0</v>
      </c>
      <c r="AS242" s="126">
        <f t="shared" si="73"/>
        <v>0</v>
      </c>
      <c r="AT242" s="126">
        <f t="shared" si="73"/>
        <v>0</v>
      </c>
      <c r="AU242" s="126">
        <f t="shared" si="73"/>
        <v>0</v>
      </c>
      <c r="AV242" s="126">
        <f t="shared" si="73"/>
        <v>0</v>
      </c>
      <c r="AW242" s="126">
        <f t="shared" si="73"/>
        <v>0</v>
      </c>
    </row>
    <row r="244" spans="1:49" s="9" customFormat="1" ht="25.5" x14ac:dyDescent="0.25">
      <c r="A244" s="4" t="s">
        <v>127</v>
      </c>
      <c r="B244" s="5" t="str">
        <f>B$4</f>
        <v>Meta Parcial</v>
      </c>
      <c r="C244" s="5" t="str">
        <f t="shared" ref="C244:AW244" si="74">C$4</f>
        <v>10-31-jul-24</v>
      </c>
      <c r="D244" s="5" t="str">
        <f t="shared" si="74"/>
        <v>Meta Mensal</v>
      </c>
      <c r="E244" s="5">
        <f t="shared" si="74"/>
        <v>45505</v>
      </c>
      <c r="F244" s="5" t="e">
        <f t="shared" ca="1" si="74"/>
        <v>#NAME?</v>
      </c>
      <c r="G244" s="5" t="str">
        <f t="shared" si="74"/>
        <v>Meta Parcial</v>
      </c>
      <c r="H244" s="5" t="str">
        <f t="shared" si="74"/>
        <v>01-09-Out-24</v>
      </c>
      <c r="I244" s="5" t="str">
        <f t="shared" si="74"/>
        <v>Meta Parcial</v>
      </c>
      <c r="J244" s="5" t="str">
        <f t="shared" si="74"/>
        <v>10-31-Out-24</v>
      </c>
      <c r="K244" s="5" t="str">
        <f t="shared" si="74"/>
        <v>Meta Mensal</v>
      </c>
      <c r="L244" s="5">
        <f t="shared" si="74"/>
        <v>45566</v>
      </c>
      <c r="M244" s="5" t="e">
        <f t="shared" ca="1" si="74"/>
        <v>#NAME?</v>
      </c>
      <c r="N244" s="5" t="e">
        <f t="shared" ca="1" si="74"/>
        <v>#NAME?</v>
      </c>
      <c r="O244" s="5" t="str">
        <f t="shared" si="74"/>
        <v>Meta Parcial</v>
      </c>
      <c r="P244" s="5" t="str">
        <f t="shared" si="74"/>
        <v>01-09/jan de 2025</v>
      </c>
      <c r="Q244" s="5" t="str">
        <f t="shared" si="74"/>
        <v>Meta Parcial</v>
      </c>
      <c r="R244" s="5" t="str">
        <f t="shared" si="74"/>
        <v>01-04/jan de 2025</v>
      </c>
      <c r="S244" s="7" t="s">
        <v>128</v>
      </c>
      <c r="T244" s="8" t="str">
        <f>T$4</f>
        <v>Meta Parcial</v>
      </c>
      <c r="U244" s="8" t="str">
        <f>U$4</f>
        <v>05-31/jan de 2025</v>
      </c>
      <c r="V244" s="8" t="str">
        <f>V$4</f>
        <v>Meta Parcial</v>
      </c>
      <c r="W244" s="8" t="str">
        <f>W$4</f>
        <v>10-31/jan de 2025</v>
      </c>
      <c r="X244" s="8" t="str">
        <f t="shared" si="74"/>
        <v>Meta Mensal</v>
      </c>
      <c r="Y244" s="8" t="e">
        <f t="shared" ca="1" si="74"/>
        <v>#NAME?</v>
      </c>
      <c r="Z244" s="8" t="e">
        <f t="shared" ca="1" si="74"/>
        <v>#NAME?</v>
      </c>
      <c r="AA244" s="8" t="e">
        <f t="shared" ca="1" si="74"/>
        <v>#NAME?</v>
      </c>
      <c r="AB244" s="8" t="e">
        <f t="shared" ca="1" si="74"/>
        <v>#NAME?</v>
      </c>
      <c r="AC244" s="8" t="e">
        <f t="shared" ca="1" si="74"/>
        <v>#NAME?</v>
      </c>
      <c r="AD244" s="8" t="e">
        <f t="shared" ca="1" si="74"/>
        <v>#NAME?</v>
      </c>
      <c r="AE244" s="8" t="e">
        <f t="shared" ca="1" si="74"/>
        <v>#NAME?</v>
      </c>
      <c r="AF244" s="8" t="e">
        <f t="shared" ca="1" si="74"/>
        <v>#NAME?</v>
      </c>
      <c r="AG244" s="8" t="e">
        <f t="shared" ca="1" si="74"/>
        <v>#NAME?</v>
      </c>
      <c r="AH244" s="8" t="e">
        <f t="shared" ca="1" si="74"/>
        <v>#NAME?</v>
      </c>
      <c r="AI244" s="8" t="e">
        <f t="shared" ca="1" si="74"/>
        <v>#NAME?</v>
      </c>
      <c r="AJ244" s="8" t="e">
        <f t="shared" ca="1" si="74"/>
        <v>#NAME?</v>
      </c>
      <c r="AK244" s="8" t="e">
        <f t="shared" ca="1" si="74"/>
        <v>#NAME?</v>
      </c>
      <c r="AL244" s="8" t="e">
        <f t="shared" ca="1" si="74"/>
        <v>#NAME?</v>
      </c>
      <c r="AM244" s="8" t="e">
        <f t="shared" ca="1" si="74"/>
        <v>#NAME?</v>
      </c>
      <c r="AN244" s="8" t="e">
        <f t="shared" ca="1" si="74"/>
        <v>#NAME?</v>
      </c>
      <c r="AO244" s="8" t="e">
        <f t="shared" ca="1" si="74"/>
        <v>#NAME?</v>
      </c>
      <c r="AP244" s="8" t="e">
        <f t="shared" ca="1" si="74"/>
        <v>#NAME?</v>
      </c>
      <c r="AQ244" s="8" t="e">
        <f t="shared" ca="1" si="74"/>
        <v>#NAME?</v>
      </c>
      <c r="AR244" s="8" t="e">
        <f t="shared" ca="1" si="74"/>
        <v>#NAME?</v>
      </c>
      <c r="AS244" s="8" t="e">
        <f t="shared" ca="1" si="74"/>
        <v>#NAME?</v>
      </c>
      <c r="AT244" s="8" t="e">
        <f t="shared" ca="1" si="74"/>
        <v>#NAME?</v>
      </c>
      <c r="AU244" s="8" t="e">
        <f t="shared" ca="1" si="74"/>
        <v>#NAME?</v>
      </c>
      <c r="AV244" s="8" t="e">
        <f t="shared" ca="1" si="74"/>
        <v>#NAME?</v>
      </c>
      <c r="AW244" s="8" t="e">
        <f t="shared" ca="1" si="74"/>
        <v>#NAME?</v>
      </c>
    </row>
    <row r="245" spans="1:49" s="14" customFormat="1" x14ac:dyDescent="0.25">
      <c r="A245" s="15" t="s">
        <v>129</v>
      </c>
      <c r="B245" s="18">
        <f>(D245/31)*22</f>
        <v>170.32258064516128</v>
      </c>
      <c r="C245" s="127">
        <v>0</v>
      </c>
      <c r="D245" s="18">
        <v>240</v>
      </c>
      <c r="E245" s="128">
        <v>0</v>
      </c>
      <c r="F245" s="127">
        <v>0</v>
      </c>
      <c r="G245" s="91">
        <f>(K245/31)*9</f>
        <v>69.677419354838719</v>
      </c>
      <c r="H245" s="93">
        <v>0</v>
      </c>
      <c r="I245" s="91">
        <f>(K245/31)*22</f>
        <v>170.32258064516128</v>
      </c>
      <c r="J245" s="93">
        <v>0</v>
      </c>
      <c r="K245" s="91">
        <f>D245</f>
        <v>240</v>
      </c>
      <c r="L245" s="91">
        <f>H245+J245</f>
        <v>0</v>
      </c>
      <c r="M245" s="127">
        <v>0</v>
      </c>
      <c r="N245" s="127">
        <v>0</v>
      </c>
      <c r="O245" s="91">
        <f>ROUND((K245/31)*9,0)</f>
        <v>70</v>
      </c>
      <c r="P245" s="127">
        <v>0</v>
      </c>
      <c r="Q245" s="91">
        <f>ROUND((K245/31)*4,0)</f>
        <v>31</v>
      </c>
      <c r="R245" s="127">
        <v>0</v>
      </c>
      <c r="S245" s="15" t="s">
        <v>129</v>
      </c>
      <c r="T245" s="91">
        <f>ROUND((X245/31)*27,0)</f>
        <v>157</v>
      </c>
      <c r="U245" s="116">
        <v>0</v>
      </c>
      <c r="V245" s="91">
        <f>ROUND((X245/31)*22,0)</f>
        <v>128</v>
      </c>
      <c r="W245" s="116">
        <v>0</v>
      </c>
      <c r="X245" s="91">
        <v>180</v>
      </c>
      <c r="Y245" s="18">
        <f>P245+W245</f>
        <v>0</v>
      </c>
      <c r="Z245" s="127">
        <v>0</v>
      </c>
      <c r="AA245" s="127">
        <v>0</v>
      </c>
      <c r="AB245" s="127">
        <v>0</v>
      </c>
      <c r="AC245" s="127">
        <v>0</v>
      </c>
      <c r="AD245" s="127">
        <v>0</v>
      </c>
      <c r="AE245" s="127">
        <v>0</v>
      </c>
      <c r="AF245" s="127">
        <v>0</v>
      </c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</row>
    <row r="246" spans="1:49" s="14" customFormat="1" x14ac:dyDescent="0.25">
      <c r="A246" s="15" t="s">
        <v>130</v>
      </c>
      <c r="B246" s="18">
        <f>(D246/31)*22</f>
        <v>255.48387096774195</v>
      </c>
      <c r="C246" s="127">
        <v>0</v>
      </c>
      <c r="D246" s="18">
        <v>360</v>
      </c>
      <c r="E246" s="128">
        <v>0</v>
      </c>
      <c r="F246" s="127">
        <v>0</v>
      </c>
      <c r="G246" s="91">
        <f>(K246/31)*9</f>
        <v>104.51612903225806</v>
      </c>
      <c r="H246" s="93">
        <v>0</v>
      </c>
      <c r="I246" s="91">
        <f>(K246/31)*22</f>
        <v>255.48387096774195</v>
      </c>
      <c r="J246" s="93">
        <v>0</v>
      </c>
      <c r="K246" s="91">
        <f>D246</f>
        <v>360</v>
      </c>
      <c r="L246" s="91">
        <f>H246+J246</f>
        <v>0</v>
      </c>
      <c r="M246" s="127">
        <v>0</v>
      </c>
      <c r="N246" s="127">
        <v>0</v>
      </c>
      <c r="O246" s="91">
        <f>ROUND((K246/31)*9,0)</f>
        <v>105</v>
      </c>
      <c r="P246" s="127">
        <v>0</v>
      </c>
      <c r="Q246" s="91">
        <f>ROUND((K246/31)*4,0)</f>
        <v>46</v>
      </c>
      <c r="R246" s="127">
        <v>0</v>
      </c>
      <c r="S246" s="15" t="s">
        <v>130</v>
      </c>
      <c r="T246" s="91">
        <f>ROUND((X246/31)*27,0)</f>
        <v>235</v>
      </c>
      <c r="U246" s="116">
        <v>0</v>
      </c>
      <c r="V246" s="91">
        <f>ROUND((X246/31)*22,0)</f>
        <v>192</v>
      </c>
      <c r="W246" s="116">
        <v>0</v>
      </c>
      <c r="X246" s="91">
        <v>270</v>
      </c>
      <c r="Y246" s="18">
        <f>P246+W246</f>
        <v>0</v>
      </c>
      <c r="Z246" s="127">
        <v>0</v>
      </c>
      <c r="AA246" s="127">
        <v>0</v>
      </c>
      <c r="AB246" s="127">
        <v>0</v>
      </c>
      <c r="AC246" s="127">
        <v>0</v>
      </c>
      <c r="AD246" s="127">
        <v>0</v>
      </c>
      <c r="AE246" s="127">
        <v>0</v>
      </c>
      <c r="AF246" s="127">
        <v>0</v>
      </c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</row>
    <row r="247" spans="1:49" s="23" customFormat="1" x14ac:dyDescent="0.25">
      <c r="A247" s="19" t="s">
        <v>15</v>
      </c>
      <c r="B247" s="22">
        <f>SUM(B245:B246)</f>
        <v>425.80645161290323</v>
      </c>
      <c r="C247" s="22">
        <f>SUM(C245:C246)</f>
        <v>0</v>
      </c>
      <c r="D247" s="22">
        <f>SUM(D245:D246)</f>
        <v>600</v>
      </c>
      <c r="E247" s="22">
        <f t="shared" ref="E247:AW247" si="75">SUM(E245:E246)</f>
        <v>0</v>
      </c>
      <c r="F247" s="22">
        <f t="shared" si="75"/>
        <v>0</v>
      </c>
      <c r="G247" s="22">
        <f t="shared" si="75"/>
        <v>174.19354838709677</v>
      </c>
      <c r="H247" s="22">
        <f t="shared" si="75"/>
        <v>0</v>
      </c>
      <c r="I247" s="22">
        <f t="shared" si="75"/>
        <v>425.80645161290323</v>
      </c>
      <c r="J247" s="22">
        <f t="shared" si="75"/>
        <v>0</v>
      </c>
      <c r="K247" s="22">
        <f t="shared" si="75"/>
        <v>600</v>
      </c>
      <c r="L247" s="22">
        <f t="shared" si="75"/>
        <v>0</v>
      </c>
      <c r="M247" s="22">
        <f t="shared" si="75"/>
        <v>0</v>
      </c>
      <c r="N247" s="22">
        <f t="shared" si="75"/>
        <v>0</v>
      </c>
      <c r="O247" s="22">
        <f t="shared" si="75"/>
        <v>175</v>
      </c>
      <c r="P247" s="22">
        <f t="shared" si="75"/>
        <v>0</v>
      </c>
      <c r="Q247" s="22">
        <f t="shared" si="75"/>
        <v>77</v>
      </c>
      <c r="R247" s="22">
        <f t="shared" si="75"/>
        <v>0</v>
      </c>
      <c r="S247" s="19" t="s">
        <v>15</v>
      </c>
      <c r="T247" s="22">
        <f>SUM(T245:T246)</f>
        <v>392</v>
      </c>
      <c r="U247" s="22">
        <f>SUM(U245:U246)</f>
        <v>0</v>
      </c>
      <c r="V247" s="22">
        <f>SUM(V245:V246)</f>
        <v>320</v>
      </c>
      <c r="W247" s="22">
        <f>SUM(W245:W246)</f>
        <v>0</v>
      </c>
      <c r="X247" s="22">
        <f>SUM(X245:X246)</f>
        <v>450</v>
      </c>
      <c r="Y247" s="22">
        <f t="shared" si="75"/>
        <v>0</v>
      </c>
      <c r="Z247" s="22">
        <f t="shared" si="75"/>
        <v>0</v>
      </c>
      <c r="AA247" s="22">
        <f t="shared" si="75"/>
        <v>0</v>
      </c>
      <c r="AB247" s="22">
        <f t="shared" si="75"/>
        <v>0</v>
      </c>
      <c r="AC247" s="22">
        <f t="shared" si="75"/>
        <v>0</v>
      </c>
      <c r="AD247" s="22">
        <f t="shared" si="75"/>
        <v>0</v>
      </c>
      <c r="AE247" s="22">
        <f t="shared" si="75"/>
        <v>0</v>
      </c>
      <c r="AF247" s="22">
        <f t="shared" si="75"/>
        <v>0</v>
      </c>
      <c r="AG247" s="22">
        <f t="shared" si="75"/>
        <v>0</v>
      </c>
      <c r="AH247" s="22">
        <f t="shared" si="75"/>
        <v>0</v>
      </c>
      <c r="AI247" s="22">
        <f t="shared" si="75"/>
        <v>0</v>
      </c>
      <c r="AJ247" s="22">
        <f t="shared" si="75"/>
        <v>0</v>
      </c>
      <c r="AK247" s="22">
        <f t="shared" si="75"/>
        <v>0</v>
      </c>
      <c r="AL247" s="22">
        <f t="shared" si="75"/>
        <v>0</v>
      </c>
      <c r="AM247" s="22">
        <f t="shared" si="75"/>
        <v>0</v>
      </c>
      <c r="AN247" s="22">
        <f t="shared" si="75"/>
        <v>0</v>
      </c>
      <c r="AO247" s="22">
        <f t="shared" si="75"/>
        <v>0</v>
      </c>
      <c r="AP247" s="22">
        <f t="shared" si="75"/>
        <v>0</v>
      </c>
      <c r="AQ247" s="22">
        <f t="shared" si="75"/>
        <v>0</v>
      </c>
      <c r="AR247" s="22">
        <f t="shared" si="75"/>
        <v>0</v>
      </c>
      <c r="AS247" s="22">
        <f t="shared" si="75"/>
        <v>0</v>
      </c>
      <c r="AT247" s="22">
        <f t="shared" si="75"/>
        <v>0</v>
      </c>
      <c r="AU247" s="22">
        <f t="shared" si="75"/>
        <v>0</v>
      </c>
      <c r="AV247" s="22">
        <f t="shared" si="75"/>
        <v>0</v>
      </c>
      <c r="AW247" s="22">
        <f t="shared" si="75"/>
        <v>0</v>
      </c>
    </row>
    <row r="249" spans="1:49" s="9" customFormat="1" ht="25.5" x14ac:dyDescent="0.25">
      <c r="A249" s="4" t="s">
        <v>131</v>
      </c>
      <c r="B249" s="5" t="str">
        <f>B$4</f>
        <v>Meta Parcial</v>
      </c>
      <c r="C249" s="5" t="str">
        <f t="shared" ref="C249:AW249" si="76">C$4</f>
        <v>10-31-jul-24</v>
      </c>
      <c r="D249" s="5" t="str">
        <f t="shared" si="76"/>
        <v>Meta Mensal</v>
      </c>
      <c r="E249" s="5">
        <f t="shared" si="76"/>
        <v>45505</v>
      </c>
      <c r="F249" s="5" t="e">
        <f t="shared" ca="1" si="76"/>
        <v>#NAME?</v>
      </c>
      <c r="G249" s="5" t="str">
        <f t="shared" si="76"/>
        <v>Meta Parcial</v>
      </c>
      <c r="H249" s="5" t="str">
        <f t="shared" si="76"/>
        <v>01-09-Out-24</v>
      </c>
      <c r="I249" s="5" t="str">
        <f t="shared" si="76"/>
        <v>Meta Parcial</v>
      </c>
      <c r="J249" s="5" t="str">
        <f t="shared" si="76"/>
        <v>10-31-Out-24</v>
      </c>
      <c r="K249" s="5" t="str">
        <f t="shared" si="76"/>
        <v>Meta Mensal</v>
      </c>
      <c r="L249" s="5">
        <f t="shared" si="76"/>
        <v>45566</v>
      </c>
      <c r="M249" s="5" t="e">
        <f t="shared" ca="1" si="76"/>
        <v>#NAME?</v>
      </c>
      <c r="N249" s="5" t="e">
        <f t="shared" ca="1" si="76"/>
        <v>#NAME?</v>
      </c>
      <c r="O249" s="5" t="str">
        <f t="shared" si="76"/>
        <v>Meta Parcial</v>
      </c>
      <c r="P249" s="5" t="str">
        <f t="shared" si="76"/>
        <v>01-09/jan de 2025</v>
      </c>
      <c r="Q249" s="5" t="str">
        <f t="shared" si="76"/>
        <v>Meta Parcial</v>
      </c>
      <c r="R249" s="5" t="str">
        <f t="shared" si="76"/>
        <v>01-04/jan de 2025</v>
      </c>
      <c r="S249" s="7" t="s">
        <v>132</v>
      </c>
      <c r="T249" s="8" t="str">
        <f>T$4</f>
        <v>Meta Parcial</v>
      </c>
      <c r="U249" s="8" t="str">
        <f>U$4</f>
        <v>05-31/jan de 2025</v>
      </c>
      <c r="V249" s="8" t="str">
        <f>V$4</f>
        <v>Meta Parcial</v>
      </c>
      <c r="W249" s="8" t="str">
        <f>W$4</f>
        <v>10-31/jan de 2025</v>
      </c>
      <c r="X249" s="8" t="str">
        <f t="shared" si="76"/>
        <v>Meta Mensal</v>
      </c>
      <c r="Y249" s="8" t="e">
        <f t="shared" ca="1" si="76"/>
        <v>#NAME?</v>
      </c>
      <c r="Z249" s="8" t="e">
        <f t="shared" ca="1" si="76"/>
        <v>#NAME?</v>
      </c>
      <c r="AA249" s="8" t="e">
        <f t="shared" ca="1" si="76"/>
        <v>#NAME?</v>
      </c>
      <c r="AB249" s="8" t="e">
        <f t="shared" ca="1" si="76"/>
        <v>#NAME?</v>
      </c>
      <c r="AC249" s="8" t="e">
        <f t="shared" ca="1" si="76"/>
        <v>#NAME?</v>
      </c>
      <c r="AD249" s="8" t="e">
        <f t="shared" ca="1" si="76"/>
        <v>#NAME?</v>
      </c>
      <c r="AE249" s="8" t="e">
        <f t="shared" ca="1" si="76"/>
        <v>#NAME?</v>
      </c>
      <c r="AF249" s="8" t="e">
        <f t="shared" ca="1" si="76"/>
        <v>#NAME?</v>
      </c>
      <c r="AG249" s="8" t="e">
        <f t="shared" ca="1" si="76"/>
        <v>#NAME?</v>
      </c>
      <c r="AH249" s="8" t="e">
        <f t="shared" ca="1" si="76"/>
        <v>#NAME?</v>
      </c>
      <c r="AI249" s="8" t="e">
        <f t="shared" ca="1" si="76"/>
        <v>#NAME?</v>
      </c>
      <c r="AJ249" s="8" t="e">
        <f t="shared" ca="1" si="76"/>
        <v>#NAME?</v>
      </c>
      <c r="AK249" s="8" t="e">
        <f t="shared" ca="1" si="76"/>
        <v>#NAME?</v>
      </c>
      <c r="AL249" s="8" t="e">
        <f t="shared" ca="1" si="76"/>
        <v>#NAME?</v>
      </c>
      <c r="AM249" s="8" t="e">
        <f t="shared" ca="1" si="76"/>
        <v>#NAME?</v>
      </c>
      <c r="AN249" s="8" t="e">
        <f t="shared" ca="1" si="76"/>
        <v>#NAME?</v>
      </c>
      <c r="AO249" s="8" t="e">
        <f t="shared" ca="1" si="76"/>
        <v>#NAME?</v>
      </c>
      <c r="AP249" s="8" t="e">
        <f t="shared" ca="1" si="76"/>
        <v>#NAME?</v>
      </c>
      <c r="AQ249" s="8" t="e">
        <f t="shared" ca="1" si="76"/>
        <v>#NAME?</v>
      </c>
      <c r="AR249" s="8" t="e">
        <f t="shared" ca="1" si="76"/>
        <v>#NAME?</v>
      </c>
      <c r="AS249" s="8" t="e">
        <f t="shared" ca="1" si="76"/>
        <v>#NAME?</v>
      </c>
      <c r="AT249" s="8" t="e">
        <f t="shared" ca="1" si="76"/>
        <v>#NAME?</v>
      </c>
      <c r="AU249" s="8" t="e">
        <f t="shared" ca="1" si="76"/>
        <v>#NAME?</v>
      </c>
      <c r="AV249" s="8" t="e">
        <f t="shared" ca="1" si="76"/>
        <v>#NAME?</v>
      </c>
      <c r="AW249" s="8" t="e">
        <f t="shared" ca="1" si="76"/>
        <v>#NAME?</v>
      </c>
    </row>
    <row r="250" spans="1:49" s="14" customFormat="1" x14ac:dyDescent="0.25">
      <c r="A250" s="15" t="s">
        <v>133</v>
      </c>
      <c r="B250" s="18">
        <f>(D250/31)*22</f>
        <v>78.064516129032256</v>
      </c>
      <c r="C250" s="91">
        <v>0</v>
      </c>
      <c r="D250" s="18">
        <v>110</v>
      </c>
      <c r="E250" s="92">
        <v>0</v>
      </c>
      <c r="F250" s="91">
        <v>0</v>
      </c>
      <c r="G250" s="91">
        <f>(K250/31)*9</f>
        <v>31.93548387096774</v>
      </c>
      <c r="H250" s="93">
        <v>0</v>
      </c>
      <c r="I250" s="91">
        <f>(K250/31)*22</f>
        <v>78.064516129032256</v>
      </c>
      <c r="J250" s="93">
        <v>0</v>
      </c>
      <c r="K250" s="91">
        <f>D250</f>
        <v>110</v>
      </c>
      <c r="L250" s="91">
        <f>H250+J250</f>
        <v>0</v>
      </c>
      <c r="M250" s="91">
        <v>0</v>
      </c>
      <c r="N250" s="91">
        <v>0</v>
      </c>
      <c r="O250" s="91">
        <f>ROUND((K250/31)*9,0)</f>
        <v>32</v>
      </c>
      <c r="P250" s="91">
        <v>0</v>
      </c>
      <c r="Q250" s="91">
        <f>ROUND((K250/31)*4,0)</f>
        <v>14</v>
      </c>
      <c r="R250" s="91">
        <v>0</v>
      </c>
      <c r="S250" s="15" t="s">
        <v>133</v>
      </c>
      <c r="T250" s="91">
        <f>ROUND((X250/31)*27,0)</f>
        <v>70</v>
      </c>
      <c r="U250" s="116">
        <v>0</v>
      </c>
      <c r="V250" s="91">
        <f>ROUND((X250/31)*22,0)</f>
        <v>57</v>
      </c>
      <c r="W250" s="91">
        <v>0</v>
      </c>
      <c r="X250" s="91">
        <v>80</v>
      </c>
      <c r="Y250" s="18">
        <f>P250+W250</f>
        <v>0</v>
      </c>
      <c r="Z250" s="91">
        <v>0</v>
      </c>
      <c r="AA250" s="91">
        <v>0</v>
      </c>
      <c r="AB250" s="91">
        <v>0</v>
      </c>
      <c r="AC250" s="91">
        <v>0</v>
      </c>
      <c r="AD250" s="91">
        <v>0</v>
      </c>
      <c r="AE250" s="91">
        <v>0</v>
      </c>
      <c r="AF250" s="91">
        <v>0</v>
      </c>
      <c r="AG250" s="91"/>
      <c r="AH250" s="91"/>
      <c r="AI250" s="91"/>
      <c r="AJ250" s="91"/>
      <c r="AK250" s="91"/>
      <c r="AL250" s="91"/>
      <c r="AM250" s="91"/>
      <c r="AN250" s="91"/>
      <c r="AO250" s="91"/>
      <c r="AP250" s="91"/>
      <c r="AQ250" s="91"/>
      <c r="AR250" s="91"/>
      <c r="AS250" s="91"/>
      <c r="AT250" s="91"/>
      <c r="AU250" s="91"/>
      <c r="AV250" s="91"/>
      <c r="AW250" s="91"/>
    </row>
    <row r="251" spans="1:49" s="14" customFormat="1" x14ac:dyDescent="0.25">
      <c r="A251" s="15" t="s">
        <v>134</v>
      </c>
      <c r="B251" s="18">
        <f>(D251/31)*22</f>
        <v>63.870967741935488</v>
      </c>
      <c r="C251" s="91">
        <v>0</v>
      </c>
      <c r="D251" s="18">
        <v>90</v>
      </c>
      <c r="E251" s="92">
        <v>0</v>
      </c>
      <c r="F251" s="91">
        <v>0</v>
      </c>
      <c r="G251" s="91">
        <f>(K251/31)*9</f>
        <v>26.129032258064516</v>
      </c>
      <c r="H251" s="93">
        <v>0</v>
      </c>
      <c r="I251" s="91">
        <f>(K251/31)*22</f>
        <v>63.870967741935488</v>
      </c>
      <c r="J251" s="93">
        <v>0</v>
      </c>
      <c r="K251" s="91">
        <f>D251</f>
        <v>90</v>
      </c>
      <c r="L251" s="91">
        <f>H251+J251</f>
        <v>0</v>
      </c>
      <c r="M251" s="91">
        <v>0</v>
      </c>
      <c r="N251" s="91">
        <v>0</v>
      </c>
      <c r="O251" s="91">
        <f>ROUND((K251/31)*9,0)</f>
        <v>26</v>
      </c>
      <c r="P251" s="91">
        <v>0</v>
      </c>
      <c r="Q251" s="91">
        <f>ROUND((K251/31)*4,0)</f>
        <v>12</v>
      </c>
      <c r="R251" s="91">
        <v>0</v>
      </c>
      <c r="S251" s="15" t="s">
        <v>134</v>
      </c>
      <c r="T251" s="91">
        <f>ROUND((X251/31)*27,0)</f>
        <v>52</v>
      </c>
      <c r="U251" s="116">
        <v>0</v>
      </c>
      <c r="V251" s="91">
        <f>ROUND((X251/31)*22,0)</f>
        <v>43</v>
      </c>
      <c r="W251" s="91">
        <v>0</v>
      </c>
      <c r="X251" s="91">
        <v>60</v>
      </c>
      <c r="Y251" s="18">
        <f>P251+W251</f>
        <v>0</v>
      </c>
      <c r="Z251" s="91">
        <v>0</v>
      </c>
      <c r="AA251" s="91">
        <v>0</v>
      </c>
      <c r="AB251" s="91">
        <v>0</v>
      </c>
      <c r="AC251" s="91">
        <v>0</v>
      </c>
      <c r="AD251" s="91">
        <v>0</v>
      </c>
      <c r="AE251" s="91">
        <v>0</v>
      </c>
      <c r="AF251" s="91">
        <v>0</v>
      </c>
      <c r="AG251" s="91"/>
      <c r="AH251" s="91"/>
      <c r="AI251" s="91"/>
      <c r="AJ251" s="91"/>
      <c r="AK251" s="91"/>
      <c r="AL251" s="91"/>
      <c r="AM251" s="91"/>
      <c r="AN251" s="91"/>
      <c r="AO251" s="91"/>
      <c r="AP251" s="91"/>
      <c r="AQ251" s="91"/>
      <c r="AR251" s="91"/>
      <c r="AS251" s="91"/>
      <c r="AT251" s="91"/>
      <c r="AU251" s="91"/>
      <c r="AV251" s="91"/>
      <c r="AW251" s="91"/>
    </row>
    <row r="252" spans="1:49" s="14" customFormat="1" x14ac:dyDescent="0.25">
      <c r="A252" s="15" t="s">
        <v>135</v>
      </c>
      <c r="B252" s="18">
        <f>(D252/31)*22</f>
        <v>42.58064516129032</v>
      </c>
      <c r="C252" s="91">
        <v>0</v>
      </c>
      <c r="D252" s="18">
        <v>60</v>
      </c>
      <c r="E252" s="92">
        <v>0</v>
      </c>
      <c r="F252" s="91">
        <v>0</v>
      </c>
      <c r="G252" s="91">
        <f>(K252/31)*9</f>
        <v>17.41935483870968</v>
      </c>
      <c r="H252" s="93">
        <v>0</v>
      </c>
      <c r="I252" s="91">
        <f>(K252/31)*22</f>
        <v>42.58064516129032</v>
      </c>
      <c r="J252" s="93">
        <v>0</v>
      </c>
      <c r="K252" s="91">
        <f>D252</f>
        <v>60</v>
      </c>
      <c r="L252" s="91">
        <f>H252+J252</f>
        <v>0</v>
      </c>
      <c r="M252" s="91">
        <v>0</v>
      </c>
      <c r="N252" s="91">
        <v>0</v>
      </c>
      <c r="O252" s="91">
        <f>ROUND((K252/31)*9,0)</f>
        <v>17</v>
      </c>
      <c r="P252" s="91">
        <v>0</v>
      </c>
      <c r="Q252" s="91">
        <f>ROUND((K252/31)*4,0)</f>
        <v>8</v>
      </c>
      <c r="R252" s="91">
        <v>0</v>
      </c>
      <c r="S252" s="15" t="s">
        <v>135</v>
      </c>
      <c r="T252" s="91">
        <f>ROUND((X252/31)*27,0)</f>
        <v>30</v>
      </c>
      <c r="U252" s="116">
        <v>0</v>
      </c>
      <c r="V252" s="91">
        <f>ROUND((X252/31)*22,0)</f>
        <v>25</v>
      </c>
      <c r="W252" s="91">
        <v>0</v>
      </c>
      <c r="X252" s="91">
        <v>35</v>
      </c>
      <c r="Y252" s="18">
        <f>P252+W252</f>
        <v>0</v>
      </c>
      <c r="Z252" s="91">
        <v>0</v>
      </c>
      <c r="AA252" s="91">
        <v>0</v>
      </c>
      <c r="AB252" s="91">
        <v>0</v>
      </c>
      <c r="AC252" s="91">
        <v>0</v>
      </c>
      <c r="AD252" s="91">
        <v>0</v>
      </c>
      <c r="AE252" s="91">
        <v>0</v>
      </c>
      <c r="AF252" s="91">
        <v>0</v>
      </c>
      <c r="AG252" s="91"/>
      <c r="AH252" s="91"/>
      <c r="AI252" s="91"/>
      <c r="AJ252" s="91"/>
      <c r="AK252" s="91"/>
      <c r="AL252" s="91"/>
      <c r="AM252" s="91"/>
      <c r="AN252" s="91"/>
      <c r="AO252" s="91"/>
      <c r="AP252" s="91"/>
      <c r="AQ252" s="91"/>
      <c r="AR252" s="91"/>
      <c r="AS252" s="91"/>
      <c r="AT252" s="91"/>
      <c r="AU252" s="91"/>
      <c r="AV252" s="91"/>
      <c r="AW252" s="91"/>
    </row>
    <row r="253" spans="1:49" s="14" customFormat="1" x14ac:dyDescent="0.25">
      <c r="A253" s="15" t="s">
        <v>136</v>
      </c>
      <c r="B253" s="18">
        <f>(D253/31)*22</f>
        <v>63.870967741935488</v>
      </c>
      <c r="C253" s="91">
        <v>0</v>
      </c>
      <c r="D253" s="18">
        <v>90</v>
      </c>
      <c r="E253" s="92">
        <v>0</v>
      </c>
      <c r="F253" s="91">
        <v>0</v>
      </c>
      <c r="G253" s="91">
        <f>(K253/31)*9</f>
        <v>26.129032258064516</v>
      </c>
      <c r="H253" s="93">
        <v>0</v>
      </c>
      <c r="I253" s="91">
        <f>(K253/31)*22</f>
        <v>63.870967741935488</v>
      </c>
      <c r="J253" s="93">
        <v>0</v>
      </c>
      <c r="K253" s="91">
        <f>D253</f>
        <v>90</v>
      </c>
      <c r="L253" s="91">
        <f>H253+J253</f>
        <v>0</v>
      </c>
      <c r="M253" s="91">
        <v>0</v>
      </c>
      <c r="N253" s="91">
        <v>0</v>
      </c>
      <c r="O253" s="91">
        <f>ROUND((K253/31)*9,0)</f>
        <v>26</v>
      </c>
      <c r="P253" s="91">
        <v>0</v>
      </c>
      <c r="Q253" s="91">
        <f>ROUND((K253/31)*4,0)</f>
        <v>12</v>
      </c>
      <c r="R253" s="91">
        <v>0</v>
      </c>
      <c r="S253" s="15" t="s">
        <v>136</v>
      </c>
      <c r="T253" s="91">
        <f>ROUND((X253/31)*27,0)</f>
        <v>70</v>
      </c>
      <c r="U253" s="116">
        <v>0</v>
      </c>
      <c r="V253" s="91">
        <f>ROUND((X253/31)*22,0)</f>
        <v>57</v>
      </c>
      <c r="W253" s="91">
        <v>0</v>
      </c>
      <c r="X253" s="91">
        <v>80</v>
      </c>
      <c r="Y253" s="18">
        <f>P253+W253</f>
        <v>0</v>
      </c>
      <c r="Z253" s="91">
        <v>0</v>
      </c>
      <c r="AA253" s="91">
        <v>0</v>
      </c>
      <c r="AB253" s="91">
        <v>0</v>
      </c>
      <c r="AC253" s="91">
        <v>0</v>
      </c>
      <c r="AD253" s="91">
        <v>0</v>
      </c>
      <c r="AE253" s="91">
        <v>0</v>
      </c>
      <c r="AF253" s="91">
        <v>0</v>
      </c>
      <c r="AG253" s="91"/>
      <c r="AH253" s="91"/>
      <c r="AI253" s="91"/>
      <c r="AJ253" s="91"/>
      <c r="AK253" s="91"/>
      <c r="AL253" s="91"/>
      <c r="AM253" s="91"/>
      <c r="AN253" s="91"/>
      <c r="AO253" s="91"/>
      <c r="AP253" s="91"/>
      <c r="AQ253" s="91"/>
      <c r="AR253" s="91"/>
      <c r="AS253" s="91"/>
      <c r="AT253" s="91"/>
      <c r="AU253" s="91"/>
      <c r="AV253" s="91"/>
      <c r="AW253" s="91"/>
    </row>
    <row r="254" spans="1:49" s="23" customFormat="1" x14ac:dyDescent="0.25">
      <c r="A254" s="19" t="s">
        <v>15</v>
      </c>
      <c r="B254" s="22">
        <f>SUM(B250:B253)</f>
        <v>248.38709677419354</v>
      </c>
      <c r="C254" s="22">
        <f>SUM(C250:C253)</f>
        <v>0</v>
      </c>
      <c r="D254" s="22">
        <f>SUM(D250:D253)</f>
        <v>350</v>
      </c>
      <c r="E254" s="22">
        <f t="shared" ref="E254:AW254" si="77">SUM(E250:E253)</f>
        <v>0</v>
      </c>
      <c r="F254" s="22">
        <f t="shared" si="77"/>
        <v>0</v>
      </c>
      <c r="G254" s="22">
        <f t="shared" si="77"/>
        <v>101.61290322580645</v>
      </c>
      <c r="H254" s="22">
        <f t="shared" si="77"/>
        <v>0</v>
      </c>
      <c r="I254" s="22">
        <f t="shared" si="77"/>
        <v>248.38709677419354</v>
      </c>
      <c r="J254" s="22">
        <f t="shared" si="77"/>
        <v>0</v>
      </c>
      <c r="K254" s="22">
        <f t="shared" si="77"/>
        <v>350</v>
      </c>
      <c r="L254" s="22">
        <f t="shared" si="77"/>
        <v>0</v>
      </c>
      <c r="M254" s="22">
        <f t="shared" si="77"/>
        <v>0</v>
      </c>
      <c r="N254" s="22">
        <f t="shared" si="77"/>
        <v>0</v>
      </c>
      <c r="O254" s="22">
        <f t="shared" si="77"/>
        <v>101</v>
      </c>
      <c r="P254" s="22">
        <f t="shared" si="77"/>
        <v>0</v>
      </c>
      <c r="Q254" s="22">
        <f t="shared" si="77"/>
        <v>46</v>
      </c>
      <c r="R254" s="22">
        <f t="shared" si="77"/>
        <v>0</v>
      </c>
      <c r="S254" s="19" t="s">
        <v>15</v>
      </c>
      <c r="T254" s="22">
        <f>SUM(T250:T253)</f>
        <v>222</v>
      </c>
      <c r="U254" s="22">
        <f>SUM(U250:U253)</f>
        <v>0</v>
      </c>
      <c r="V254" s="22">
        <f>SUM(V250:V253)</f>
        <v>182</v>
      </c>
      <c r="W254" s="22">
        <f>SUM(W250:W253)</f>
        <v>0</v>
      </c>
      <c r="X254" s="22">
        <f>SUM(X250:X253)</f>
        <v>255</v>
      </c>
      <c r="Y254" s="22">
        <f t="shared" si="77"/>
        <v>0</v>
      </c>
      <c r="Z254" s="22">
        <f t="shared" si="77"/>
        <v>0</v>
      </c>
      <c r="AA254" s="22">
        <f t="shared" si="77"/>
        <v>0</v>
      </c>
      <c r="AB254" s="22">
        <f t="shared" si="77"/>
        <v>0</v>
      </c>
      <c r="AC254" s="22">
        <f t="shared" si="77"/>
        <v>0</v>
      </c>
      <c r="AD254" s="22">
        <f t="shared" si="77"/>
        <v>0</v>
      </c>
      <c r="AE254" s="22">
        <f t="shared" si="77"/>
        <v>0</v>
      </c>
      <c r="AF254" s="22">
        <f t="shared" si="77"/>
        <v>0</v>
      </c>
      <c r="AG254" s="22">
        <f t="shared" si="77"/>
        <v>0</v>
      </c>
      <c r="AH254" s="22">
        <f t="shared" si="77"/>
        <v>0</v>
      </c>
      <c r="AI254" s="22">
        <f t="shared" si="77"/>
        <v>0</v>
      </c>
      <c r="AJ254" s="22">
        <f t="shared" si="77"/>
        <v>0</v>
      </c>
      <c r="AK254" s="22">
        <f t="shared" si="77"/>
        <v>0</v>
      </c>
      <c r="AL254" s="22">
        <f t="shared" si="77"/>
        <v>0</v>
      </c>
      <c r="AM254" s="22">
        <f t="shared" si="77"/>
        <v>0</v>
      </c>
      <c r="AN254" s="22">
        <f t="shared" si="77"/>
        <v>0</v>
      </c>
      <c r="AO254" s="22">
        <f t="shared" si="77"/>
        <v>0</v>
      </c>
      <c r="AP254" s="22">
        <f t="shared" si="77"/>
        <v>0</v>
      </c>
      <c r="AQ254" s="22">
        <f t="shared" si="77"/>
        <v>0</v>
      </c>
      <c r="AR254" s="22">
        <f t="shared" si="77"/>
        <v>0</v>
      </c>
      <c r="AS254" s="22">
        <f t="shared" si="77"/>
        <v>0</v>
      </c>
      <c r="AT254" s="22">
        <f t="shared" si="77"/>
        <v>0</v>
      </c>
      <c r="AU254" s="22">
        <f t="shared" si="77"/>
        <v>0</v>
      </c>
      <c r="AV254" s="22">
        <f t="shared" si="77"/>
        <v>0</v>
      </c>
      <c r="AW254" s="22">
        <f t="shared" si="77"/>
        <v>0</v>
      </c>
    </row>
    <row r="256" spans="1:49" ht="25.5" x14ac:dyDescent="0.25">
      <c r="A256" s="88" t="s">
        <v>137</v>
      </c>
      <c r="B256" s="5" t="str">
        <f>B$4</f>
        <v>Meta Parcial</v>
      </c>
      <c r="C256" s="5" t="str">
        <f t="shared" ref="C256:AW256" si="78">C$4</f>
        <v>10-31-jul-24</v>
      </c>
      <c r="D256" s="5" t="str">
        <f t="shared" si="78"/>
        <v>Meta Mensal</v>
      </c>
      <c r="E256" s="5">
        <f t="shared" si="78"/>
        <v>45505</v>
      </c>
      <c r="F256" s="5" t="e">
        <f t="shared" ca="1" si="78"/>
        <v>#NAME?</v>
      </c>
      <c r="G256" s="5" t="str">
        <f t="shared" si="78"/>
        <v>Meta Parcial</v>
      </c>
      <c r="H256" s="5" t="str">
        <f t="shared" si="78"/>
        <v>01-09-Out-24</v>
      </c>
      <c r="I256" s="5" t="str">
        <f t="shared" si="78"/>
        <v>Meta Parcial</v>
      </c>
      <c r="J256" s="5" t="str">
        <f t="shared" si="78"/>
        <v>10-31-Out-24</v>
      </c>
      <c r="K256" s="5" t="str">
        <f t="shared" si="78"/>
        <v>Meta Mensal</v>
      </c>
      <c r="L256" s="5">
        <f t="shared" si="78"/>
        <v>45566</v>
      </c>
      <c r="M256" s="5" t="e">
        <f t="shared" ca="1" si="78"/>
        <v>#NAME?</v>
      </c>
      <c r="N256" s="5" t="e">
        <f t="shared" ca="1" si="78"/>
        <v>#NAME?</v>
      </c>
      <c r="O256" s="5" t="str">
        <f t="shared" si="78"/>
        <v>Meta Parcial</v>
      </c>
      <c r="P256" s="5" t="str">
        <f t="shared" si="78"/>
        <v>01-09/jan de 2025</v>
      </c>
      <c r="Q256" s="5" t="str">
        <f t="shared" si="78"/>
        <v>Meta Parcial</v>
      </c>
      <c r="R256" s="5" t="str">
        <f t="shared" si="78"/>
        <v>01-04/jan de 2025</v>
      </c>
      <c r="S256" s="7" t="s">
        <v>138</v>
      </c>
      <c r="T256" s="8" t="str">
        <f>T$4</f>
        <v>Meta Parcial</v>
      </c>
      <c r="U256" s="8" t="str">
        <f>U$4</f>
        <v>05-31/jan de 2025</v>
      </c>
      <c r="V256" s="8" t="str">
        <f>V$4</f>
        <v>Meta Parcial</v>
      </c>
      <c r="W256" s="8" t="str">
        <f>W$4</f>
        <v>10-31/jan de 2025</v>
      </c>
      <c r="X256" s="8" t="str">
        <f t="shared" si="78"/>
        <v>Meta Mensal</v>
      </c>
      <c r="Y256" s="8" t="e">
        <f t="shared" ca="1" si="78"/>
        <v>#NAME?</v>
      </c>
      <c r="Z256" s="8" t="e">
        <f t="shared" ca="1" si="78"/>
        <v>#NAME?</v>
      </c>
      <c r="AA256" s="8" t="e">
        <f t="shared" ca="1" si="78"/>
        <v>#NAME?</v>
      </c>
      <c r="AB256" s="8" t="e">
        <f t="shared" ca="1" si="78"/>
        <v>#NAME?</v>
      </c>
      <c r="AC256" s="8" t="e">
        <f t="shared" ca="1" si="78"/>
        <v>#NAME?</v>
      </c>
      <c r="AD256" s="8" t="e">
        <f t="shared" ca="1" si="78"/>
        <v>#NAME?</v>
      </c>
      <c r="AE256" s="8" t="e">
        <f t="shared" ca="1" si="78"/>
        <v>#NAME?</v>
      </c>
      <c r="AF256" s="8" t="e">
        <f t="shared" ca="1" si="78"/>
        <v>#NAME?</v>
      </c>
      <c r="AG256" s="8" t="e">
        <f t="shared" ca="1" si="78"/>
        <v>#NAME?</v>
      </c>
      <c r="AH256" s="8" t="e">
        <f t="shared" ca="1" si="78"/>
        <v>#NAME?</v>
      </c>
      <c r="AI256" s="8" t="e">
        <f t="shared" ca="1" si="78"/>
        <v>#NAME?</v>
      </c>
      <c r="AJ256" s="8" t="e">
        <f t="shared" ca="1" si="78"/>
        <v>#NAME?</v>
      </c>
      <c r="AK256" s="8" t="e">
        <f t="shared" ca="1" si="78"/>
        <v>#NAME?</v>
      </c>
      <c r="AL256" s="8" t="e">
        <f t="shared" ca="1" si="78"/>
        <v>#NAME?</v>
      </c>
      <c r="AM256" s="8" t="e">
        <f t="shared" ca="1" si="78"/>
        <v>#NAME?</v>
      </c>
      <c r="AN256" s="8" t="e">
        <f t="shared" ca="1" si="78"/>
        <v>#NAME?</v>
      </c>
      <c r="AO256" s="8" t="e">
        <f t="shared" ca="1" si="78"/>
        <v>#NAME?</v>
      </c>
      <c r="AP256" s="8" t="e">
        <f t="shared" ca="1" si="78"/>
        <v>#NAME?</v>
      </c>
      <c r="AQ256" s="8" t="e">
        <f t="shared" ca="1" si="78"/>
        <v>#NAME?</v>
      </c>
      <c r="AR256" s="8" t="e">
        <f t="shared" ca="1" si="78"/>
        <v>#NAME?</v>
      </c>
      <c r="AS256" s="8" t="e">
        <f t="shared" ca="1" si="78"/>
        <v>#NAME?</v>
      </c>
      <c r="AT256" s="8" t="e">
        <f t="shared" ca="1" si="78"/>
        <v>#NAME?</v>
      </c>
      <c r="AU256" s="8" t="e">
        <f t="shared" ca="1" si="78"/>
        <v>#NAME?</v>
      </c>
      <c r="AV256" s="8" t="e">
        <f t="shared" ca="1" si="78"/>
        <v>#NAME?</v>
      </c>
      <c r="AW256" s="8" t="e">
        <f t="shared" ca="1" si="78"/>
        <v>#NAME?</v>
      </c>
    </row>
    <row r="257" spans="1:52" s="14" customFormat="1" x14ac:dyDescent="0.25">
      <c r="A257" s="167" t="s">
        <v>139</v>
      </c>
      <c r="B257" s="18">
        <f>(D257/31)*22</f>
        <v>411.61290322580646</v>
      </c>
      <c r="C257" s="91">
        <v>452</v>
      </c>
      <c r="D257" s="18">
        <v>580</v>
      </c>
      <c r="E257" s="92">
        <v>634</v>
      </c>
      <c r="F257" s="91">
        <v>584</v>
      </c>
      <c r="G257" s="91">
        <f>(K257/31)*9</f>
        <v>168.38709677419357</v>
      </c>
      <c r="H257" s="93">
        <v>184</v>
      </c>
      <c r="I257" s="91">
        <f>(K257/31)*22</f>
        <v>411.61290322580646</v>
      </c>
      <c r="J257" s="93">
        <v>440</v>
      </c>
      <c r="K257" s="91">
        <f>D257</f>
        <v>580</v>
      </c>
      <c r="L257" s="91">
        <f>H257+J257</f>
        <v>624</v>
      </c>
      <c r="M257" s="91">
        <v>595</v>
      </c>
      <c r="N257" s="91">
        <v>591</v>
      </c>
      <c r="O257" s="91">
        <f>ROUND((K257/31)*9,0)</f>
        <v>168</v>
      </c>
      <c r="P257" s="91">
        <v>190</v>
      </c>
      <c r="Q257" s="91">
        <f>ROUND((K257/31)*4,0)</f>
        <v>75</v>
      </c>
      <c r="R257" s="91">
        <v>94</v>
      </c>
      <c r="S257" s="167" t="s">
        <v>139</v>
      </c>
      <c r="T257" s="91">
        <f>ROUND((X257/31)*27,0)</f>
        <v>543</v>
      </c>
      <c r="U257" s="116">
        <v>539</v>
      </c>
      <c r="V257" s="91">
        <f>ROUND((X257/31)*22,0)</f>
        <v>443</v>
      </c>
      <c r="W257" s="91">
        <v>443</v>
      </c>
      <c r="X257" s="91">
        <v>624</v>
      </c>
      <c r="Y257" s="18">
        <v>633</v>
      </c>
      <c r="Z257" s="91">
        <v>539</v>
      </c>
      <c r="AA257" s="91">
        <v>594</v>
      </c>
      <c r="AB257" s="91">
        <v>598</v>
      </c>
      <c r="AC257" s="91">
        <v>614</v>
      </c>
      <c r="AD257" s="91">
        <v>586</v>
      </c>
      <c r="AE257" s="91">
        <v>625</v>
      </c>
      <c r="AF257" s="91">
        <v>597</v>
      </c>
      <c r="AG257" s="91"/>
      <c r="AH257" s="91"/>
      <c r="AI257" s="91"/>
      <c r="AJ257" s="91"/>
      <c r="AK257" s="91"/>
      <c r="AL257" s="91"/>
      <c r="AM257" s="91"/>
      <c r="AN257" s="91"/>
      <c r="AO257" s="91"/>
      <c r="AP257" s="91"/>
      <c r="AQ257" s="91"/>
      <c r="AR257" s="91"/>
      <c r="AS257" s="91"/>
      <c r="AT257" s="91"/>
      <c r="AU257" s="91"/>
      <c r="AV257" s="91"/>
      <c r="AW257" s="91"/>
    </row>
    <row r="258" spans="1:52" s="14" customFormat="1" x14ac:dyDescent="0.25">
      <c r="A258" s="167" t="s">
        <v>140</v>
      </c>
      <c r="B258" s="168">
        <f>(D258/31)*22</f>
        <v>4.258064516129032</v>
      </c>
      <c r="C258" s="91">
        <v>0</v>
      </c>
      <c r="D258" s="168">
        <v>6</v>
      </c>
      <c r="E258" s="92">
        <v>0</v>
      </c>
      <c r="F258" s="91">
        <v>0</v>
      </c>
      <c r="G258" s="91">
        <f>(K258/31)*9</f>
        <v>1.7419354838709677</v>
      </c>
      <c r="H258" s="93">
        <v>0</v>
      </c>
      <c r="I258" s="91">
        <f>(K258/31)*22</f>
        <v>4.258064516129032</v>
      </c>
      <c r="J258" s="93">
        <v>0</v>
      </c>
      <c r="K258" s="91">
        <f>D258</f>
        <v>6</v>
      </c>
      <c r="L258" s="91">
        <f>H258+J258</f>
        <v>0</v>
      </c>
      <c r="M258" s="91" t="s">
        <v>64</v>
      </c>
      <c r="N258" s="91" t="s">
        <v>64</v>
      </c>
      <c r="O258" s="91">
        <f>ROUND((K258/31)*9,0)</f>
        <v>2</v>
      </c>
      <c r="P258" s="91"/>
      <c r="Q258" s="91">
        <f>ROUND((K258/31)*4,0)</f>
        <v>1</v>
      </c>
      <c r="R258" s="91" t="s">
        <v>64</v>
      </c>
      <c r="S258" s="167" t="s">
        <v>140</v>
      </c>
      <c r="T258" s="91">
        <f>ROUND((X258/31)*27,0)</f>
        <v>4</v>
      </c>
      <c r="U258" s="116" t="s">
        <v>64</v>
      </c>
      <c r="V258" s="91">
        <f>ROUND((X258/31)*22,0)</f>
        <v>3</v>
      </c>
      <c r="W258" s="91">
        <v>0</v>
      </c>
      <c r="X258" s="91">
        <f>I258</f>
        <v>4.258064516129032</v>
      </c>
      <c r="Y258" s="18">
        <v>0</v>
      </c>
      <c r="Z258" s="91">
        <v>0</v>
      </c>
      <c r="AA258" s="91">
        <v>0</v>
      </c>
      <c r="AB258" s="91">
        <v>0</v>
      </c>
      <c r="AC258" s="91">
        <v>0</v>
      </c>
      <c r="AD258" s="91">
        <v>0</v>
      </c>
      <c r="AE258" s="91">
        <v>0</v>
      </c>
      <c r="AF258" s="91">
        <v>0</v>
      </c>
      <c r="AG258" s="91"/>
      <c r="AH258" s="91"/>
      <c r="AI258" s="91"/>
      <c r="AJ258" s="91"/>
      <c r="AK258" s="91"/>
      <c r="AL258" s="91"/>
      <c r="AM258" s="91"/>
      <c r="AN258" s="91"/>
      <c r="AO258" s="91"/>
      <c r="AP258" s="91"/>
      <c r="AQ258" s="91"/>
      <c r="AR258" s="91"/>
      <c r="AS258" s="91"/>
      <c r="AT258" s="91"/>
      <c r="AU258" s="91"/>
      <c r="AV258" s="91"/>
      <c r="AW258" s="91"/>
    </row>
    <row r="259" spans="1:52" s="23" customFormat="1" x14ac:dyDescent="0.25">
      <c r="A259" s="169" t="s">
        <v>15</v>
      </c>
      <c r="B259" s="170">
        <f>SUM(B257:B258)</f>
        <v>415.87096774193549</v>
      </c>
      <c r="C259" s="170">
        <f t="shared" ref="C259:AW259" si="79">SUM(C257:C258)</f>
        <v>452</v>
      </c>
      <c r="D259" s="170">
        <f t="shared" si="79"/>
        <v>586</v>
      </c>
      <c r="E259" s="170">
        <f t="shared" si="79"/>
        <v>634</v>
      </c>
      <c r="F259" s="170">
        <f t="shared" si="79"/>
        <v>584</v>
      </c>
      <c r="G259" s="170">
        <f t="shared" si="79"/>
        <v>170.12903225806454</v>
      </c>
      <c r="H259" s="170">
        <f t="shared" si="79"/>
        <v>184</v>
      </c>
      <c r="I259" s="170">
        <f t="shared" si="79"/>
        <v>415.87096774193549</v>
      </c>
      <c r="J259" s="170">
        <f t="shared" si="79"/>
        <v>440</v>
      </c>
      <c r="K259" s="170">
        <f t="shared" si="79"/>
        <v>586</v>
      </c>
      <c r="L259" s="170">
        <f t="shared" si="79"/>
        <v>624</v>
      </c>
      <c r="M259" s="170">
        <f t="shared" si="79"/>
        <v>595</v>
      </c>
      <c r="N259" s="170">
        <f t="shared" si="79"/>
        <v>591</v>
      </c>
      <c r="O259" s="170">
        <f t="shared" si="79"/>
        <v>170</v>
      </c>
      <c r="P259" s="170">
        <f t="shared" si="79"/>
        <v>190</v>
      </c>
      <c r="Q259" s="170">
        <f t="shared" si="79"/>
        <v>76</v>
      </c>
      <c r="R259" s="170">
        <f t="shared" si="79"/>
        <v>94</v>
      </c>
      <c r="S259" s="169" t="s">
        <v>15</v>
      </c>
      <c r="T259" s="170">
        <f>SUM(T257:T258)</f>
        <v>547</v>
      </c>
      <c r="U259" s="170">
        <f>SUM(U257:U258)</f>
        <v>539</v>
      </c>
      <c r="V259" s="170">
        <f>SUM(V257:V258)</f>
        <v>446</v>
      </c>
      <c r="W259" s="170">
        <f>SUM(W257:W258)</f>
        <v>443</v>
      </c>
      <c r="X259" s="170">
        <f>SUM(X257:X258)</f>
        <v>628.25806451612902</v>
      </c>
      <c r="Y259" s="170">
        <f t="shared" si="79"/>
        <v>633</v>
      </c>
      <c r="Z259" s="170">
        <f t="shared" si="79"/>
        <v>539</v>
      </c>
      <c r="AA259" s="170">
        <f t="shared" si="79"/>
        <v>594</v>
      </c>
      <c r="AB259" s="170">
        <f t="shared" si="79"/>
        <v>598</v>
      </c>
      <c r="AC259" s="170">
        <f t="shared" si="79"/>
        <v>614</v>
      </c>
      <c r="AD259" s="170">
        <f t="shared" si="79"/>
        <v>586</v>
      </c>
      <c r="AE259" s="170">
        <f t="shared" si="79"/>
        <v>625</v>
      </c>
      <c r="AF259" s="170">
        <f t="shared" si="79"/>
        <v>597</v>
      </c>
      <c r="AG259" s="170">
        <f t="shared" si="79"/>
        <v>0</v>
      </c>
      <c r="AH259" s="170">
        <f t="shared" si="79"/>
        <v>0</v>
      </c>
      <c r="AI259" s="170">
        <f t="shared" si="79"/>
        <v>0</v>
      </c>
      <c r="AJ259" s="170">
        <f t="shared" si="79"/>
        <v>0</v>
      </c>
      <c r="AK259" s="170">
        <f t="shared" si="79"/>
        <v>0</v>
      </c>
      <c r="AL259" s="170">
        <f t="shared" si="79"/>
        <v>0</v>
      </c>
      <c r="AM259" s="170">
        <f t="shared" si="79"/>
        <v>0</v>
      </c>
      <c r="AN259" s="170">
        <f t="shared" si="79"/>
        <v>0</v>
      </c>
      <c r="AO259" s="170">
        <f t="shared" si="79"/>
        <v>0</v>
      </c>
      <c r="AP259" s="170">
        <f t="shared" si="79"/>
        <v>0</v>
      </c>
      <c r="AQ259" s="170">
        <f t="shared" si="79"/>
        <v>0</v>
      </c>
      <c r="AR259" s="170">
        <f t="shared" si="79"/>
        <v>0</v>
      </c>
      <c r="AS259" s="170">
        <f t="shared" si="79"/>
        <v>0</v>
      </c>
      <c r="AT259" s="170">
        <f t="shared" si="79"/>
        <v>0</v>
      </c>
      <c r="AU259" s="170">
        <f t="shared" si="79"/>
        <v>0</v>
      </c>
      <c r="AV259" s="170">
        <f t="shared" si="79"/>
        <v>0</v>
      </c>
      <c r="AW259" s="170">
        <f t="shared" si="79"/>
        <v>0</v>
      </c>
    </row>
    <row r="261" spans="1:52" ht="25.5" x14ac:dyDescent="0.25">
      <c r="A261" s="88" t="s">
        <v>141</v>
      </c>
      <c r="B261" s="5" t="str">
        <f>B$4</f>
        <v>Meta Parcial</v>
      </c>
      <c r="C261" s="5" t="str">
        <f t="shared" ref="C261:AW261" si="80">C$4</f>
        <v>10-31-jul-24</v>
      </c>
      <c r="D261" s="5" t="str">
        <f t="shared" si="80"/>
        <v>Meta Mensal</v>
      </c>
      <c r="E261" s="5">
        <f t="shared" si="80"/>
        <v>45505</v>
      </c>
      <c r="F261" s="5" t="e">
        <f t="shared" ca="1" si="80"/>
        <v>#NAME?</v>
      </c>
      <c r="G261" s="5" t="str">
        <f t="shared" si="80"/>
        <v>Meta Parcial</v>
      </c>
      <c r="H261" s="5" t="str">
        <f t="shared" si="80"/>
        <v>01-09-Out-24</v>
      </c>
      <c r="I261" s="5" t="str">
        <f t="shared" si="80"/>
        <v>Meta Parcial</v>
      </c>
      <c r="J261" s="5" t="str">
        <f t="shared" si="80"/>
        <v>10-31-Out-24</v>
      </c>
      <c r="K261" s="5" t="str">
        <f t="shared" si="80"/>
        <v>Meta Mensal</v>
      </c>
      <c r="L261" s="5">
        <f t="shared" si="80"/>
        <v>45566</v>
      </c>
      <c r="M261" s="5" t="e">
        <f t="shared" ca="1" si="80"/>
        <v>#NAME?</v>
      </c>
      <c r="N261" s="5" t="e">
        <f t="shared" ca="1" si="80"/>
        <v>#NAME?</v>
      </c>
      <c r="O261" s="5" t="str">
        <f t="shared" si="80"/>
        <v>Meta Parcial</v>
      </c>
      <c r="P261" s="5" t="str">
        <f t="shared" si="80"/>
        <v>01-09/jan de 2025</v>
      </c>
      <c r="Q261" s="5" t="str">
        <f t="shared" si="80"/>
        <v>Meta Parcial</v>
      </c>
      <c r="R261" s="5" t="str">
        <f t="shared" si="80"/>
        <v>01-04/jan de 2025</v>
      </c>
      <c r="S261" s="7" t="s">
        <v>142</v>
      </c>
      <c r="T261" s="8" t="str">
        <f>T$4</f>
        <v>Meta Parcial</v>
      </c>
      <c r="U261" s="8" t="str">
        <f>U$4</f>
        <v>05-31/jan de 2025</v>
      </c>
      <c r="V261" s="8" t="str">
        <f>V$4</f>
        <v>Meta Parcial</v>
      </c>
      <c r="W261" s="8" t="str">
        <f>W$4</f>
        <v>10-31/jan de 2025</v>
      </c>
      <c r="X261" s="8" t="str">
        <f t="shared" si="80"/>
        <v>Meta Mensal</v>
      </c>
      <c r="Y261" s="8" t="e">
        <f t="shared" ca="1" si="80"/>
        <v>#NAME?</v>
      </c>
      <c r="Z261" s="8" t="e">
        <f t="shared" ca="1" si="80"/>
        <v>#NAME?</v>
      </c>
      <c r="AA261" s="8" t="e">
        <f t="shared" ca="1" si="80"/>
        <v>#NAME?</v>
      </c>
      <c r="AB261" s="8" t="e">
        <f t="shared" ca="1" si="80"/>
        <v>#NAME?</v>
      </c>
      <c r="AC261" s="8" t="e">
        <f t="shared" ca="1" si="80"/>
        <v>#NAME?</v>
      </c>
      <c r="AD261" s="8" t="e">
        <f t="shared" ca="1" si="80"/>
        <v>#NAME?</v>
      </c>
      <c r="AE261" s="8" t="e">
        <f t="shared" ca="1" si="80"/>
        <v>#NAME?</v>
      </c>
      <c r="AF261" s="8" t="e">
        <f t="shared" ca="1" si="80"/>
        <v>#NAME?</v>
      </c>
      <c r="AG261" s="8" t="e">
        <f t="shared" ca="1" si="80"/>
        <v>#NAME?</v>
      </c>
      <c r="AH261" s="8" t="e">
        <f t="shared" ca="1" si="80"/>
        <v>#NAME?</v>
      </c>
      <c r="AI261" s="8" t="e">
        <f t="shared" ca="1" si="80"/>
        <v>#NAME?</v>
      </c>
      <c r="AJ261" s="8" t="e">
        <f t="shared" ca="1" si="80"/>
        <v>#NAME?</v>
      </c>
      <c r="AK261" s="8" t="e">
        <f t="shared" ca="1" si="80"/>
        <v>#NAME?</v>
      </c>
      <c r="AL261" s="8" t="e">
        <f t="shared" ca="1" si="80"/>
        <v>#NAME?</v>
      </c>
      <c r="AM261" s="8" t="e">
        <f t="shared" ca="1" si="80"/>
        <v>#NAME?</v>
      </c>
      <c r="AN261" s="8" t="e">
        <f t="shared" ca="1" si="80"/>
        <v>#NAME?</v>
      </c>
      <c r="AO261" s="8" t="e">
        <f t="shared" ca="1" si="80"/>
        <v>#NAME?</v>
      </c>
      <c r="AP261" s="8" t="e">
        <f t="shared" ca="1" si="80"/>
        <v>#NAME?</v>
      </c>
      <c r="AQ261" s="8" t="e">
        <f t="shared" ca="1" si="80"/>
        <v>#NAME?</v>
      </c>
      <c r="AR261" s="8" t="e">
        <f t="shared" ca="1" si="80"/>
        <v>#NAME?</v>
      </c>
      <c r="AS261" s="8" t="e">
        <f t="shared" ca="1" si="80"/>
        <v>#NAME?</v>
      </c>
      <c r="AT261" s="8" t="e">
        <f t="shared" ca="1" si="80"/>
        <v>#NAME?</v>
      </c>
      <c r="AU261" s="8" t="e">
        <f t="shared" ca="1" si="80"/>
        <v>#NAME?</v>
      </c>
      <c r="AV261" s="8" t="e">
        <f t="shared" ca="1" si="80"/>
        <v>#NAME?</v>
      </c>
      <c r="AW261" s="8" t="e">
        <f t="shared" ca="1" si="80"/>
        <v>#NAME?</v>
      </c>
    </row>
    <row r="262" spans="1:52" s="14" customFormat="1" x14ac:dyDescent="0.25">
      <c r="A262" s="167" t="s">
        <v>143</v>
      </c>
      <c r="B262" s="18">
        <f>(D262/31)*22</f>
        <v>10.64516129032258</v>
      </c>
      <c r="C262" s="91">
        <v>0</v>
      </c>
      <c r="D262" s="18">
        <v>15</v>
      </c>
      <c r="E262" s="92">
        <v>0</v>
      </c>
      <c r="F262" s="91">
        <v>0</v>
      </c>
      <c r="G262" s="91">
        <f>(K262/31)*9</f>
        <v>4.3548387096774199</v>
      </c>
      <c r="H262" s="93">
        <v>0</v>
      </c>
      <c r="I262" s="91">
        <f>(K262/31)*22</f>
        <v>10.64516129032258</v>
      </c>
      <c r="J262" s="93">
        <v>0</v>
      </c>
      <c r="K262" s="91">
        <f>D262</f>
        <v>15</v>
      </c>
      <c r="L262" s="91">
        <f>H262+J262</f>
        <v>0</v>
      </c>
      <c r="M262" s="91">
        <v>0</v>
      </c>
      <c r="N262" s="91">
        <v>0</v>
      </c>
      <c r="O262" s="91">
        <f>ROUND((K262/31)*9,0)</f>
        <v>4</v>
      </c>
      <c r="P262" s="91">
        <v>0</v>
      </c>
      <c r="Q262" s="91">
        <f>ROUND((K262/31)*4,0)</f>
        <v>2</v>
      </c>
      <c r="R262" s="91">
        <v>0</v>
      </c>
      <c r="S262" s="167" t="s">
        <v>143</v>
      </c>
      <c r="T262" s="91">
        <f>ROUND((X262/31)*27,0)</f>
        <v>13</v>
      </c>
      <c r="U262" s="116">
        <v>0</v>
      </c>
      <c r="V262" s="91">
        <f>ROUND((X262/31)*22,0)</f>
        <v>11</v>
      </c>
      <c r="W262" s="91">
        <v>0</v>
      </c>
      <c r="X262" s="91">
        <v>15</v>
      </c>
      <c r="Y262" s="91">
        <f>P262+W262</f>
        <v>0</v>
      </c>
      <c r="Z262" s="91">
        <v>0</v>
      </c>
      <c r="AA262" s="91">
        <v>0</v>
      </c>
      <c r="AB262" s="91">
        <v>0</v>
      </c>
      <c r="AC262" s="91">
        <v>0</v>
      </c>
      <c r="AD262" s="91">
        <v>0</v>
      </c>
      <c r="AE262" s="91">
        <v>0</v>
      </c>
      <c r="AF262" s="91">
        <v>0</v>
      </c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1"/>
      <c r="AR262" s="91"/>
      <c r="AS262" s="91"/>
      <c r="AT262" s="91"/>
      <c r="AU262" s="91"/>
      <c r="AV262" s="91"/>
      <c r="AW262" s="91"/>
    </row>
    <row r="263" spans="1:52" s="14" customFormat="1" x14ac:dyDescent="0.25">
      <c r="A263" s="167" t="s">
        <v>144</v>
      </c>
      <c r="B263" s="168">
        <f>(D263/31)*22</f>
        <v>24.838709677419356</v>
      </c>
      <c r="C263" s="91">
        <v>0</v>
      </c>
      <c r="D263" s="168">
        <v>35</v>
      </c>
      <c r="E263" s="92">
        <v>0</v>
      </c>
      <c r="F263" s="91">
        <v>0</v>
      </c>
      <c r="G263" s="91">
        <f>(K263/31)*9</f>
        <v>10.161290322580646</v>
      </c>
      <c r="H263" s="93">
        <v>0</v>
      </c>
      <c r="I263" s="91">
        <f>(K263/31)*22</f>
        <v>24.838709677419356</v>
      </c>
      <c r="J263" s="93">
        <v>0</v>
      </c>
      <c r="K263" s="91">
        <f>D263</f>
        <v>35</v>
      </c>
      <c r="L263" s="91">
        <f>H263+J263</f>
        <v>0</v>
      </c>
      <c r="M263" s="91">
        <v>0</v>
      </c>
      <c r="N263" s="91">
        <v>0</v>
      </c>
      <c r="O263" s="91">
        <f>ROUND((K263/31)*9,0)</f>
        <v>10</v>
      </c>
      <c r="P263" s="91">
        <v>0</v>
      </c>
      <c r="Q263" s="91">
        <f>ROUND((K263/31)*4,0)</f>
        <v>5</v>
      </c>
      <c r="R263" s="91">
        <v>0</v>
      </c>
      <c r="S263" s="167" t="s">
        <v>144</v>
      </c>
      <c r="T263" s="91">
        <f>ROUND((X263/31)*27,0)</f>
        <v>30</v>
      </c>
      <c r="U263" s="116">
        <v>0</v>
      </c>
      <c r="V263" s="91">
        <f>ROUND((X263/31)*22,0)</f>
        <v>25</v>
      </c>
      <c r="W263" s="91">
        <v>0</v>
      </c>
      <c r="X263" s="91">
        <v>35</v>
      </c>
      <c r="Y263" s="91">
        <f>P263+W263</f>
        <v>0</v>
      </c>
      <c r="Z263" s="91">
        <v>0</v>
      </c>
      <c r="AA263" s="91">
        <v>0</v>
      </c>
      <c r="AB263" s="91">
        <v>0</v>
      </c>
      <c r="AC263" s="91">
        <v>0</v>
      </c>
      <c r="AD263" s="91">
        <v>0</v>
      </c>
      <c r="AE263" s="91">
        <v>0</v>
      </c>
      <c r="AF263" s="91">
        <v>0</v>
      </c>
      <c r="AG263" s="91"/>
      <c r="AH263" s="91"/>
      <c r="AI263" s="91"/>
      <c r="AJ263" s="91"/>
      <c r="AK263" s="91"/>
      <c r="AL263" s="91"/>
      <c r="AM263" s="91"/>
      <c r="AN263" s="91"/>
      <c r="AO263" s="91"/>
      <c r="AP263" s="91"/>
      <c r="AQ263" s="91"/>
      <c r="AR263" s="91"/>
      <c r="AS263" s="91"/>
      <c r="AT263" s="91"/>
      <c r="AU263" s="91"/>
      <c r="AV263" s="91"/>
      <c r="AW263" s="91"/>
    </row>
    <row r="264" spans="1:52" s="23" customFormat="1" x14ac:dyDescent="0.25">
      <c r="A264" s="169" t="s">
        <v>15</v>
      </c>
      <c r="B264" s="170">
        <f>SUM(B262:B263)</f>
        <v>35.483870967741936</v>
      </c>
      <c r="C264" s="170">
        <f t="shared" ref="C264:AW264" si="81">SUM(C262:C263)</f>
        <v>0</v>
      </c>
      <c r="D264" s="170">
        <f t="shared" si="81"/>
        <v>50</v>
      </c>
      <c r="E264" s="170">
        <f t="shared" si="81"/>
        <v>0</v>
      </c>
      <c r="F264" s="170">
        <f t="shared" si="81"/>
        <v>0</v>
      </c>
      <c r="G264" s="170">
        <f t="shared" si="81"/>
        <v>14.516129032258066</v>
      </c>
      <c r="H264" s="170">
        <f t="shared" si="81"/>
        <v>0</v>
      </c>
      <c r="I264" s="170">
        <f t="shared" si="81"/>
        <v>35.483870967741936</v>
      </c>
      <c r="J264" s="170">
        <f t="shared" si="81"/>
        <v>0</v>
      </c>
      <c r="K264" s="170">
        <f t="shared" si="81"/>
        <v>50</v>
      </c>
      <c r="L264" s="170">
        <f t="shared" si="81"/>
        <v>0</v>
      </c>
      <c r="M264" s="170">
        <f t="shared" si="81"/>
        <v>0</v>
      </c>
      <c r="N264" s="170">
        <f t="shared" si="81"/>
        <v>0</v>
      </c>
      <c r="O264" s="170">
        <f t="shared" si="81"/>
        <v>14</v>
      </c>
      <c r="P264" s="170">
        <f t="shared" si="81"/>
        <v>0</v>
      </c>
      <c r="Q264" s="170">
        <f t="shared" si="81"/>
        <v>7</v>
      </c>
      <c r="R264" s="170">
        <f t="shared" si="81"/>
        <v>0</v>
      </c>
      <c r="S264" s="169" t="s">
        <v>15</v>
      </c>
      <c r="T264" s="170">
        <f>SUM(T262:T263)</f>
        <v>43</v>
      </c>
      <c r="U264" s="170">
        <f>SUM(U262:U263)</f>
        <v>0</v>
      </c>
      <c r="V264" s="170">
        <f>SUM(V262:V263)</f>
        <v>36</v>
      </c>
      <c r="W264" s="170">
        <f>SUM(W262:W263)</f>
        <v>0</v>
      </c>
      <c r="X264" s="170">
        <f>SUM(X262:X263)</f>
        <v>50</v>
      </c>
      <c r="Y264" s="170">
        <f t="shared" si="81"/>
        <v>0</v>
      </c>
      <c r="Z264" s="170">
        <f t="shared" si="81"/>
        <v>0</v>
      </c>
      <c r="AA264" s="170">
        <f t="shared" si="81"/>
        <v>0</v>
      </c>
      <c r="AB264" s="170">
        <f t="shared" si="81"/>
        <v>0</v>
      </c>
      <c r="AC264" s="170">
        <f t="shared" si="81"/>
        <v>0</v>
      </c>
      <c r="AD264" s="170">
        <f t="shared" si="81"/>
        <v>0</v>
      </c>
      <c r="AE264" s="170">
        <f t="shared" si="81"/>
        <v>0</v>
      </c>
      <c r="AF264" s="170">
        <f t="shared" si="81"/>
        <v>0</v>
      </c>
      <c r="AG264" s="170">
        <f t="shared" si="81"/>
        <v>0</v>
      </c>
      <c r="AH264" s="170">
        <f t="shared" si="81"/>
        <v>0</v>
      </c>
      <c r="AI264" s="170">
        <f t="shared" si="81"/>
        <v>0</v>
      </c>
      <c r="AJ264" s="170">
        <f t="shared" si="81"/>
        <v>0</v>
      </c>
      <c r="AK264" s="170">
        <f t="shared" si="81"/>
        <v>0</v>
      </c>
      <c r="AL264" s="170">
        <f t="shared" si="81"/>
        <v>0</v>
      </c>
      <c r="AM264" s="170">
        <f t="shared" si="81"/>
        <v>0</v>
      </c>
      <c r="AN264" s="170">
        <f t="shared" si="81"/>
        <v>0</v>
      </c>
      <c r="AO264" s="170">
        <f t="shared" si="81"/>
        <v>0</v>
      </c>
      <c r="AP264" s="170">
        <f t="shared" si="81"/>
        <v>0</v>
      </c>
      <c r="AQ264" s="170">
        <f t="shared" si="81"/>
        <v>0</v>
      </c>
      <c r="AR264" s="170">
        <f t="shared" si="81"/>
        <v>0</v>
      </c>
      <c r="AS264" s="170">
        <f t="shared" si="81"/>
        <v>0</v>
      </c>
      <c r="AT264" s="170">
        <f t="shared" si="81"/>
        <v>0</v>
      </c>
      <c r="AU264" s="170">
        <f t="shared" si="81"/>
        <v>0</v>
      </c>
      <c r="AV264" s="170">
        <f t="shared" si="81"/>
        <v>0</v>
      </c>
      <c r="AW264" s="170">
        <f t="shared" si="81"/>
        <v>0</v>
      </c>
    </row>
    <row r="266" spans="1:52" ht="25.5" x14ac:dyDescent="0.25">
      <c r="A266" s="88" t="s">
        <v>145</v>
      </c>
      <c r="B266" s="5" t="str">
        <f>B$4</f>
        <v>Meta Parcial</v>
      </c>
      <c r="C266" s="5" t="str">
        <f t="shared" ref="C266:AW266" si="82">C$4</f>
        <v>10-31-jul-24</v>
      </c>
      <c r="D266" s="5" t="str">
        <f t="shared" si="82"/>
        <v>Meta Mensal</v>
      </c>
      <c r="E266" s="5">
        <f t="shared" si="82"/>
        <v>45505</v>
      </c>
      <c r="F266" s="5" t="e">
        <f t="shared" ca="1" si="82"/>
        <v>#NAME?</v>
      </c>
      <c r="G266" s="5" t="str">
        <f t="shared" si="82"/>
        <v>Meta Parcial</v>
      </c>
      <c r="H266" s="5" t="str">
        <f t="shared" si="82"/>
        <v>01-09-Out-24</v>
      </c>
      <c r="I266" s="5" t="str">
        <f t="shared" si="82"/>
        <v>Meta Parcial</v>
      </c>
      <c r="J266" s="5" t="str">
        <f t="shared" si="82"/>
        <v>10-31-Out-24</v>
      </c>
      <c r="K266" s="5" t="str">
        <f t="shared" si="82"/>
        <v>Meta Mensal</v>
      </c>
      <c r="L266" s="5">
        <f t="shared" si="82"/>
        <v>45566</v>
      </c>
      <c r="M266" s="5" t="e">
        <f t="shared" ca="1" si="82"/>
        <v>#NAME?</v>
      </c>
      <c r="N266" s="5" t="e">
        <f t="shared" ca="1" si="82"/>
        <v>#NAME?</v>
      </c>
      <c r="O266" s="5" t="str">
        <f t="shared" si="82"/>
        <v>Meta Parcial</v>
      </c>
      <c r="P266" s="5" t="str">
        <f t="shared" si="82"/>
        <v>01-09/jan de 2025</v>
      </c>
      <c r="Q266" s="5" t="str">
        <f t="shared" si="82"/>
        <v>Meta Parcial</v>
      </c>
      <c r="R266" s="5" t="str">
        <f t="shared" si="82"/>
        <v>01-04/jan de 2025</v>
      </c>
      <c r="S266" s="7" t="s">
        <v>146</v>
      </c>
      <c r="T266" s="8" t="str">
        <f>T$4</f>
        <v>Meta Parcial</v>
      </c>
      <c r="U266" s="8" t="str">
        <f>U$4</f>
        <v>05-31/jan de 2025</v>
      </c>
      <c r="V266" s="8" t="str">
        <f>V$4</f>
        <v>Meta Parcial</v>
      </c>
      <c r="W266" s="8" t="str">
        <f>W$4</f>
        <v>10-31/jan de 2025</v>
      </c>
      <c r="X266" s="8" t="str">
        <f t="shared" si="82"/>
        <v>Meta Mensal</v>
      </c>
      <c r="Y266" s="8" t="e">
        <f t="shared" ca="1" si="82"/>
        <v>#NAME?</v>
      </c>
      <c r="Z266" s="8" t="e">
        <f t="shared" ca="1" si="82"/>
        <v>#NAME?</v>
      </c>
      <c r="AA266" s="8" t="e">
        <f t="shared" ca="1" si="82"/>
        <v>#NAME?</v>
      </c>
      <c r="AB266" s="8" t="e">
        <f t="shared" ca="1" si="82"/>
        <v>#NAME?</v>
      </c>
      <c r="AC266" s="8" t="e">
        <f t="shared" ca="1" si="82"/>
        <v>#NAME?</v>
      </c>
      <c r="AD266" s="8" t="e">
        <f t="shared" ca="1" si="82"/>
        <v>#NAME?</v>
      </c>
      <c r="AE266" s="8" t="e">
        <f t="shared" ca="1" si="82"/>
        <v>#NAME?</v>
      </c>
      <c r="AF266" s="8" t="e">
        <f t="shared" ca="1" si="82"/>
        <v>#NAME?</v>
      </c>
      <c r="AG266" s="8" t="e">
        <f t="shared" ca="1" si="82"/>
        <v>#NAME?</v>
      </c>
      <c r="AH266" s="8" t="e">
        <f t="shared" ca="1" si="82"/>
        <v>#NAME?</v>
      </c>
      <c r="AI266" s="8" t="e">
        <f t="shared" ca="1" si="82"/>
        <v>#NAME?</v>
      </c>
      <c r="AJ266" s="8" t="e">
        <f t="shared" ca="1" si="82"/>
        <v>#NAME?</v>
      </c>
      <c r="AK266" s="8" t="e">
        <f t="shared" ca="1" si="82"/>
        <v>#NAME?</v>
      </c>
      <c r="AL266" s="8" t="e">
        <f t="shared" ca="1" si="82"/>
        <v>#NAME?</v>
      </c>
      <c r="AM266" s="8" t="e">
        <f t="shared" ca="1" si="82"/>
        <v>#NAME?</v>
      </c>
      <c r="AN266" s="8" t="e">
        <f t="shared" ca="1" si="82"/>
        <v>#NAME?</v>
      </c>
      <c r="AO266" s="8" t="e">
        <f t="shared" ca="1" si="82"/>
        <v>#NAME?</v>
      </c>
      <c r="AP266" s="8" t="e">
        <f t="shared" ca="1" si="82"/>
        <v>#NAME?</v>
      </c>
      <c r="AQ266" s="8" t="e">
        <f t="shared" ca="1" si="82"/>
        <v>#NAME?</v>
      </c>
      <c r="AR266" s="8" t="e">
        <f t="shared" ca="1" si="82"/>
        <v>#NAME?</v>
      </c>
      <c r="AS266" s="8" t="e">
        <f t="shared" ca="1" si="82"/>
        <v>#NAME?</v>
      </c>
      <c r="AT266" s="8" t="e">
        <f t="shared" ca="1" si="82"/>
        <v>#NAME?</v>
      </c>
      <c r="AU266" s="8" t="e">
        <f t="shared" ca="1" si="82"/>
        <v>#NAME?</v>
      </c>
      <c r="AV266" s="8" t="e">
        <f t="shared" ca="1" si="82"/>
        <v>#NAME?</v>
      </c>
      <c r="AW266" s="8" t="e">
        <f t="shared" ca="1" si="82"/>
        <v>#NAME?</v>
      </c>
    </row>
    <row r="267" spans="1:52" s="14" customFormat="1" hidden="1" x14ac:dyDescent="0.25">
      <c r="A267" s="167" t="s">
        <v>147</v>
      </c>
      <c r="B267" s="18">
        <f>(D267/31)*22</f>
        <v>8516.1290322580644</v>
      </c>
      <c r="C267" s="91">
        <v>0</v>
      </c>
      <c r="D267" s="18">
        <v>12000</v>
      </c>
      <c r="E267" s="92">
        <v>7136</v>
      </c>
      <c r="F267" s="91">
        <v>6246</v>
      </c>
      <c r="G267" s="91">
        <f>(K267/31)*9</f>
        <v>3483.8709677419356</v>
      </c>
      <c r="H267" s="93">
        <v>2042</v>
      </c>
      <c r="I267" s="91">
        <f>(K267/31)*22</f>
        <v>8516.1290322580644</v>
      </c>
      <c r="J267" s="93">
        <v>4580</v>
      </c>
      <c r="K267" s="91">
        <f>D267</f>
        <v>12000</v>
      </c>
      <c r="L267" s="91">
        <v>7152</v>
      </c>
      <c r="M267" s="91">
        <v>6801</v>
      </c>
      <c r="N267" s="91">
        <v>6910</v>
      </c>
      <c r="O267" s="91">
        <f>ROUND((K267/31)*9,0)</f>
        <v>3484</v>
      </c>
      <c r="P267" s="91">
        <v>2071</v>
      </c>
      <c r="Q267" s="91">
        <f>ROUND((M267/31)*9,0)</f>
        <v>1974</v>
      </c>
      <c r="R267" s="91">
        <v>2071</v>
      </c>
      <c r="S267" s="171"/>
      <c r="T267" s="93"/>
      <c r="U267" s="93"/>
      <c r="V267" s="93"/>
      <c r="W267" s="93"/>
      <c r="X267" s="93"/>
      <c r="Y267" s="130"/>
      <c r="Z267" s="93"/>
      <c r="AA267" s="93"/>
      <c r="AB267" s="93"/>
      <c r="AC267" s="93"/>
      <c r="AD267" s="93"/>
      <c r="AE267" s="93"/>
      <c r="AF267" s="93"/>
      <c r="AG267" s="93"/>
      <c r="AH267" s="93"/>
      <c r="AI267" s="93"/>
      <c r="AJ267" s="93"/>
      <c r="AK267" s="93"/>
      <c r="AL267" s="93"/>
      <c r="AM267" s="93"/>
      <c r="AN267" s="93"/>
      <c r="AO267" s="93"/>
      <c r="AP267" s="93"/>
      <c r="AQ267" s="93"/>
      <c r="AR267" s="93"/>
      <c r="AS267" s="93"/>
      <c r="AT267" s="93"/>
      <c r="AU267" s="93"/>
      <c r="AV267" s="93"/>
      <c r="AW267" s="93"/>
      <c r="AX267" s="172"/>
      <c r="AY267" s="172"/>
      <c r="AZ267" s="172"/>
    </row>
    <row r="268" spans="1:52" s="14" customFormat="1" x14ac:dyDescent="0.25">
      <c r="A268" s="167" t="s">
        <v>148</v>
      </c>
      <c r="B268" s="18">
        <f>(D268/31)*22</f>
        <v>8516.1290322580644</v>
      </c>
      <c r="C268" s="91">
        <v>0</v>
      </c>
      <c r="D268" s="168">
        <v>12000</v>
      </c>
      <c r="E268" s="92">
        <v>0</v>
      </c>
      <c r="F268" s="91">
        <v>0</v>
      </c>
      <c r="G268" s="91">
        <f>(K268/31)*9</f>
        <v>3483.8709677419356</v>
      </c>
      <c r="H268" s="93">
        <v>0</v>
      </c>
      <c r="I268" s="91">
        <f>(K268/31)*22</f>
        <v>8516.1290322580644</v>
      </c>
      <c r="J268" s="93">
        <v>0</v>
      </c>
      <c r="K268" s="91">
        <f>D268</f>
        <v>12000</v>
      </c>
      <c r="L268" s="91">
        <f>H268+J268</f>
        <v>0</v>
      </c>
      <c r="M268" s="91">
        <v>0</v>
      </c>
      <c r="N268" s="91">
        <v>0</v>
      </c>
      <c r="O268" s="91">
        <f>ROUND((K268/31)*9,0)</f>
        <v>3484</v>
      </c>
      <c r="P268" s="91">
        <v>0</v>
      </c>
      <c r="Q268" s="91">
        <f>ROUND((K268/31)*4,0)</f>
        <v>1548</v>
      </c>
      <c r="R268" s="91">
        <v>1030</v>
      </c>
      <c r="S268" s="167" t="s">
        <v>149</v>
      </c>
      <c r="T268" s="91">
        <f>ROUND((X268/31)*27,0)</f>
        <v>13065</v>
      </c>
      <c r="U268" s="116">
        <v>5865</v>
      </c>
      <c r="V268" s="91">
        <f>ROUND((X268/31)*22,0)</f>
        <v>10645</v>
      </c>
      <c r="W268" s="91">
        <v>4824</v>
      </c>
      <c r="X268" s="91">
        <v>15000</v>
      </c>
      <c r="Y268" s="18">
        <f>P268+W268</f>
        <v>4824</v>
      </c>
      <c r="Z268" s="91">
        <v>6339</v>
      </c>
      <c r="AA268" s="91">
        <v>6982</v>
      </c>
      <c r="AB268" s="91">
        <v>6905</v>
      </c>
      <c r="AC268" s="91">
        <v>7904</v>
      </c>
      <c r="AD268" s="91">
        <v>6268</v>
      </c>
      <c r="AE268" s="91">
        <v>7256</v>
      </c>
      <c r="AF268" s="91">
        <v>6859</v>
      </c>
      <c r="AG268" s="91"/>
      <c r="AH268" s="91"/>
      <c r="AI268" s="91"/>
      <c r="AJ268" s="91"/>
      <c r="AK268" s="91"/>
      <c r="AL268" s="91"/>
      <c r="AM268" s="91"/>
      <c r="AN268" s="91"/>
      <c r="AO268" s="91"/>
      <c r="AP268" s="91"/>
      <c r="AQ268" s="91"/>
      <c r="AR268" s="91"/>
      <c r="AS268" s="91"/>
      <c r="AT268" s="91"/>
      <c r="AU268" s="91"/>
      <c r="AV268" s="91"/>
      <c r="AW268" s="91"/>
    </row>
    <row r="269" spans="1:52" s="14" customFormat="1" x14ac:dyDescent="0.25">
      <c r="A269" s="173" t="str">
        <f>S269</f>
        <v>Quantidade de Veículos</v>
      </c>
      <c r="B269" s="18"/>
      <c r="C269" s="91"/>
      <c r="D269" s="168"/>
      <c r="E269" s="92"/>
      <c r="F269" s="91"/>
      <c r="G269" s="91"/>
      <c r="H269" s="93"/>
      <c r="I269" s="91"/>
      <c r="J269" s="93"/>
      <c r="K269" s="91"/>
      <c r="L269" s="91"/>
      <c r="M269" s="91"/>
      <c r="N269" s="91"/>
      <c r="O269" s="91"/>
      <c r="P269" s="91"/>
      <c r="Q269" s="91"/>
      <c r="R269" s="91">
        <v>0</v>
      </c>
      <c r="S269" s="167" t="s">
        <v>150</v>
      </c>
      <c r="T269" s="91">
        <f>ROUND((X269/31)*27,0)</f>
        <v>3</v>
      </c>
      <c r="U269" s="116">
        <v>1</v>
      </c>
      <c r="V269" s="91">
        <v>3</v>
      </c>
      <c r="W269" s="91">
        <v>1</v>
      </c>
      <c r="X269" s="91">
        <v>3</v>
      </c>
      <c r="Y269" s="18">
        <v>1</v>
      </c>
      <c r="Z269" s="91">
        <v>2</v>
      </c>
      <c r="AA269" s="91">
        <v>2</v>
      </c>
      <c r="AB269" s="91">
        <v>2</v>
      </c>
      <c r="AC269" s="91">
        <v>2</v>
      </c>
      <c r="AD269" s="91">
        <v>2</v>
      </c>
      <c r="AE269" s="91">
        <v>2</v>
      </c>
      <c r="AF269" s="91">
        <v>2</v>
      </c>
      <c r="AG269" s="91"/>
      <c r="AH269" s="91"/>
      <c r="AI269" s="91"/>
      <c r="AJ269" s="91"/>
      <c r="AK269" s="91"/>
      <c r="AL269" s="91"/>
      <c r="AM269" s="91"/>
      <c r="AN269" s="91"/>
      <c r="AO269" s="91"/>
      <c r="AP269" s="91"/>
      <c r="AQ269" s="91"/>
      <c r="AR269" s="91"/>
      <c r="AS269" s="91"/>
      <c r="AT269" s="91"/>
      <c r="AU269" s="91"/>
      <c r="AV269" s="91"/>
      <c r="AW269" s="91"/>
    </row>
    <row r="270" spans="1:52" s="23" customFormat="1" x14ac:dyDescent="0.25">
      <c r="A270" s="169" t="s">
        <v>15</v>
      </c>
      <c r="B270" s="170">
        <f>SUM(B267:B268)</f>
        <v>17032.258064516129</v>
      </c>
      <c r="C270" s="170">
        <f t="shared" ref="C270:AW270" si="83">SUM(C267:C268)</f>
        <v>0</v>
      </c>
      <c r="D270" s="170">
        <f t="shared" si="83"/>
        <v>24000</v>
      </c>
      <c r="E270" s="170">
        <f t="shared" si="83"/>
        <v>7136</v>
      </c>
      <c r="F270" s="170">
        <f t="shared" si="83"/>
        <v>6246</v>
      </c>
      <c r="G270" s="170">
        <f t="shared" si="83"/>
        <v>6967.7419354838712</v>
      </c>
      <c r="H270" s="170">
        <f t="shared" si="83"/>
        <v>2042</v>
      </c>
      <c r="I270" s="170">
        <f t="shared" si="83"/>
        <v>17032.258064516129</v>
      </c>
      <c r="J270" s="170">
        <f t="shared" si="83"/>
        <v>4580</v>
      </c>
      <c r="K270" s="170">
        <f t="shared" si="83"/>
        <v>24000</v>
      </c>
      <c r="L270" s="170">
        <f t="shared" si="83"/>
        <v>7152</v>
      </c>
      <c r="M270" s="170">
        <f t="shared" si="83"/>
        <v>6801</v>
      </c>
      <c r="N270" s="170">
        <f t="shared" si="83"/>
        <v>6910</v>
      </c>
      <c r="O270" s="170">
        <f t="shared" si="83"/>
        <v>6968</v>
      </c>
      <c r="P270" s="170">
        <f t="shared" si="83"/>
        <v>2071</v>
      </c>
      <c r="Q270" s="170">
        <f t="shared" si="83"/>
        <v>3522</v>
      </c>
      <c r="R270" s="170">
        <f t="shared" si="83"/>
        <v>3101</v>
      </c>
      <c r="S270" s="169" t="s">
        <v>15</v>
      </c>
      <c r="T270" s="170">
        <f>SUM(T267:T268)</f>
        <v>13065</v>
      </c>
      <c r="U270" s="170">
        <f>SUM(U267:U268)</f>
        <v>5865</v>
      </c>
      <c r="V270" s="170">
        <f>SUM(V267:V268)</f>
        <v>10645</v>
      </c>
      <c r="W270" s="170">
        <f>SUM(W267:W268)</f>
        <v>4824</v>
      </c>
      <c r="X270" s="170">
        <f>SUM(X267:X268)</f>
        <v>15000</v>
      </c>
      <c r="Y270" s="170">
        <f t="shared" si="83"/>
        <v>4824</v>
      </c>
      <c r="Z270" s="170">
        <f t="shared" si="83"/>
        <v>6339</v>
      </c>
      <c r="AA270" s="170">
        <f t="shared" si="83"/>
        <v>6982</v>
      </c>
      <c r="AB270" s="170">
        <f t="shared" si="83"/>
        <v>6905</v>
      </c>
      <c r="AC270" s="170">
        <f t="shared" si="83"/>
        <v>7904</v>
      </c>
      <c r="AD270" s="170">
        <f t="shared" si="83"/>
        <v>6268</v>
      </c>
      <c r="AE270" s="170">
        <f t="shared" si="83"/>
        <v>7256</v>
      </c>
      <c r="AF270" s="170">
        <v>6859</v>
      </c>
      <c r="AG270" s="170">
        <f t="shared" si="83"/>
        <v>0</v>
      </c>
      <c r="AH270" s="170">
        <f t="shared" si="83"/>
        <v>0</v>
      </c>
      <c r="AI270" s="170">
        <f t="shared" si="83"/>
        <v>0</v>
      </c>
      <c r="AJ270" s="170">
        <f t="shared" si="83"/>
        <v>0</v>
      </c>
      <c r="AK270" s="170">
        <f t="shared" si="83"/>
        <v>0</v>
      </c>
      <c r="AL270" s="170">
        <f t="shared" si="83"/>
        <v>0</v>
      </c>
      <c r="AM270" s="170">
        <f t="shared" si="83"/>
        <v>0</v>
      </c>
      <c r="AN270" s="170">
        <f t="shared" si="83"/>
        <v>0</v>
      </c>
      <c r="AO270" s="170">
        <f t="shared" si="83"/>
        <v>0</v>
      </c>
      <c r="AP270" s="170">
        <f t="shared" si="83"/>
        <v>0</v>
      </c>
      <c r="AQ270" s="170">
        <f t="shared" si="83"/>
        <v>0</v>
      </c>
      <c r="AR270" s="170">
        <f t="shared" si="83"/>
        <v>0</v>
      </c>
      <c r="AS270" s="170">
        <f t="shared" si="83"/>
        <v>0</v>
      </c>
      <c r="AT270" s="170">
        <f t="shared" si="83"/>
        <v>0</v>
      </c>
      <c r="AU270" s="170">
        <f t="shared" si="83"/>
        <v>0</v>
      </c>
      <c r="AV270" s="170">
        <f t="shared" si="83"/>
        <v>0</v>
      </c>
      <c r="AW270" s="170">
        <f t="shared" si="83"/>
        <v>0</v>
      </c>
    </row>
  </sheetData>
  <mergeCells count="36">
    <mergeCell ref="T88:T94"/>
    <mergeCell ref="V88:V94"/>
    <mergeCell ref="X88:X94"/>
    <mergeCell ref="T68:T74"/>
    <mergeCell ref="V68:V74"/>
    <mergeCell ref="X68:X74"/>
    <mergeCell ref="T78:T84"/>
    <mergeCell ref="V78:V84"/>
    <mergeCell ref="X78:X84"/>
    <mergeCell ref="T45:T50"/>
    <mergeCell ref="V45:V50"/>
    <mergeCell ref="X45:X50"/>
    <mergeCell ref="T54:T59"/>
    <mergeCell ref="V54:V59"/>
    <mergeCell ref="X54:X59"/>
    <mergeCell ref="O36:O41"/>
    <mergeCell ref="Q36:Q41"/>
    <mergeCell ref="T36:T41"/>
    <mergeCell ref="V36:V41"/>
    <mergeCell ref="X36:X41"/>
    <mergeCell ref="B36:B41"/>
    <mergeCell ref="D36:D41"/>
    <mergeCell ref="G36:G41"/>
    <mergeCell ref="I36:I41"/>
    <mergeCell ref="K36:K41"/>
    <mergeCell ref="A2:AW2"/>
    <mergeCell ref="A3:R3"/>
    <mergeCell ref="S3:AW3"/>
    <mergeCell ref="B10:B32"/>
    <mergeCell ref="D10:D32"/>
    <mergeCell ref="G10:G32"/>
    <mergeCell ref="I10:I32"/>
    <mergeCell ref="K10:K32"/>
    <mergeCell ref="O10:O32"/>
    <mergeCell ref="Q10:Q32"/>
    <mergeCell ref="X10:X3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firstPageNumber="0" fitToHeight="0" orientation="portrait" horizontalDpi="300" verticalDpi="300" r:id="rId1"/>
  <headerFooter>
    <oddHeader>&amp;C&amp;A</oddHeader>
    <oddFooter>&amp;C
Diretoria Geral - Policlínica de Formosa&amp;RPágina &amp;P de &amp;N</oddFooter>
  </headerFooter>
  <rowBreaks count="5" manualBreakCount="5">
    <brk id="52" max="48" man="1"/>
    <brk id="86" max="20" man="1"/>
    <brk id="138" max="48" man="1"/>
    <brk id="194" max="48" man="1"/>
    <brk id="233" max="4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EE7C-67C3-4E33-8DE3-F644E2358A09}">
  <sheetPr>
    <tabColor theme="7" tint="-0.499984740745262"/>
    <pageSetUpPr fitToPage="1"/>
  </sheetPr>
  <dimension ref="A1:IV22"/>
  <sheetViews>
    <sheetView showGridLines="0" tabSelected="1" view="pageBreakPreview" zoomScaleNormal="100" zoomScaleSheetLayoutView="100" workbookViewId="0">
      <selection activeCell="T21" sqref="T21"/>
    </sheetView>
  </sheetViews>
  <sheetFormatPr defaultColWidth="8.7109375" defaultRowHeight="12.75" x14ac:dyDescent="0.25"/>
  <cols>
    <col min="1" max="1" width="70.7109375" style="176" customWidth="1"/>
    <col min="2" max="3" width="13.7109375" style="176" hidden="1" customWidth="1"/>
    <col min="4" max="4" width="20.7109375" style="176" hidden="1" customWidth="1"/>
    <col min="5" max="6" width="13.7109375" style="176" hidden="1" customWidth="1"/>
    <col min="7" max="11" width="26.140625" style="176" hidden="1" customWidth="1"/>
    <col min="12" max="13" width="13.7109375" style="176" hidden="1" customWidth="1"/>
    <col min="14" max="16" width="20.7109375" style="176" hidden="1" customWidth="1"/>
    <col min="17" max="17" width="60.7109375" style="176" hidden="1" customWidth="1"/>
    <col min="18" max="19" width="20.7109375" style="176" hidden="1" customWidth="1"/>
    <col min="20" max="20" width="22.7109375" style="176" customWidth="1"/>
    <col min="21" max="21" width="20.7109375" style="176" hidden="1" customWidth="1"/>
    <col min="22" max="27" width="22.7109375" style="176" hidden="1" customWidth="1"/>
    <col min="28" max="28" width="22.7109375" style="176" customWidth="1"/>
    <col min="29" max="44" width="22.7109375" style="176" hidden="1" customWidth="1"/>
    <col min="45" max="45" width="8.7109375" style="176" customWidth="1"/>
    <col min="46" max="16384" width="8.7109375" style="176"/>
  </cols>
  <sheetData>
    <row r="1" spans="1:256" s="175" customFormat="1" ht="62.25" x14ac:dyDescent="0.8">
      <c r="A1" s="174" t="s">
        <v>151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J1" s="174"/>
      <c r="DK1" s="174"/>
      <c r="DL1" s="174"/>
      <c r="DM1" s="174"/>
      <c r="DN1" s="174"/>
      <c r="DO1" s="174"/>
      <c r="DP1" s="174"/>
      <c r="DQ1" s="174"/>
      <c r="DR1" s="174"/>
      <c r="DS1" s="174"/>
      <c r="DT1" s="174"/>
      <c r="DU1" s="174"/>
      <c r="DV1" s="174"/>
      <c r="DW1" s="174"/>
      <c r="DX1" s="174"/>
      <c r="DY1" s="174"/>
      <c r="DZ1" s="174"/>
      <c r="EA1" s="174"/>
      <c r="EB1" s="174"/>
      <c r="EC1" s="174"/>
      <c r="ED1" s="174"/>
      <c r="EE1" s="174"/>
      <c r="EF1" s="174"/>
      <c r="EG1" s="174"/>
      <c r="EH1" s="174"/>
      <c r="EI1" s="174"/>
      <c r="EJ1" s="174"/>
      <c r="EK1" s="174"/>
      <c r="EL1" s="174"/>
      <c r="EM1" s="174"/>
      <c r="EN1" s="174"/>
      <c r="EO1" s="174"/>
      <c r="EP1" s="174"/>
      <c r="EQ1" s="174"/>
      <c r="ER1" s="174"/>
      <c r="ES1" s="174"/>
      <c r="ET1" s="174"/>
      <c r="EU1" s="174"/>
      <c r="EV1" s="174"/>
      <c r="EW1" s="174"/>
      <c r="EX1" s="174"/>
      <c r="EY1" s="174"/>
      <c r="EZ1" s="174"/>
      <c r="FA1" s="174"/>
      <c r="FB1" s="174"/>
      <c r="FC1" s="174"/>
      <c r="FD1" s="174"/>
      <c r="FE1" s="174"/>
      <c r="FF1" s="174"/>
      <c r="FG1" s="174"/>
      <c r="FH1" s="174"/>
      <c r="FI1" s="174"/>
      <c r="FJ1" s="174"/>
      <c r="FK1" s="174"/>
      <c r="FL1" s="174"/>
      <c r="FM1" s="174"/>
      <c r="FN1" s="174"/>
      <c r="FO1" s="174"/>
      <c r="FP1" s="174"/>
      <c r="FQ1" s="174"/>
      <c r="FR1" s="174"/>
      <c r="FS1" s="174"/>
      <c r="FT1" s="174"/>
      <c r="FU1" s="174"/>
      <c r="FV1" s="174"/>
      <c r="FW1" s="174"/>
      <c r="FX1" s="174"/>
      <c r="FY1" s="174"/>
      <c r="FZ1" s="174"/>
      <c r="GA1" s="174"/>
      <c r="GB1" s="174"/>
      <c r="GC1" s="174"/>
      <c r="GD1" s="174"/>
      <c r="GE1" s="174"/>
      <c r="GF1" s="174"/>
      <c r="GG1" s="174"/>
      <c r="GH1" s="174"/>
      <c r="GI1" s="174"/>
      <c r="GJ1" s="174"/>
      <c r="GK1" s="174"/>
      <c r="GL1" s="174"/>
      <c r="GM1" s="174"/>
      <c r="GN1" s="174"/>
      <c r="GO1" s="174"/>
      <c r="GP1" s="174"/>
      <c r="GQ1" s="174"/>
      <c r="GR1" s="174"/>
      <c r="GS1" s="174"/>
      <c r="GT1" s="174"/>
      <c r="GU1" s="174"/>
      <c r="GV1" s="174"/>
      <c r="GW1" s="174"/>
      <c r="GX1" s="174"/>
      <c r="GY1" s="174"/>
      <c r="GZ1" s="174"/>
      <c r="HA1" s="174"/>
      <c r="HB1" s="174"/>
      <c r="HC1" s="174"/>
      <c r="HD1" s="174"/>
      <c r="HE1" s="174"/>
      <c r="HF1" s="174"/>
      <c r="HG1" s="174"/>
      <c r="HH1" s="174"/>
      <c r="HI1" s="174"/>
      <c r="HJ1" s="174"/>
      <c r="HK1" s="174"/>
      <c r="HL1" s="174"/>
      <c r="HM1" s="174"/>
      <c r="HN1" s="174"/>
      <c r="HO1" s="174"/>
      <c r="HP1" s="174"/>
      <c r="HQ1" s="174"/>
      <c r="HR1" s="174"/>
      <c r="HS1" s="174"/>
      <c r="HT1" s="174"/>
      <c r="HU1" s="174"/>
      <c r="HV1" s="174"/>
      <c r="HW1" s="174"/>
      <c r="HX1" s="174"/>
      <c r="HY1" s="174"/>
      <c r="HZ1" s="174"/>
      <c r="IA1" s="174"/>
      <c r="IB1" s="174"/>
      <c r="IC1" s="174"/>
      <c r="ID1" s="174"/>
      <c r="IE1" s="174"/>
      <c r="IF1" s="174"/>
      <c r="IG1" s="174"/>
      <c r="IH1" s="174"/>
      <c r="II1" s="174"/>
      <c r="IJ1" s="174"/>
      <c r="IK1" s="174"/>
      <c r="IL1" s="174"/>
      <c r="IM1" s="174"/>
      <c r="IN1" s="174"/>
      <c r="IO1" s="174"/>
      <c r="IP1" s="174"/>
      <c r="IQ1" s="174"/>
      <c r="IR1" s="174"/>
      <c r="IS1" s="174"/>
      <c r="IT1" s="174"/>
      <c r="IU1" s="174"/>
      <c r="IV1" s="174"/>
    </row>
    <row r="2" spans="1:256" ht="15" x14ac:dyDescent="0.25">
      <c r="A2" s="260" t="s">
        <v>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260"/>
      <c r="AR2" s="260"/>
    </row>
    <row r="3" spans="1:256" x14ac:dyDescent="0.25">
      <c r="A3" s="273" t="s">
        <v>152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3"/>
      <c r="AQ3" s="273"/>
      <c r="AR3" s="273"/>
    </row>
    <row r="4" spans="1:256" s="180" customFormat="1" x14ac:dyDescent="0.2">
      <c r="A4" s="177" t="s">
        <v>153</v>
      </c>
      <c r="B4" s="178" t="str">
        <f>Produção!D4</f>
        <v>Meta Mensal</v>
      </c>
      <c r="C4" s="178" t="str">
        <f>Produção!C9</f>
        <v>10-31-jul-24</v>
      </c>
      <c r="D4" s="178" t="s">
        <v>6</v>
      </c>
      <c r="E4" s="178">
        <f>Produção!E4</f>
        <v>45505</v>
      </c>
      <c r="F4" s="178" t="e">
        <f ca="1">Produção!F4</f>
        <v>#NAME?</v>
      </c>
      <c r="G4" s="178" t="str">
        <f>Produção!G4</f>
        <v>Meta Parcial</v>
      </c>
      <c r="H4" s="178" t="str">
        <f>Produção!H4</f>
        <v>01-09-Out-24</v>
      </c>
      <c r="I4" s="178" t="str">
        <f>Produção!I4</f>
        <v>Meta Parcial</v>
      </c>
      <c r="J4" s="178" t="str">
        <f>Produção!J4</f>
        <v>10-31-Out-24</v>
      </c>
      <c r="K4" s="178" t="str">
        <f>Produção!K4</f>
        <v>Meta Mensal</v>
      </c>
      <c r="L4" s="178">
        <f>Produção!L4</f>
        <v>45566</v>
      </c>
      <c r="M4" s="178" t="e">
        <f ca="1">Produção!M4</f>
        <v>#NAME?</v>
      </c>
      <c r="N4" s="178" t="e">
        <f ca="1">Produção!N4</f>
        <v>#NAME?</v>
      </c>
      <c r="O4" s="178" t="str">
        <f>Produção!O4</f>
        <v>Meta Parcial</v>
      </c>
      <c r="P4" s="178" t="str">
        <f>Produção!P4</f>
        <v>01-09/jan de 2025</v>
      </c>
      <c r="Q4" s="177" t="s">
        <v>153</v>
      </c>
      <c r="R4" s="178" t="str">
        <f>Produção!V4</f>
        <v>Meta Parcial</v>
      </c>
      <c r="S4" s="178" t="str">
        <f>Produção!W4</f>
        <v>10-31/jan de 2025</v>
      </c>
      <c r="T4" s="178" t="str">
        <f>Produção!X4</f>
        <v>Meta Mensal</v>
      </c>
      <c r="U4" s="178" t="e">
        <f ca="1">Produção!Y4</f>
        <v>#NAME?</v>
      </c>
      <c r="V4" s="178" t="e">
        <f ca="1">Produção!Z4</f>
        <v>#NAME?</v>
      </c>
      <c r="W4" s="178" t="e">
        <f ca="1">Produção!AA4</f>
        <v>#NAME?</v>
      </c>
      <c r="X4" s="178" t="e">
        <f ca="1">Produção!AB4</f>
        <v>#NAME?</v>
      </c>
      <c r="Y4" s="178" t="e">
        <f ca="1">Produção!AC4</f>
        <v>#NAME?</v>
      </c>
      <c r="Z4" s="178" t="e">
        <f ca="1">Produção!AD4</f>
        <v>#NAME?</v>
      </c>
      <c r="AA4" s="178" t="e">
        <f ca="1">Produção!AE4</f>
        <v>#NAME?</v>
      </c>
      <c r="AB4" s="178" t="e">
        <f ca="1">Produção!AF4</f>
        <v>#NAME?</v>
      </c>
      <c r="AC4" s="178" t="e">
        <f ca="1">Produção!AG4</f>
        <v>#NAME?</v>
      </c>
      <c r="AD4" s="178" t="e">
        <f ca="1">Produção!AH4</f>
        <v>#NAME?</v>
      </c>
      <c r="AE4" s="178" t="e">
        <f ca="1">Produção!AI4</f>
        <v>#NAME?</v>
      </c>
      <c r="AF4" s="178" t="e">
        <f ca="1">Produção!AJ4</f>
        <v>#NAME?</v>
      </c>
      <c r="AG4" s="178" t="e">
        <f ca="1">Produção!AK4</f>
        <v>#NAME?</v>
      </c>
      <c r="AH4" s="178" t="e">
        <f ca="1">Produção!AL4</f>
        <v>#NAME?</v>
      </c>
      <c r="AI4" s="178" t="e">
        <f ca="1">Produção!AM4</f>
        <v>#NAME?</v>
      </c>
      <c r="AJ4" s="178" t="e">
        <f ca="1">Produção!AN4</f>
        <v>#NAME?</v>
      </c>
      <c r="AK4" s="178" t="e">
        <f ca="1">Produção!AO4</f>
        <v>#NAME?</v>
      </c>
      <c r="AL4" s="178" t="e">
        <f ca="1">Produção!AP4</f>
        <v>#NAME?</v>
      </c>
      <c r="AM4" s="178" t="e">
        <f ca="1">Produção!AQ4</f>
        <v>#NAME?</v>
      </c>
      <c r="AN4" s="178" t="e">
        <f ca="1">Produção!AR4</f>
        <v>#NAME?</v>
      </c>
      <c r="AO4" s="178" t="e">
        <f ca="1">Produção!AS4</f>
        <v>#NAME?</v>
      </c>
      <c r="AP4" s="178" t="e">
        <f ca="1">Produção!AT4</f>
        <v>#NAME?</v>
      </c>
      <c r="AQ4" s="178" t="e">
        <f ca="1">Produção!AU4</f>
        <v>#NAME?</v>
      </c>
      <c r="AR4" s="178" t="e">
        <f ca="1">Produção!AV4</f>
        <v>#NAME?</v>
      </c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9"/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  <c r="EW4" s="179"/>
      <c r="EX4" s="179"/>
      <c r="EY4" s="179"/>
      <c r="EZ4" s="179"/>
      <c r="FA4" s="179"/>
      <c r="FB4" s="179"/>
      <c r="FC4" s="179"/>
      <c r="FD4" s="179"/>
      <c r="FE4" s="179"/>
      <c r="FF4" s="179"/>
      <c r="FG4" s="179"/>
      <c r="FH4" s="179"/>
      <c r="FI4" s="179"/>
      <c r="FJ4" s="179"/>
      <c r="FK4" s="179"/>
      <c r="FL4" s="179"/>
      <c r="FM4" s="179"/>
      <c r="FN4" s="179"/>
      <c r="FO4" s="179"/>
      <c r="FP4" s="179"/>
      <c r="FQ4" s="179"/>
      <c r="FR4" s="179"/>
      <c r="FS4" s="179"/>
      <c r="FT4" s="179"/>
      <c r="FU4" s="179"/>
      <c r="FV4" s="179"/>
      <c r="FW4" s="179"/>
      <c r="FX4" s="179"/>
      <c r="FY4" s="179"/>
      <c r="FZ4" s="179"/>
      <c r="GA4" s="179"/>
      <c r="GB4" s="179"/>
      <c r="GC4" s="179"/>
      <c r="GD4" s="179"/>
      <c r="GE4" s="179"/>
      <c r="GF4" s="179"/>
      <c r="GG4" s="179"/>
      <c r="GH4" s="179"/>
      <c r="GI4" s="179"/>
      <c r="GJ4" s="179"/>
      <c r="GK4" s="179"/>
      <c r="GL4" s="179"/>
      <c r="GM4" s="179"/>
      <c r="GN4" s="179"/>
      <c r="GO4" s="179"/>
      <c r="GP4" s="179"/>
      <c r="GQ4" s="179"/>
      <c r="GR4" s="179"/>
      <c r="GS4" s="179"/>
      <c r="GT4" s="179"/>
      <c r="GU4" s="179"/>
      <c r="GV4" s="179"/>
      <c r="GW4" s="179"/>
      <c r="GX4" s="179"/>
      <c r="GY4" s="179"/>
      <c r="GZ4" s="179"/>
      <c r="HA4" s="179"/>
      <c r="HB4" s="179"/>
      <c r="HC4" s="179"/>
      <c r="HD4" s="179"/>
      <c r="HE4" s="179"/>
      <c r="HF4" s="179"/>
      <c r="HG4" s="179"/>
      <c r="HH4" s="179"/>
      <c r="HI4" s="179"/>
      <c r="HJ4" s="179"/>
      <c r="HK4" s="179"/>
      <c r="HL4" s="179"/>
      <c r="HM4" s="179"/>
      <c r="HN4" s="179"/>
      <c r="HO4" s="179"/>
      <c r="HP4" s="179"/>
      <c r="HQ4" s="179"/>
      <c r="HR4" s="179"/>
      <c r="HS4" s="179"/>
      <c r="HT4" s="179"/>
      <c r="HU4" s="179"/>
      <c r="HV4" s="179"/>
      <c r="HW4" s="179"/>
      <c r="HX4" s="179"/>
      <c r="HY4" s="179"/>
      <c r="HZ4" s="179"/>
      <c r="IA4" s="179"/>
      <c r="IB4" s="179"/>
      <c r="IC4" s="179"/>
      <c r="ID4" s="179"/>
      <c r="IE4" s="179"/>
      <c r="IF4" s="179"/>
      <c r="IG4" s="179"/>
      <c r="IH4" s="179"/>
      <c r="II4" s="179"/>
      <c r="IJ4" s="179"/>
      <c r="IK4" s="179"/>
      <c r="IL4" s="179"/>
      <c r="IM4" s="179"/>
      <c r="IN4" s="179"/>
      <c r="IO4" s="179"/>
      <c r="IP4" s="179"/>
      <c r="IQ4" s="179"/>
      <c r="IR4" s="179"/>
      <c r="IS4" s="179"/>
      <c r="IT4" s="179"/>
      <c r="IU4" s="179"/>
      <c r="IV4" s="179"/>
    </row>
    <row r="5" spans="1:256" s="185" customFormat="1" x14ac:dyDescent="0.25">
      <c r="A5" s="181" t="s">
        <v>154</v>
      </c>
      <c r="B5" s="182">
        <v>1</v>
      </c>
      <c r="C5" s="183">
        <f>IFERROR(ROUND((C6/C7),4),0)</f>
        <v>1.6776</v>
      </c>
      <c r="D5" s="182">
        <v>1</v>
      </c>
      <c r="E5" s="183">
        <f>IFERROR(ROUND((E6/E7),4),0)</f>
        <v>1.4016999999999999</v>
      </c>
      <c r="F5" s="183">
        <f>IFERROR(ROUND((F6/F7),4),0)</f>
        <v>1.3522000000000001</v>
      </c>
      <c r="G5" s="183">
        <f>D5</f>
        <v>1</v>
      </c>
      <c r="H5" s="183">
        <f t="shared" ref="H5:AR5" si="0">IFERROR(ROUND((H6/H7),4),0)</f>
        <v>0</v>
      </c>
      <c r="I5" s="183">
        <f>G5</f>
        <v>1</v>
      </c>
      <c r="J5" s="183">
        <f t="shared" si="0"/>
        <v>1.9157999999999999</v>
      </c>
      <c r="K5" s="183">
        <f>I5</f>
        <v>1</v>
      </c>
      <c r="L5" s="183">
        <f t="shared" si="0"/>
        <v>1.2326999999999999</v>
      </c>
      <c r="M5" s="183">
        <f t="shared" si="0"/>
        <v>1.2402</v>
      </c>
      <c r="N5" s="183">
        <f t="shared" si="0"/>
        <v>1.2152000000000001</v>
      </c>
      <c r="O5" s="183">
        <v>1</v>
      </c>
      <c r="P5" s="183">
        <f t="shared" si="0"/>
        <v>0</v>
      </c>
      <c r="Q5" s="181" t="s">
        <v>154</v>
      </c>
      <c r="R5" s="183">
        <v>1</v>
      </c>
      <c r="S5" s="183">
        <f t="shared" si="0"/>
        <v>0</v>
      </c>
      <c r="T5" s="184">
        <v>1</v>
      </c>
      <c r="U5" s="183">
        <f t="shared" si="0"/>
        <v>1.1367</v>
      </c>
      <c r="V5" s="183">
        <f t="shared" si="0"/>
        <v>1.1571</v>
      </c>
      <c r="W5" s="183">
        <f t="shared" si="0"/>
        <v>1.0314000000000001</v>
      </c>
      <c r="X5" s="183">
        <f t="shared" si="0"/>
        <v>1.1977</v>
      </c>
      <c r="Y5" s="183">
        <f t="shared" si="0"/>
        <v>1.0386</v>
      </c>
      <c r="Z5" s="183">
        <f t="shared" si="0"/>
        <v>1</v>
      </c>
      <c r="AA5" s="183">
        <f t="shared" si="0"/>
        <v>1</v>
      </c>
      <c r="AB5" s="183">
        <f t="shared" si="0"/>
        <v>1.0492999999999999</v>
      </c>
      <c r="AC5" s="183">
        <f t="shared" si="0"/>
        <v>0</v>
      </c>
      <c r="AD5" s="183">
        <f t="shared" si="0"/>
        <v>0</v>
      </c>
      <c r="AE5" s="183">
        <f t="shared" si="0"/>
        <v>0</v>
      </c>
      <c r="AF5" s="183">
        <f t="shared" si="0"/>
        <v>0</v>
      </c>
      <c r="AG5" s="183">
        <f t="shared" si="0"/>
        <v>0</v>
      </c>
      <c r="AH5" s="183">
        <f t="shared" si="0"/>
        <v>0</v>
      </c>
      <c r="AI5" s="183">
        <f t="shared" si="0"/>
        <v>0</v>
      </c>
      <c r="AJ5" s="183">
        <f t="shared" si="0"/>
        <v>0</v>
      </c>
      <c r="AK5" s="183">
        <f t="shared" si="0"/>
        <v>0</v>
      </c>
      <c r="AL5" s="183">
        <f t="shared" si="0"/>
        <v>0</v>
      </c>
      <c r="AM5" s="183">
        <f t="shared" si="0"/>
        <v>0</v>
      </c>
      <c r="AN5" s="183">
        <f t="shared" si="0"/>
        <v>0</v>
      </c>
      <c r="AO5" s="183">
        <f t="shared" si="0"/>
        <v>0</v>
      </c>
      <c r="AP5" s="183">
        <f t="shared" si="0"/>
        <v>0</v>
      </c>
      <c r="AQ5" s="183">
        <f t="shared" si="0"/>
        <v>0</v>
      </c>
      <c r="AR5" s="183">
        <f t="shared" si="0"/>
        <v>0</v>
      </c>
    </row>
    <row r="6" spans="1:256" s="193" customFormat="1" x14ac:dyDescent="0.2">
      <c r="A6" s="186" t="s">
        <v>155</v>
      </c>
      <c r="B6" s="22"/>
      <c r="C6" s="187">
        <v>6473</v>
      </c>
      <c r="D6" s="22"/>
      <c r="E6" s="188">
        <v>7621</v>
      </c>
      <c r="F6" s="187">
        <v>7352</v>
      </c>
      <c r="G6" s="187"/>
      <c r="H6" s="189">
        <v>0</v>
      </c>
      <c r="I6" s="187"/>
      <c r="J6" s="189">
        <v>7392</v>
      </c>
      <c r="K6" s="187"/>
      <c r="L6" s="190">
        <v>6702</v>
      </c>
      <c r="M6" s="187">
        <v>6743</v>
      </c>
      <c r="N6" s="187">
        <v>6607</v>
      </c>
      <c r="O6" s="187"/>
      <c r="P6" s="187"/>
      <c r="Q6" s="186" t="s">
        <v>155</v>
      </c>
      <c r="R6" s="187"/>
      <c r="S6" s="187"/>
      <c r="T6" s="187"/>
      <c r="U6" s="187">
        <v>7957</v>
      </c>
      <c r="V6" s="187">
        <v>8100</v>
      </c>
      <c r="W6" s="191">
        <v>7220</v>
      </c>
      <c r="X6" s="187">
        <v>8384</v>
      </c>
      <c r="Y6" s="187">
        <v>7270</v>
      </c>
      <c r="Z6" s="187">
        <v>7000</v>
      </c>
      <c r="AA6" s="187">
        <v>7000</v>
      </c>
      <c r="AB6" s="187">
        <v>7345</v>
      </c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2"/>
      <c r="BZ6" s="192"/>
      <c r="CA6" s="192"/>
      <c r="CB6" s="192"/>
      <c r="CC6" s="192"/>
      <c r="CD6" s="192"/>
      <c r="CE6" s="192"/>
      <c r="CF6" s="192"/>
      <c r="CG6" s="192"/>
      <c r="CH6" s="192"/>
      <c r="CI6" s="192"/>
      <c r="CJ6" s="192"/>
      <c r="CK6" s="192"/>
      <c r="CL6" s="192"/>
      <c r="CM6" s="192"/>
      <c r="CN6" s="192"/>
      <c r="CO6" s="192"/>
      <c r="CP6" s="192"/>
      <c r="CQ6" s="192"/>
      <c r="CR6" s="192"/>
      <c r="CS6" s="192"/>
      <c r="CT6" s="192"/>
      <c r="CU6" s="192"/>
      <c r="CV6" s="192"/>
      <c r="CW6" s="192"/>
      <c r="CX6" s="192"/>
      <c r="CY6" s="192"/>
      <c r="CZ6" s="192"/>
      <c r="DA6" s="192"/>
      <c r="DB6" s="192"/>
      <c r="DC6" s="192"/>
      <c r="DD6" s="192"/>
      <c r="DE6" s="192"/>
      <c r="DF6" s="192"/>
      <c r="DG6" s="192"/>
      <c r="DH6" s="192"/>
      <c r="DI6" s="192"/>
      <c r="DJ6" s="192"/>
      <c r="DK6" s="192"/>
      <c r="DL6" s="192"/>
      <c r="DM6" s="192"/>
      <c r="DN6" s="192"/>
      <c r="DO6" s="192"/>
      <c r="DP6" s="192"/>
      <c r="DQ6" s="192"/>
      <c r="DR6" s="192"/>
      <c r="DS6" s="192"/>
      <c r="DT6" s="192"/>
      <c r="DU6" s="192"/>
      <c r="DV6" s="192"/>
      <c r="DW6" s="192"/>
      <c r="DX6" s="192"/>
      <c r="DY6" s="192"/>
      <c r="DZ6" s="192"/>
      <c r="EA6" s="192"/>
      <c r="EB6" s="192"/>
      <c r="EC6" s="192"/>
      <c r="ED6" s="192"/>
      <c r="EE6" s="192"/>
      <c r="EF6" s="192"/>
      <c r="EG6" s="192"/>
      <c r="EH6" s="192"/>
      <c r="EI6" s="192"/>
      <c r="EJ6" s="192"/>
      <c r="EK6" s="192"/>
      <c r="EL6" s="192"/>
      <c r="EM6" s="192"/>
      <c r="EN6" s="192"/>
      <c r="EO6" s="192"/>
      <c r="EP6" s="192"/>
      <c r="EQ6" s="192"/>
      <c r="ER6" s="192"/>
      <c r="ES6" s="192"/>
      <c r="ET6" s="192"/>
      <c r="EU6" s="192"/>
      <c r="EV6" s="192"/>
      <c r="EW6" s="192"/>
      <c r="EX6" s="192"/>
      <c r="EY6" s="192"/>
      <c r="EZ6" s="192"/>
      <c r="FA6" s="192"/>
      <c r="FB6" s="192"/>
      <c r="FC6" s="192"/>
      <c r="FD6" s="192"/>
      <c r="FE6" s="192"/>
      <c r="FF6" s="192"/>
      <c r="FG6" s="192"/>
      <c r="FH6" s="192"/>
      <c r="FI6" s="192"/>
      <c r="FJ6" s="192"/>
      <c r="FK6" s="192"/>
      <c r="FL6" s="192"/>
      <c r="FM6" s="192"/>
      <c r="FN6" s="192"/>
      <c r="FO6" s="192"/>
      <c r="FP6" s="192"/>
      <c r="FQ6" s="192"/>
      <c r="FR6" s="192"/>
      <c r="FS6" s="192"/>
      <c r="FT6" s="192"/>
      <c r="FU6" s="192"/>
      <c r="FV6" s="192"/>
      <c r="FW6" s="192"/>
      <c r="FX6" s="192"/>
      <c r="FY6" s="192"/>
      <c r="FZ6" s="192"/>
      <c r="GA6" s="192"/>
      <c r="GB6" s="192"/>
      <c r="GC6" s="192"/>
      <c r="GD6" s="192"/>
      <c r="GE6" s="192"/>
      <c r="GF6" s="192"/>
      <c r="GG6" s="192"/>
      <c r="GH6" s="192"/>
      <c r="GI6" s="192"/>
      <c r="GJ6" s="192"/>
      <c r="GK6" s="192"/>
      <c r="GL6" s="192"/>
      <c r="GM6" s="192"/>
      <c r="GN6" s="192"/>
      <c r="GO6" s="192"/>
      <c r="GP6" s="192"/>
      <c r="GQ6" s="192"/>
      <c r="GR6" s="192"/>
      <c r="GS6" s="192"/>
      <c r="GT6" s="192"/>
      <c r="GU6" s="192"/>
      <c r="GV6" s="192"/>
      <c r="GW6" s="192"/>
      <c r="GX6" s="192"/>
      <c r="GY6" s="192"/>
      <c r="GZ6" s="192"/>
      <c r="HA6" s="192"/>
      <c r="HB6" s="192"/>
      <c r="HC6" s="192"/>
      <c r="HD6" s="192"/>
      <c r="HE6" s="192"/>
      <c r="HF6" s="192"/>
      <c r="HG6" s="192"/>
      <c r="HH6" s="192"/>
      <c r="HI6" s="192"/>
      <c r="HJ6" s="192"/>
      <c r="HK6" s="192"/>
      <c r="HL6" s="192"/>
      <c r="HM6" s="192"/>
      <c r="HN6" s="192"/>
      <c r="HO6" s="192"/>
      <c r="HP6" s="192"/>
      <c r="HQ6" s="192"/>
      <c r="HR6" s="192"/>
      <c r="HS6" s="192"/>
      <c r="HT6" s="192"/>
      <c r="HU6" s="192"/>
      <c r="HV6" s="192"/>
      <c r="HW6" s="192"/>
      <c r="HX6" s="192"/>
      <c r="HY6" s="192"/>
      <c r="HZ6" s="192"/>
      <c r="IA6" s="192"/>
      <c r="IB6" s="192"/>
      <c r="IC6" s="192"/>
      <c r="ID6" s="192"/>
      <c r="IE6" s="192"/>
      <c r="IF6" s="192"/>
      <c r="IG6" s="192"/>
      <c r="IH6" s="192"/>
      <c r="II6" s="192"/>
      <c r="IJ6" s="192"/>
      <c r="IK6" s="192"/>
      <c r="IL6" s="192"/>
      <c r="IM6" s="192"/>
      <c r="IN6" s="192"/>
      <c r="IO6" s="192"/>
      <c r="IP6" s="192"/>
      <c r="IQ6" s="192"/>
      <c r="IR6" s="192"/>
      <c r="IS6" s="192"/>
      <c r="IT6" s="192"/>
      <c r="IU6" s="192"/>
      <c r="IV6" s="192"/>
    </row>
    <row r="7" spans="1:256" s="193" customFormat="1" x14ac:dyDescent="0.2">
      <c r="A7" s="186" t="s">
        <v>156</v>
      </c>
      <c r="B7" s="22"/>
      <c r="C7" s="187">
        <f>Produção!$B$5+Produção!$B$6</f>
        <v>3858.516129032258</v>
      </c>
      <c r="D7" s="22"/>
      <c r="E7" s="187">
        <f>Produção!$D$5+Produção!$D$6</f>
        <v>5437</v>
      </c>
      <c r="F7" s="187">
        <f>Produção!$D$5+Produção!$D$6</f>
        <v>5437</v>
      </c>
      <c r="G7" s="187"/>
      <c r="H7" s="187">
        <f>Produção!$G$5+Produção!$G$6</f>
        <v>1578.483870967742</v>
      </c>
      <c r="I7" s="187"/>
      <c r="J7" s="187">
        <f>Produção!$I$5+Produção!$I$6</f>
        <v>3858.516129032258</v>
      </c>
      <c r="K7" s="187"/>
      <c r="L7" s="187">
        <f>Produção!$D$5+Produção!$D$6</f>
        <v>5437</v>
      </c>
      <c r="M7" s="187">
        <f>Produção!$D$5+Produção!$D$6</f>
        <v>5437</v>
      </c>
      <c r="N7" s="187">
        <f>Produção!$D$5+Produção!$D$6</f>
        <v>5437</v>
      </c>
      <c r="O7" s="187">
        <f>Produção!O5+Produção!O6</f>
        <v>1578</v>
      </c>
      <c r="P7" s="187">
        <f>O7</f>
        <v>1578</v>
      </c>
      <c r="Q7" s="186" t="s">
        <v>156</v>
      </c>
      <c r="R7" s="187">
        <f>Produção!V5+Produção!V6</f>
        <v>4968</v>
      </c>
      <c r="S7" s="187">
        <f>R7</f>
        <v>4968</v>
      </c>
      <c r="T7" s="187">
        <v>7000</v>
      </c>
      <c r="U7" s="187">
        <f>T7</f>
        <v>7000</v>
      </c>
      <c r="V7" s="187">
        <f>U7</f>
        <v>7000</v>
      </c>
      <c r="W7" s="187">
        <f>V7</f>
        <v>7000</v>
      </c>
      <c r="X7" s="187">
        <f t="shared" ref="X7:AR7" si="1">W7</f>
        <v>7000</v>
      </c>
      <c r="Y7" s="187">
        <f t="shared" si="1"/>
        <v>7000</v>
      </c>
      <c r="Z7" s="187">
        <f t="shared" si="1"/>
        <v>7000</v>
      </c>
      <c r="AA7" s="187">
        <f t="shared" si="1"/>
        <v>7000</v>
      </c>
      <c r="AB7" s="187">
        <f t="shared" si="1"/>
        <v>7000</v>
      </c>
      <c r="AC7" s="187">
        <f t="shared" si="1"/>
        <v>7000</v>
      </c>
      <c r="AD7" s="187">
        <f t="shared" si="1"/>
        <v>7000</v>
      </c>
      <c r="AE7" s="187">
        <f t="shared" si="1"/>
        <v>7000</v>
      </c>
      <c r="AF7" s="187">
        <f t="shared" si="1"/>
        <v>7000</v>
      </c>
      <c r="AG7" s="187">
        <f t="shared" si="1"/>
        <v>7000</v>
      </c>
      <c r="AH7" s="187">
        <f t="shared" si="1"/>
        <v>7000</v>
      </c>
      <c r="AI7" s="187">
        <f t="shared" si="1"/>
        <v>7000</v>
      </c>
      <c r="AJ7" s="187">
        <f t="shared" si="1"/>
        <v>7000</v>
      </c>
      <c r="AK7" s="187">
        <f t="shared" si="1"/>
        <v>7000</v>
      </c>
      <c r="AL7" s="187">
        <f t="shared" si="1"/>
        <v>7000</v>
      </c>
      <c r="AM7" s="187">
        <f t="shared" si="1"/>
        <v>7000</v>
      </c>
      <c r="AN7" s="187">
        <f t="shared" si="1"/>
        <v>7000</v>
      </c>
      <c r="AO7" s="187">
        <f t="shared" si="1"/>
        <v>7000</v>
      </c>
      <c r="AP7" s="187">
        <f t="shared" si="1"/>
        <v>7000</v>
      </c>
      <c r="AQ7" s="187">
        <f t="shared" si="1"/>
        <v>7000</v>
      </c>
      <c r="AR7" s="187">
        <f t="shared" si="1"/>
        <v>7000</v>
      </c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2"/>
      <c r="CJ7" s="192"/>
      <c r="CK7" s="192"/>
      <c r="CL7" s="192"/>
      <c r="CM7" s="192"/>
      <c r="CN7" s="192"/>
      <c r="CO7" s="192"/>
      <c r="CP7" s="192"/>
      <c r="CQ7" s="192"/>
      <c r="CR7" s="192"/>
      <c r="CS7" s="192"/>
      <c r="CT7" s="192"/>
      <c r="CU7" s="192"/>
      <c r="CV7" s="192"/>
      <c r="CW7" s="192"/>
      <c r="CX7" s="192"/>
      <c r="CY7" s="192"/>
      <c r="CZ7" s="192"/>
      <c r="DA7" s="192"/>
      <c r="DB7" s="192"/>
      <c r="DC7" s="192"/>
      <c r="DD7" s="192"/>
      <c r="DE7" s="192"/>
      <c r="DF7" s="192"/>
      <c r="DG7" s="192"/>
      <c r="DH7" s="192"/>
      <c r="DI7" s="192"/>
      <c r="DJ7" s="192"/>
      <c r="DK7" s="192"/>
      <c r="DL7" s="192"/>
      <c r="DM7" s="192"/>
      <c r="DN7" s="192"/>
      <c r="DO7" s="192"/>
      <c r="DP7" s="192"/>
      <c r="DQ7" s="192"/>
      <c r="DR7" s="192"/>
      <c r="DS7" s="192"/>
      <c r="DT7" s="192"/>
      <c r="DU7" s="192"/>
      <c r="DV7" s="192"/>
      <c r="DW7" s="192"/>
      <c r="DX7" s="192"/>
      <c r="DY7" s="192"/>
      <c r="DZ7" s="192"/>
      <c r="EA7" s="192"/>
      <c r="EB7" s="192"/>
      <c r="EC7" s="192"/>
      <c r="ED7" s="192"/>
      <c r="EE7" s="192"/>
      <c r="EF7" s="192"/>
      <c r="EG7" s="192"/>
      <c r="EH7" s="192"/>
      <c r="EI7" s="192"/>
      <c r="EJ7" s="192"/>
      <c r="EK7" s="192"/>
      <c r="EL7" s="192"/>
      <c r="EM7" s="192"/>
      <c r="EN7" s="192"/>
      <c r="EO7" s="192"/>
      <c r="EP7" s="192"/>
      <c r="EQ7" s="192"/>
      <c r="ER7" s="192"/>
      <c r="ES7" s="192"/>
      <c r="ET7" s="192"/>
      <c r="EU7" s="192"/>
      <c r="EV7" s="192"/>
      <c r="EW7" s="192"/>
      <c r="EX7" s="192"/>
      <c r="EY7" s="192"/>
      <c r="EZ7" s="192"/>
      <c r="FA7" s="192"/>
      <c r="FB7" s="192"/>
      <c r="FC7" s="192"/>
      <c r="FD7" s="192"/>
      <c r="FE7" s="192"/>
      <c r="FF7" s="192"/>
      <c r="FG7" s="192"/>
      <c r="FH7" s="192"/>
      <c r="FI7" s="192"/>
      <c r="FJ7" s="192"/>
      <c r="FK7" s="192"/>
      <c r="FL7" s="192"/>
      <c r="FM7" s="192"/>
      <c r="FN7" s="192"/>
      <c r="FO7" s="192"/>
      <c r="FP7" s="192"/>
      <c r="FQ7" s="192"/>
      <c r="FR7" s="192"/>
      <c r="FS7" s="192"/>
      <c r="FT7" s="192"/>
      <c r="FU7" s="192"/>
      <c r="FV7" s="192"/>
      <c r="FW7" s="192"/>
      <c r="FX7" s="192"/>
      <c r="FY7" s="192"/>
      <c r="FZ7" s="192"/>
      <c r="GA7" s="192"/>
      <c r="GB7" s="192"/>
      <c r="GC7" s="192"/>
      <c r="GD7" s="192"/>
      <c r="GE7" s="192"/>
      <c r="GF7" s="192"/>
      <c r="GG7" s="192"/>
      <c r="GH7" s="192"/>
      <c r="GI7" s="192"/>
      <c r="GJ7" s="192"/>
      <c r="GK7" s="192"/>
      <c r="GL7" s="192"/>
      <c r="GM7" s="192"/>
      <c r="GN7" s="192"/>
      <c r="GO7" s="192"/>
      <c r="GP7" s="192"/>
      <c r="GQ7" s="192"/>
      <c r="GR7" s="192"/>
      <c r="GS7" s="192"/>
      <c r="GT7" s="192"/>
      <c r="GU7" s="192"/>
      <c r="GV7" s="192"/>
      <c r="GW7" s="192"/>
      <c r="GX7" s="192"/>
      <c r="GY7" s="192"/>
      <c r="GZ7" s="192"/>
      <c r="HA7" s="192"/>
      <c r="HB7" s="192"/>
      <c r="HC7" s="192"/>
      <c r="HD7" s="192"/>
      <c r="HE7" s="192"/>
      <c r="HF7" s="192"/>
      <c r="HG7" s="192"/>
      <c r="HH7" s="192"/>
      <c r="HI7" s="192"/>
      <c r="HJ7" s="192"/>
      <c r="HK7" s="192"/>
      <c r="HL7" s="192"/>
      <c r="HM7" s="192"/>
      <c r="HN7" s="192"/>
      <c r="HO7" s="192"/>
      <c r="HP7" s="192"/>
      <c r="HQ7" s="192"/>
      <c r="HR7" s="192"/>
      <c r="HS7" s="192"/>
      <c r="HT7" s="192"/>
      <c r="HU7" s="192"/>
      <c r="HV7" s="192"/>
      <c r="HW7" s="192"/>
      <c r="HX7" s="192"/>
      <c r="HY7" s="192"/>
      <c r="HZ7" s="192"/>
      <c r="IA7" s="192"/>
      <c r="IB7" s="192"/>
      <c r="IC7" s="192"/>
      <c r="ID7" s="192"/>
      <c r="IE7" s="192"/>
      <c r="IF7" s="192"/>
      <c r="IG7" s="192"/>
      <c r="IH7" s="192"/>
      <c r="II7" s="192"/>
      <c r="IJ7" s="192"/>
      <c r="IK7" s="192"/>
      <c r="IL7" s="192"/>
      <c r="IM7" s="192"/>
      <c r="IN7" s="192"/>
      <c r="IO7" s="192"/>
      <c r="IP7" s="192"/>
      <c r="IQ7" s="192"/>
      <c r="IR7" s="192"/>
      <c r="IS7" s="192"/>
      <c r="IT7" s="192"/>
      <c r="IU7" s="192"/>
      <c r="IV7" s="192"/>
    </row>
    <row r="8" spans="1:256" s="185" customFormat="1" x14ac:dyDescent="0.25">
      <c r="A8" s="194" t="s">
        <v>157</v>
      </c>
      <c r="B8" s="195">
        <v>1</v>
      </c>
      <c r="C8" s="184">
        <f>IFERROR(ROUND((C9/C10),4),0)</f>
        <v>2.3264999999999998</v>
      </c>
      <c r="D8" s="195">
        <v>1</v>
      </c>
      <c r="E8" s="184">
        <f>IFERROR(ROUND((E9/E10),4),0)</f>
        <v>1.1856</v>
      </c>
      <c r="F8" s="184">
        <f>IFERROR(ROUND((F9/F10),4),0)</f>
        <v>0.8931</v>
      </c>
      <c r="G8" s="184">
        <f>$D$8</f>
        <v>1</v>
      </c>
      <c r="H8" s="184">
        <f t="shared" ref="H8:AR8" si="2">IFERROR(ROUND((H9/H10),4),0)</f>
        <v>0.45619999999999999</v>
      </c>
      <c r="I8" s="184">
        <f>$D$8</f>
        <v>1</v>
      </c>
      <c r="J8" s="184">
        <f t="shared" si="2"/>
        <v>1.2584</v>
      </c>
      <c r="K8" s="184">
        <f>$D$8</f>
        <v>1</v>
      </c>
      <c r="L8" s="184">
        <f t="shared" si="2"/>
        <v>1.0255000000000001</v>
      </c>
      <c r="M8" s="184">
        <f t="shared" si="2"/>
        <v>1.0169999999999999</v>
      </c>
      <c r="N8" s="184">
        <f t="shared" si="2"/>
        <v>1.1287</v>
      </c>
      <c r="O8" s="184">
        <v>1</v>
      </c>
      <c r="P8" s="184">
        <f t="shared" si="2"/>
        <v>0</v>
      </c>
      <c r="Q8" s="194" t="s">
        <v>157</v>
      </c>
      <c r="R8" s="184">
        <v>1</v>
      </c>
      <c r="S8" s="184">
        <f t="shared" si="2"/>
        <v>0</v>
      </c>
      <c r="T8" s="184">
        <v>1</v>
      </c>
      <c r="U8" s="184">
        <f t="shared" si="2"/>
        <v>1.8865000000000001</v>
      </c>
      <c r="V8" s="184">
        <f t="shared" si="2"/>
        <v>1.5603</v>
      </c>
      <c r="W8" s="184">
        <f t="shared" si="2"/>
        <v>1.2023999999999999</v>
      </c>
      <c r="X8" s="184">
        <f t="shared" si="2"/>
        <v>1.4357</v>
      </c>
      <c r="Y8" s="184">
        <f t="shared" si="2"/>
        <v>1.0865</v>
      </c>
      <c r="Z8" s="184">
        <f t="shared" si="2"/>
        <v>1.0135000000000001</v>
      </c>
      <c r="AA8" s="184">
        <f t="shared" si="2"/>
        <v>1.5849</v>
      </c>
      <c r="AB8" s="184">
        <f t="shared" si="2"/>
        <v>1.5872999999999999</v>
      </c>
      <c r="AC8" s="184">
        <f t="shared" si="2"/>
        <v>0</v>
      </c>
      <c r="AD8" s="184">
        <f t="shared" si="2"/>
        <v>0</v>
      </c>
      <c r="AE8" s="184">
        <f t="shared" si="2"/>
        <v>0</v>
      </c>
      <c r="AF8" s="184">
        <f t="shared" si="2"/>
        <v>0</v>
      </c>
      <c r="AG8" s="184">
        <f t="shared" si="2"/>
        <v>0</v>
      </c>
      <c r="AH8" s="184">
        <f t="shared" si="2"/>
        <v>0</v>
      </c>
      <c r="AI8" s="184">
        <f t="shared" si="2"/>
        <v>0</v>
      </c>
      <c r="AJ8" s="184">
        <f t="shared" si="2"/>
        <v>0</v>
      </c>
      <c r="AK8" s="184">
        <f t="shared" si="2"/>
        <v>0</v>
      </c>
      <c r="AL8" s="184">
        <f t="shared" si="2"/>
        <v>0</v>
      </c>
      <c r="AM8" s="184">
        <f t="shared" si="2"/>
        <v>0</v>
      </c>
      <c r="AN8" s="184">
        <f t="shared" si="2"/>
        <v>0</v>
      </c>
      <c r="AO8" s="184">
        <f t="shared" si="2"/>
        <v>0</v>
      </c>
      <c r="AP8" s="184">
        <f t="shared" si="2"/>
        <v>0</v>
      </c>
      <c r="AQ8" s="184">
        <f t="shared" si="2"/>
        <v>0</v>
      </c>
      <c r="AR8" s="184">
        <f t="shared" si="2"/>
        <v>0</v>
      </c>
    </row>
    <row r="9" spans="1:256" s="193" customFormat="1" x14ac:dyDescent="0.2">
      <c r="A9" s="186" t="s">
        <v>158</v>
      </c>
      <c r="B9" s="22"/>
      <c r="C9" s="187">
        <v>3104</v>
      </c>
      <c r="D9" s="22"/>
      <c r="E9" s="188">
        <v>2229</v>
      </c>
      <c r="F9" s="187">
        <v>1679</v>
      </c>
      <c r="G9" s="187"/>
      <c r="H9" s="189">
        <f>L9-J9</f>
        <v>249</v>
      </c>
      <c r="I9" s="187"/>
      <c r="J9" s="189">
        <v>1679</v>
      </c>
      <c r="K9" s="187"/>
      <c r="L9" s="190">
        <v>1928</v>
      </c>
      <c r="M9" s="187">
        <v>1912</v>
      </c>
      <c r="N9" s="187">
        <v>2122</v>
      </c>
      <c r="O9" s="187"/>
      <c r="P9" s="187"/>
      <c r="Q9" s="186" t="s">
        <v>158</v>
      </c>
      <c r="R9" s="187"/>
      <c r="S9" s="187"/>
      <c r="T9" s="187"/>
      <c r="U9" s="187">
        <v>2377</v>
      </c>
      <c r="V9" s="187">
        <v>1966</v>
      </c>
      <c r="W9" s="187">
        <v>1515</v>
      </c>
      <c r="X9" s="187">
        <v>1809</v>
      </c>
      <c r="Y9" s="187">
        <v>1369</v>
      </c>
      <c r="Z9" s="187">
        <v>1277</v>
      </c>
      <c r="AA9" s="187">
        <v>1997</v>
      </c>
      <c r="AB9" s="187">
        <v>2000</v>
      </c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  <c r="BL9" s="192"/>
      <c r="BM9" s="192"/>
      <c r="BN9" s="192"/>
      <c r="BO9" s="192"/>
      <c r="BP9" s="192"/>
      <c r="BQ9" s="192"/>
      <c r="BR9" s="192"/>
      <c r="BS9" s="192"/>
      <c r="BT9" s="192"/>
      <c r="BU9" s="192"/>
      <c r="BV9" s="192"/>
      <c r="BW9" s="192"/>
      <c r="BX9" s="192"/>
      <c r="BY9" s="192"/>
      <c r="BZ9" s="192"/>
      <c r="CA9" s="192"/>
      <c r="CB9" s="192"/>
      <c r="CC9" s="192"/>
      <c r="CD9" s="192"/>
      <c r="CE9" s="192"/>
      <c r="CF9" s="192"/>
      <c r="CG9" s="192"/>
      <c r="CH9" s="192"/>
      <c r="CI9" s="192"/>
      <c r="CJ9" s="192"/>
      <c r="CK9" s="192"/>
      <c r="CL9" s="192"/>
      <c r="CM9" s="192"/>
      <c r="CN9" s="192"/>
      <c r="CO9" s="192"/>
      <c r="CP9" s="192"/>
      <c r="CQ9" s="192"/>
      <c r="CR9" s="192"/>
      <c r="CS9" s="192"/>
      <c r="CT9" s="192"/>
      <c r="CU9" s="192"/>
      <c r="CV9" s="192"/>
      <c r="CW9" s="192"/>
      <c r="CX9" s="192"/>
      <c r="CY9" s="192"/>
      <c r="CZ9" s="192"/>
      <c r="DA9" s="192"/>
      <c r="DB9" s="192"/>
      <c r="DC9" s="192"/>
      <c r="DD9" s="192"/>
      <c r="DE9" s="192"/>
      <c r="DF9" s="192"/>
      <c r="DG9" s="192"/>
      <c r="DH9" s="192"/>
      <c r="DI9" s="192"/>
      <c r="DJ9" s="192"/>
      <c r="DK9" s="192"/>
      <c r="DL9" s="192"/>
      <c r="DM9" s="192"/>
      <c r="DN9" s="192"/>
      <c r="DO9" s="192"/>
      <c r="DP9" s="192"/>
      <c r="DQ9" s="192"/>
      <c r="DR9" s="192"/>
      <c r="DS9" s="192"/>
      <c r="DT9" s="192"/>
      <c r="DU9" s="192"/>
      <c r="DV9" s="192"/>
      <c r="DW9" s="192"/>
      <c r="DX9" s="192"/>
      <c r="DY9" s="192"/>
      <c r="DZ9" s="192"/>
      <c r="EA9" s="192"/>
      <c r="EB9" s="192"/>
      <c r="EC9" s="192"/>
      <c r="ED9" s="192"/>
      <c r="EE9" s="192"/>
      <c r="EF9" s="192"/>
      <c r="EG9" s="192"/>
      <c r="EH9" s="192"/>
      <c r="EI9" s="192"/>
      <c r="EJ9" s="192"/>
      <c r="EK9" s="192"/>
      <c r="EL9" s="192"/>
      <c r="EM9" s="192"/>
      <c r="EN9" s="192"/>
      <c r="EO9" s="192"/>
      <c r="EP9" s="192"/>
      <c r="EQ9" s="192"/>
      <c r="ER9" s="192"/>
      <c r="ES9" s="192"/>
      <c r="ET9" s="192"/>
      <c r="EU9" s="192"/>
      <c r="EV9" s="192"/>
      <c r="EW9" s="192"/>
      <c r="EX9" s="192"/>
      <c r="EY9" s="192"/>
      <c r="EZ9" s="192"/>
      <c r="FA9" s="192"/>
      <c r="FB9" s="192"/>
      <c r="FC9" s="192"/>
      <c r="FD9" s="192"/>
      <c r="FE9" s="192"/>
      <c r="FF9" s="192"/>
      <c r="FG9" s="192"/>
      <c r="FH9" s="192"/>
      <c r="FI9" s="192"/>
      <c r="FJ9" s="192"/>
      <c r="FK9" s="192"/>
      <c r="FL9" s="192"/>
      <c r="FM9" s="192"/>
      <c r="FN9" s="192"/>
      <c r="FO9" s="192"/>
      <c r="FP9" s="192"/>
      <c r="FQ9" s="192"/>
      <c r="FR9" s="192"/>
      <c r="FS9" s="192"/>
      <c r="FT9" s="192"/>
      <c r="FU9" s="192"/>
      <c r="FV9" s="192"/>
      <c r="FW9" s="192"/>
      <c r="FX9" s="192"/>
      <c r="FY9" s="192"/>
      <c r="FZ9" s="192"/>
      <c r="GA9" s="192"/>
      <c r="GB9" s="192"/>
      <c r="GC9" s="192"/>
      <c r="GD9" s="192"/>
      <c r="GE9" s="192"/>
      <c r="GF9" s="192"/>
      <c r="GG9" s="192"/>
      <c r="GH9" s="192"/>
      <c r="GI9" s="192"/>
      <c r="GJ9" s="192"/>
      <c r="GK9" s="192"/>
      <c r="GL9" s="192"/>
      <c r="GM9" s="192"/>
      <c r="GN9" s="192"/>
      <c r="GO9" s="192"/>
      <c r="GP9" s="192"/>
      <c r="GQ9" s="192"/>
      <c r="GR9" s="192"/>
      <c r="GS9" s="192"/>
      <c r="GT9" s="192"/>
      <c r="GU9" s="192"/>
      <c r="GV9" s="192"/>
      <c r="GW9" s="192"/>
      <c r="GX9" s="192"/>
      <c r="GY9" s="192"/>
      <c r="GZ9" s="192"/>
      <c r="HA9" s="192"/>
      <c r="HB9" s="192"/>
      <c r="HC9" s="192"/>
      <c r="HD9" s="192"/>
      <c r="HE9" s="192"/>
      <c r="HF9" s="192"/>
      <c r="HG9" s="192"/>
      <c r="HH9" s="192"/>
      <c r="HI9" s="192"/>
      <c r="HJ9" s="192"/>
      <c r="HK9" s="192"/>
      <c r="HL9" s="192"/>
      <c r="HM9" s="192"/>
      <c r="HN9" s="192"/>
      <c r="HO9" s="192"/>
      <c r="HP9" s="192"/>
      <c r="HQ9" s="192"/>
      <c r="HR9" s="192"/>
      <c r="HS9" s="192"/>
      <c r="HT9" s="192"/>
      <c r="HU9" s="192"/>
      <c r="HV9" s="192"/>
      <c r="HW9" s="192"/>
      <c r="HX9" s="192"/>
      <c r="HY9" s="192"/>
      <c r="HZ9" s="192"/>
      <c r="IA9" s="192"/>
      <c r="IB9" s="192"/>
      <c r="IC9" s="192"/>
      <c r="ID9" s="192"/>
      <c r="IE9" s="192"/>
      <c r="IF9" s="192"/>
      <c r="IG9" s="192"/>
      <c r="IH9" s="192"/>
      <c r="II9" s="192"/>
      <c r="IJ9" s="192"/>
      <c r="IK9" s="192"/>
      <c r="IL9" s="192"/>
      <c r="IM9" s="192"/>
      <c r="IN9" s="192"/>
      <c r="IO9" s="192"/>
      <c r="IP9" s="192"/>
      <c r="IQ9" s="192"/>
      <c r="IR9" s="192"/>
      <c r="IS9" s="192"/>
      <c r="IT9" s="192"/>
      <c r="IU9" s="192"/>
      <c r="IV9" s="192"/>
    </row>
    <row r="10" spans="1:256" s="193" customFormat="1" x14ac:dyDescent="0.2">
      <c r="A10" s="186" t="s">
        <v>159</v>
      </c>
      <c r="B10" s="22"/>
      <c r="C10" s="187">
        <f>Produção!B198</f>
        <v>1334.1935483870966</v>
      </c>
      <c r="D10" s="22"/>
      <c r="E10" s="187">
        <f>Produção!$D$198</f>
        <v>1880</v>
      </c>
      <c r="F10" s="187">
        <f>Produção!$D$198</f>
        <v>1880</v>
      </c>
      <c r="G10" s="187"/>
      <c r="H10" s="187">
        <f>Produção!$G$198</f>
        <v>545.80645161290317</v>
      </c>
      <c r="I10" s="187"/>
      <c r="J10" s="187">
        <f>Produção!$I$198</f>
        <v>1334.1935483870966</v>
      </c>
      <c r="K10" s="187"/>
      <c r="L10" s="187">
        <f>Produção!$D$198</f>
        <v>1880</v>
      </c>
      <c r="M10" s="187">
        <f>Produção!$D$198</f>
        <v>1880</v>
      </c>
      <c r="N10" s="187">
        <f>Produção!$D$198</f>
        <v>1880</v>
      </c>
      <c r="O10" s="187">
        <f>Produção!O198</f>
        <v>547</v>
      </c>
      <c r="P10" s="187">
        <f>O10</f>
        <v>547</v>
      </c>
      <c r="Q10" s="186" t="s">
        <v>159</v>
      </c>
      <c r="R10" s="187">
        <f>Produção!V198</f>
        <v>894</v>
      </c>
      <c r="S10" s="187">
        <f>R10</f>
        <v>894</v>
      </c>
      <c r="T10" s="187">
        <f>Produção!X198</f>
        <v>1260</v>
      </c>
      <c r="U10" s="187">
        <f>T10</f>
        <v>1260</v>
      </c>
      <c r="V10" s="187">
        <f>U10</f>
        <v>1260</v>
      </c>
      <c r="W10" s="187">
        <f>V10</f>
        <v>1260</v>
      </c>
      <c r="X10" s="187">
        <f t="shared" ref="X10:AR10" si="3">W10</f>
        <v>1260</v>
      </c>
      <c r="Y10" s="187">
        <f t="shared" si="3"/>
        <v>1260</v>
      </c>
      <c r="Z10" s="187">
        <f t="shared" si="3"/>
        <v>1260</v>
      </c>
      <c r="AA10" s="187">
        <f t="shared" si="3"/>
        <v>1260</v>
      </c>
      <c r="AB10" s="187">
        <f t="shared" si="3"/>
        <v>1260</v>
      </c>
      <c r="AC10" s="187">
        <f t="shared" si="3"/>
        <v>1260</v>
      </c>
      <c r="AD10" s="187">
        <f t="shared" si="3"/>
        <v>1260</v>
      </c>
      <c r="AE10" s="187">
        <f t="shared" si="3"/>
        <v>1260</v>
      </c>
      <c r="AF10" s="187">
        <f t="shared" si="3"/>
        <v>1260</v>
      </c>
      <c r="AG10" s="187">
        <f t="shared" si="3"/>
        <v>1260</v>
      </c>
      <c r="AH10" s="187">
        <f t="shared" si="3"/>
        <v>1260</v>
      </c>
      <c r="AI10" s="187">
        <f t="shared" si="3"/>
        <v>1260</v>
      </c>
      <c r="AJ10" s="187">
        <f t="shared" si="3"/>
        <v>1260</v>
      </c>
      <c r="AK10" s="187">
        <f t="shared" si="3"/>
        <v>1260</v>
      </c>
      <c r="AL10" s="187">
        <f t="shared" si="3"/>
        <v>1260</v>
      </c>
      <c r="AM10" s="187">
        <f t="shared" si="3"/>
        <v>1260</v>
      </c>
      <c r="AN10" s="187">
        <f t="shared" si="3"/>
        <v>1260</v>
      </c>
      <c r="AO10" s="187">
        <f t="shared" si="3"/>
        <v>1260</v>
      </c>
      <c r="AP10" s="187">
        <f t="shared" si="3"/>
        <v>1260</v>
      </c>
      <c r="AQ10" s="187">
        <f t="shared" si="3"/>
        <v>1260</v>
      </c>
      <c r="AR10" s="187">
        <f t="shared" si="3"/>
        <v>1260</v>
      </c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2"/>
      <c r="CB10" s="192"/>
      <c r="CC10" s="192"/>
      <c r="CD10" s="192"/>
      <c r="CE10" s="192"/>
      <c r="CF10" s="192"/>
      <c r="CG10" s="192"/>
      <c r="CH10" s="192"/>
      <c r="CI10" s="192"/>
      <c r="CJ10" s="192"/>
      <c r="CK10" s="192"/>
      <c r="CL10" s="192"/>
      <c r="CM10" s="192"/>
      <c r="CN10" s="192"/>
      <c r="CO10" s="192"/>
      <c r="CP10" s="192"/>
      <c r="CQ10" s="192"/>
      <c r="CR10" s="192"/>
      <c r="CS10" s="192"/>
      <c r="CT10" s="192"/>
      <c r="CU10" s="192"/>
      <c r="CV10" s="192"/>
      <c r="CW10" s="192"/>
      <c r="CX10" s="192"/>
      <c r="CY10" s="192"/>
      <c r="CZ10" s="192"/>
      <c r="DA10" s="192"/>
      <c r="DB10" s="192"/>
      <c r="DC10" s="192"/>
      <c r="DD10" s="192"/>
      <c r="DE10" s="192"/>
      <c r="DF10" s="192"/>
      <c r="DG10" s="192"/>
      <c r="DH10" s="192"/>
      <c r="DI10" s="192"/>
      <c r="DJ10" s="192"/>
      <c r="DK10" s="192"/>
      <c r="DL10" s="192"/>
      <c r="DM10" s="192"/>
      <c r="DN10" s="192"/>
      <c r="DO10" s="192"/>
      <c r="DP10" s="192"/>
      <c r="DQ10" s="192"/>
      <c r="DR10" s="192"/>
      <c r="DS10" s="192"/>
      <c r="DT10" s="192"/>
      <c r="DU10" s="192"/>
      <c r="DV10" s="192"/>
      <c r="DW10" s="192"/>
      <c r="DX10" s="192"/>
      <c r="DY10" s="192"/>
      <c r="DZ10" s="192"/>
      <c r="EA10" s="192"/>
      <c r="EB10" s="192"/>
      <c r="EC10" s="192"/>
      <c r="ED10" s="192"/>
      <c r="EE10" s="192"/>
      <c r="EF10" s="192"/>
      <c r="EG10" s="192"/>
      <c r="EH10" s="192"/>
      <c r="EI10" s="192"/>
      <c r="EJ10" s="192"/>
      <c r="EK10" s="192"/>
      <c r="EL10" s="192"/>
      <c r="EM10" s="192"/>
      <c r="EN10" s="192"/>
      <c r="EO10" s="192"/>
      <c r="EP10" s="192"/>
      <c r="EQ10" s="192"/>
      <c r="ER10" s="192"/>
      <c r="ES10" s="192"/>
      <c r="ET10" s="192"/>
      <c r="EU10" s="192"/>
      <c r="EV10" s="192"/>
      <c r="EW10" s="192"/>
      <c r="EX10" s="192"/>
      <c r="EY10" s="192"/>
      <c r="EZ10" s="192"/>
      <c r="FA10" s="192"/>
      <c r="FB10" s="192"/>
      <c r="FC10" s="192"/>
      <c r="FD10" s="192"/>
      <c r="FE10" s="192"/>
      <c r="FF10" s="192"/>
      <c r="FG10" s="192"/>
      <c r="FH10" s="192"/>
      <c r="FI10" s="192"/>
      <c r="FJ10" s="192"/>
      <c r="FK10" s="192"/>
      <c r="FL10" s="192"/>
      <c r="FM10" s="192"/>
      <c r="FN10" s="192"/>
      <c r="FO10" s="192"/>
      <c r="FP10" s="192"/>
      <c r="FQ10" s="192"/>
      <c r="FR10" s="192"/>
      <c r="FS10" s="192"/>
      <c r="FT10" s="192"/>
      <c r="FU10" s="192"/>
      <c r="FV10" s="192"/>
      <c r="FW10" s="192"/>
      <c r="FX10" s="192"/>
      <c r="FY10" s="192"/>
      <c r="FZ10" s="192"/>
      <c r="GA10" s="192"/>
      <c r="GB10" s="192"/>
      <c r="GC10" s="192"/>
      <c r="GD10" s="192"/>
      <c r="GE10" s="192"/>
      <c r="GF10" s="192"/>
      <c r="GG10" s="192"/>
      <c r="GH10" s="192"/>
      <c r="GI10" s="192"/>
      <c r="GJ10" s="192"/>
      <c r="GK10" s="192"/>
      <c r="GL10" s="192"/>
      <c r="GM10" s="192"/>
      <c r="GN10" s="192"/>
      <c r="GO10" s="192"/>
      <c r="GP10" s="192"/>
      <c r="GQ10" s="192"/>
      <c r="GR10" s="192"/>
      <c r="GS10" s="192"/>
      <c r="GT10" s="192"/>
      <c r="GU10" s="192"/>
      <c r="GV10" s="192"/>
      <c r="GW10" s="192"/>
      <c r="GX10" s="192"/>
      <c r="GY10" s="192"/>
      <c r="GZ10" s="192"/>
      <c r="HA10" s="192"/>
      <c r="HB10" s="192"/>
      <c r="HC10" s="192"/>
      <c r="HD10" s="192"/>
      <c r="HE10" s="192"/>
      <c r="HF10" s="192"/>
      <c r="HG10" s="192"/>
      <c r="HH10" s="192"/>
      <c r="HI10" s="192"/>
      <c r="HJ10" s="192"/>
      <c r="HK10" s="192"/>
      <c r="HL10" s="192"/>
      <c r="HM10" s="192"/>
      <c r="HN10" s="192"/>
      <c r="HO10" s="192"/>
      <c r="HP10" s="192"/>
      <c r="HQ10" s="192"/>
      <c r="HR10" s="192"/>
      <c r="HS10" s="192"/>
      <c r="HT10" s="192"/>
      <c r="HU10" s="192"/>
      <c r="HV10" s="192"/>
      <c r="HW10" s="192"/>
      <c r="HX10" s="192"/>
      <c r="HY10" s="192"/>
      <c r="HZ10" s="192"/>
      <c r="IA10" s="192"/>
      <c r="IB10" s="192"/>
      <c r="IC10" s="192"/>
      <c r="ID10" s="192"/>
      <c r="IE10" s="192"/>
      <c r="IF10" s="192"/>
      <c r="IG10" s="192"/>
      <c r="IH10" s="192"/>
      <c r="II10" s="192"/>
      <c r="IJ10" s="192"/>
      <c r="IK10" s="192"/>
      <c r="IL10" s="192"/>
      <c r="IM10" s="192"/>
      <c r="IN10" s="192"/>
      <c r="IO10" s="192"/>
      <c r="IP10" s="192"/>
      <c r="IQ10" s="192"/>
      <c r="IR10" s="192"/>
      <c r="IS10" s="192"/>
      <c r="IT10" s="192"/>
      <c r="IU10" s="192"/>
      <c r="IV10" s="192"/>
    </row>
    <row r="11" spans="1:256" s="185" customFormat="1" ht="25.5" x14ac:dyDescent="0.25">
      <c r="A11" s="194" t="s">
        <v>160</v>
      </c>
      <c r="B11" s="196" t="s">
        <v>161</v>
      </c>
      <c r="C11" s="197">
        <f>IFERROR(ROUND((C12/C13),4),0)</f>
        <v>1</v>
      </c>
      <c r="D11" s="196" t="s">
        <v>161</v>
      </c>
      <c r="E11" s="197">
        <f>IFERROR(ROUND((E12/E13),4),0)</f>
        <v>1</v>
      </c>
      <c r="F11" s="197">
        <f>IFERROR(ROUND((F12/F13),4),0)</f>
        <v>1</v>
      </c>
      <c r="G11" s="184" t="str">
        <f>D11</f>
        <v>≥ 70%</v>
      </c>
      <c r="H11" s="197">
        <f t="shared" ref="H11:AR11" si="4">IFERROR(ROUND((H12/H13),4),0)</f>
        <v>0</v>
      </c>
      <c r="I11" s="184" t="str">
        <f>G11</f>
        <v>≥ 70%</v>
      </c>
      <c r="J11" s="197">
        <f t="shared" si="4"/>
        <v>1</v>
      </c>
      <c r="K11" s="184" t="str">
        <f>I11</f>
        <v>≥ 70%</v>
      </c>
      <c r="L11" s="197">
        <f t="shared" si="4"/>
        <v>1</v>
      </c>
      <c r="M11" s="197">
        <f t="shared" si="4"/>
        <v>1</v>
      </c>
      <c r="N11" s="197">
        <f t="shared" si="4"/>
        <v>1</v>
      </c>
      <c r="O11" s="197" t="s">
        <v>161</v>
      </c>
      <c r="P11" s="197">
        <f t="shared" si="4"/>
        <v>0</v>
      </c>
      <c r="Q11" s="194" t="s">
        <v>160</v>
      </c>
      <c r="R11" s="197" t="s">
        <v>161</v>
      </c>
      <c r="S11" s="197">
        <f t="shared" si="4"/>
        <v>0</v>
      </c>
      <c r="T11" s="197" t="s">
        <v>161</v>
      </c>
      <c r="U11" s="197">
        <f t="shared" si="4"/>
        <v>1</v>
      </c>
      <c r="V11" s="197">
        <f t="shared" si="4"/>
        <v>1</v>
      </c>
      <c r="W11" s="197">
        <f t="shared" si="4"/>
        <v>1</v>
      </c>
      <c r="X11" s="197">
        <f t="shared" si="4"/>
        <v>1</v>
      </c>
      <c r="Y11" s="197">
        <f t="shared" si="4"/>
        <v>1</v>
      </c>
      <c r="Z11" s="197">
        <f t="shared" si="4"/>
        <v>1</v>
      </c>
      <c r="AA11" s="197">
        <f t="shared" si="4"/>
        <v>1</v>
      </c>
      <c r="AB11" s="197">
        <f t="shared" si="4"/>
        <v>1</v>
      </c>
      <c r="AC11" s="197">
        <f t="shared" si="4"/>
        <v>0</v>
      </c>
      <c r="AD11" s="197">
        <f t="shared" si="4"/>
        <v>0</v>
      </c>
      <c r="AE11" s="197">
        <f t="shared" si="4"/>
        <v>0</v>
      </c>
      <c r="AF11" s="197">
        <f t="shared" si="4"/>
        <v>0</v>
      </c>
      <c r="AG11" s="197">
        <f t="shared" si="4"/>
        <v>0</v>
      </c>
      <c r="AH11" s="197">
        <f t="shared" si="4"/>
        <v>0</v>
      </c>
      <c r="AI11" s="197">
        <f t="shared" si="4"/>
        <v>0</v>
      </c>
      <c r="AJ11" s="197">
        <f t="shared" si="4"/>
        <v>0</v>
      </c>
      <c r="AK11" s="197">
        <f t="shared" si="4"/>
        <v>0</v>
      </c>
      <c r="AL11" s="197">
        <f t="shared" si="4"/>
        <v>0</v>
      </c>
      <c r="AM11" s="197">
        <f t="shared" si="4"/>
        <v>0</v>
      </c>
      <c r="AN11" s="197">
        <f t="shared" si="4"/>
        <v>0</v>
      </c>
      <c r="AO11" s="197">
        <f t="shared" si="4"/>
        <v>0</v>
      </c>
      <c r="AP11" s="197">
        <f t="shared" si="4"/>
        <v>0</v>
      </c>
      <c r="AQ11" s="197">
        <f t="shared" si="4"/>
        <v>0</v>
      </c>
      <c r="AR11" s="197">
        <f t="shared" si="4"/>
        <v>0</v>
      </c>
    </row>
    <row r="12" spans="1:256" s="193" customFormat="1" ht="25.5" x14ac:dyDescent="0.2">
      <c r="A12" s="186" t="s">
        <v>162</v>
      </c>
      <c r="B12" s="22"/>
      <c r="C12" s="187">
        <v>752</v>
      </c>
      <c r="D12" s="22"/>
      <c r="E12" s="188">
        <v>1577</v>
      </c>
      <c r="F12" s="187">
        <v>1760</v>
      </c>
      <c r="G12" s="187"/>
      <c r="H12" s="189">
        <v>0</v>
      </c>
      <c r="I12" s="187"/>
      <c r="J12" s="189">
        <v>1760</v>
      </c>
      <c r="K12" s="187"/>
      <c r="L12" s="187">
        <f>H12+J12</f>
        <v>1760</v>
      </c>
      <c r="M12" s="187">
        <v>1454</v>
      </c>
      <c r="N12" s="187">
        <v>1553</v>
      </c>
      <c r="O12" s="187"/>
      <c r="P12" s="187"/>
      <c r="Q12" s="186" t="s">
        <v>162</v>
      </c>
      <c r="R12" s="187"/>
      <c r="S12" s="187"/>
      <c r="T12" s="187"/>
      <c r="U12" s="187">
        <v>166</v>
      </c>
      <c r="V12" s="187">
        <v>1112</v>
      </c>
      <c r="W12" s="187">
        <v>613</v>
      </c>
      <c r="X12" s="187">
        <v>615</v>
      </c>
      <c r="Y12" s="187">
        <v>481</v>
      </c>
      <c r="Z12" s="187">
        <v>676</v>
      </c>
      <c r="AA12" s="187">
        <v>1191</v>
      </c>
      <c r="AB12" s="187">
        <v>1229</v>
      </c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2"/>
      <c r="BW12" s="192"/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2"/>
      <c r="CI12" s="192"/>
      <c r="CJ12" s="192"/>
      <c r="CK12" s="192"/>
      <c r="CL12" s="192"/>
      <c r="CM12" s="192"/>
      <c r="CN12" s="192"/>
      <c r="CO12" s="192"/>
      <c r="CP12" s="192"/>
      <c r="CQ12" s="192"/>
      <c r="CR12" s="192"/>
      <c r="CS12" s="192"/>
      <c r="CT12" s="192"/>
      <c r="CU12" s="192"/>
      <c r="CV12" s="192"/>
      <c r="CW12" s="192"/>
      <c r="CX12" s="192"/>
      <c r="CY12" s="192"/>
      <c r="CZ12" s="192"/>
      <c r="DA12" s="192"/>
      <c r="DB12" s="192"/>
      <c r="DC12" s="192"/>
      <c r="DD12" s="192"/>
      <c r="DE12" s="192"/>
      <c r="DF12" s="192"/>
      <c r="DG12" s="192"/>
      <c r="DH12" s="192"/>
      <c r="DI12" s="192"/>
      <c r="DJ12" s="192"/>
      <c r="DK12" s="192"/>
      <c r="DL12" s="192"/>
      <c r="DM12" s="192"/>
      <c r="DN12" s="192"/>
      <c r="DO12" s="192"/>
      <c r="DP12" s="192"/>
      <c r="DQ12" s="192"/>
      <c r="DR12" s="192"/>
      <c r="DS12" s="192"/>
      <c r="DT12" s="192"/>
      <c r="DU12" s="192"/>
      <c r="DV12" s="192"/>
      <c r="DW12" s="192"/>
      <c r="DX12" s="192"/>
      <c r="DY12" s="192"/>
      <c r="DZ12" s="192"/>
      <c r="EA12" s="192"/>
      <c r="EB12" s="192"/>
      <c r="EC12" s="192"/>
      <c r="ED12" s="192"/>
      <c r="EE12" s="192"/>
      <c r="EF12" s="192"/>
      <c r="EG12" s="192"/>
      <c r="EH12" s="192"/>
      <c r="EI12" s="192"/>
      <c r="EJ12" s="192"/>
      <c r="EK12" s="192"/>
      <c r="EL12" s="192"/>
      <c r="EM12" s="192"/>
      <c r="EN12" s="192"/>
      <c r="EO12" s="192"/>
      <c r="EP12" s="192"/>
      <c r="EQ12" s="192"/>
      <c r="ER12" s="192"/>
      <c r="ES12" s="192"/>
      <c r="ET12" s="192"/>
      <c r="EU12" s="192"/>
      <c r="EV12" s="192"/>
      <c r="EW12" s="192"/>
      <c r="EX12" s="192"/>
      <c r="EY12" s="192"/>
      <c r="EZ12" s="192"/>
      <c r="FA12" s="192"/>
      <c r="FB12" s="192"/>
      <c r="FC12" s="192"/>
      <c r="FD12" s="192"/>
      <c r="FE12" s="192"/>
      <c r="FF12" s="192"/>
      <c r="FG12" s="192"/>
      <c r="FH12" s="192"/>
      <c r="FI12" s="192"/>
      <c r="FJ12" s="192"/>
      <c r="FK12" s="192"/>
      <c r="FL12" s="192"/>
      <c r="FM12" s="192"/>
      <c r="FN12" s="192"/>
      <c r="FO12" s="192"/>
      <c r="FP12" s="192"/>
      <c r="FQ12" s="192"/>
      <c r="FR12" s="192"/>
      <c r="FS12" s="192"/>
      <c r="FT12" s="192"/>
      <c r="FU12" s="192"/>
      <c r="FV12" s="192"/>
      <c r="FW12" s="192"/>
      <c r="FX12" s="192"/>
      <c r="FY12" s="192"/>
      <c r="FZ12" s="192"/>
      <c r="GA12" s="192"/>
      <c r="GB12" s="192"/>
      <c r="GC12" s="192"/>
      <c r="GD12" s="192"/>
      <c r="GE12" s="192"/>
      <c r="GF12" s="192"/>
      <c r="GG12" s="192"/>
      <c r="GH12" s="192"/>
      <c r="GI12" s="192"/>
      <c r="GJ12" s="192"/>
      <c r="GK12" s="192"/>
      <c r="GL12" s="192"/>
      <c r="GM12" s="192"/>
      <c r="GN12" s="192"/>
      <c r="GO12" s="192"/>
      <c r="GP12" s="192"/>
      <c r="GQ12" s="192"/>
      <c r="GR12" s="192"/>
      <c r="GS12" s="192"/>
      <c r="GT12" s="192"/>
      <c r="GU12" s="192"/>
      <c r="GV12" s="192"/>
      <c r="GW12" s="192"/>
      <c r="GX12" s="192"/>
      <c r="GY12" s="192"/>
      <c r="GZ12" s="192"/>
      <c r="HA12" s="192"/>
      <c r="HB12" s="192"/>
      <c r="HC12" s="192"/>
      <c r="HD12" s="192"/>
      <c r="HE12" s="192"/>
      <c r="HF12" s="192"/>
      <c r="HG12" s="192"/>
      <c r="HH12" s="192"/>
      <c r="HI12" s="192"/>
      <c r="HJ12" s="192"/>
      <c r="HK12" s="192"/>
      <c r="HL12" s="192"/>
      <c r="HM12" s="192"/>
      <c r="HN12" s="192"/>
      <c r="HO12" s="192"/>
      <c r="HP12" s="192"/>
      <c r="HQ12" s="192"/>
      <c r="HR12" s="192"/>
      <c r="HS12" s="192"/>
      <c r="HT12" s="192"/>
      <c r="HU12" s="192"/>
      <c r="HV12" s="192"/>
      <c r="HW12" s="192"/>
      <c r="HX12" s="192"/>
      <c r="HY12" s="192"/>
      <c r="HZ12" s="192"/>
      <c r="IA12" s="192"/>
      <c r="IB12" s="192"/>
      <c r="IC12" s="192"/>
      <c r="ID12" s="192"/>
      <c r="IE12" s="192"/>
      <c r="IF12" s="192"/>
      <c r="IG12" s="192"/>
      <c r="IH12" s="192"/>
      <c r="II12" s="192"/>
      <c r="IJ12" s="192"/>
      <c r="IK12" s="192"/>
      <c r="IL12" s="192"/>
      <c r="IM12" s="192"/>
      <c r="IN12" s="192"/>
      <c r="IO12" s="192"/>
      <c r="IP12" s="192"/>
      <c r="IQ12" s="192"/>
      <c r="IR12" s="192"/>
      <c r="IS12" s="192"/>
      <c r="IT12" s="192"/>
      <c r="IU12" s="192"/>
      <c r="IV12" s="192"/>
    </row>
    <row r="13" spans="1:256" s="193" customFormat="1" x14ac:dyDescent="0.2">
      <c r="A13" s="186" t="s">
        <v>163</v>
      </c>
      <c r="B13" s="22"/>
      <c r="C13" s="187">
        <v>752</v>
      </c>
      <c r="D13" s="22"/>
      <c r="E13" s="188">
        <v>1577</v>
      </c>
      <c r="F13" s="187">
        <v>1760</v>
      </c>
      <c r="G13" s="187"/>
      <c r="H13" s="189">
        <v>0</v>
      </c>
      <c r="I13" s="187"/>
      <c r="J13" s="189">
        <v>1760</v>
      </c>
      <c r="K13" s="187"/>
      <c r="L13" s="187">
        <f>H13+J13</f>
        <v>1760</v>
      </c>
      <c r="M13" s="187">
        <v>1454</v>
      </c>
      <c r="N13" s="187">
        <v>1553</v>
      </c>
      <c r="O13" s="187"/>
      <c r="P13" s="187"/>
      <c r="Q13" s="186" t="s">
        <v>164</v>
      </c>
      <c r="R13" s="187"/>
      <c r="S13" s="187"/>
      <c r="T13" s="187"/>
      <c r="U13" s="187">
        <v>166</v>
      </c>
      <c r="V13" s="187">
        <v>1112</v>
      </c>
      <c r="W13" s="187">
        <v>613</v>
      </c>
      <c r="X13" s="187">
        <v>615</v>
      </c>
      <c r="Y13" s="187">
        <v>481</v>
      </c>
      <c r="Z13" s="187">
        <v>676</v>
      </c>
      <c r="AA13" s="187">
        <v>1191</v>
      </c>
      <c r="AB13" s="187">
        <v>1229</v>
      </c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  <c r="BL13" s="192"/>
      <c r="BM13" s="192"/>
      <c r="BN13" s="192"/>
      <c r="BO13" s="192"/>
      <c r="BP13" s="192"/>
      <c r="BQ13" s="192"/>
      <c r="BR13" s="192"/>
      <c r="BS13" s="192"/>
      <c r="BT13" s="192"/>
      <c r="BU13" s="192"/>
      <c r="BV13" s="192"/>
      <c r="BW13" s="192"/>
      <c r="BX13" s="192"/>
      <c r="BY13" s="192"/>
      <c r="BZ13" s="192"/>
      <c r="CA13" s="192"/>
      <c r="CB13" s="192"/>
      <c r="CC13" s="192"/>
      <c r="CD13" s="192"/>
      <c r="CE13" s="192"/>
      <c r="CF13" s="192"/>
      <c r="CG13" s="192"/>
      <c r="CH13" s="192"/>
      <c r="CI13" s="192"/>
      <c r="CJ13" s="192"/>
      <c r="CK13" s="192"/>
      <c r="CL13" s="192"/>
      <c r="CM13" s="192"/>
      <c r="CN13" s="192"/>
      <c r="CO13" s="192"/>
      <c r="CP13" s="192"/>
      <c r="CQ13" s="192"/>
      <c r="CR13" s="192"/>
      <c r="CS13" s="192"/>
      <c r="CT13" s="192"/>
      <c r="CU13" s="192"/>
      <c r="CV13" s="192"/>
      <c r="CW13" s="192"/>
      <c r="CX13" s="192"/>
      <c r="CY13" s="192"/>
      <c r="CZ13" s="192"/>
      <c r="DA13" s="192"/>
      <c r="DB13" s="192"/>
      <c r="DC13" s="192"/>
      <c r="DD13" s="192"/>
      <c r="DE13" s="192"/>
      <c r="DF13" s="192"/>
      <c r="DG13" s="192"/>
      <c r="DH13" s="192"/>
      <c r="DI13" s="192"/>
      <c r="DJ13" s="192"/>
      <c r="DK13" s="192"/>
      <c r="DL13" s="192"/>
      <c r="DM13" s="192"/>
      <c r="DN13" s="192"/>
      <c r="DO13" s="192"/>
      <c r="DP13" s="192"/>
      <c r="DQ13" s="192"/>
      <c r="DR13" s="192"/>
      <c r="DS13" s="192"/>
      <c r="DT13" s="192"/>
      <c r="DU13" s="192"/>
      <c r="DV13" s="192"/>
      <c r="DW13" s="192"/>
      <c r="DX13" s="192"/>
      <c r="DY13" s="192"/>
      <c r="DZ13" s="192"/>
      <c r="EA13" s="192"/>
      <c r="EB13" s="192"/>
      <c r="EC13" s="192"/>
      <c r="ED13" s="192"/>
      <c r="EE13" s="192"/>
      <c r="EF13" s="192"/>
      <c r="EG13" s="192"/>
      <c r="EH13" s="192"/>
      <c r="EI13" s="192"/>
      <c r="EJ13" s="192"/>
      <c r="EK13" s="192"/>
      <c r="EL13" s="192"/>
      <c r="EM13" s="192"/>
      <c r="EN13" s="192"/>
      <c r="EO13" s="192"/>
      <c r="EP13" s="192"/>
      <c r="EQ13" s="192"/>
      <c r="ER13" s="192"/>
      <c r="ES13" s="192"/>
      <c r="ET13" s="192"/>
      <c r="EU13" s="192"/>
      <c r="EV13" s="192"/>
      <c r="EW13" s="192"/>
      <c r="EX13" s="192"/>
      <c r="EY13" s="192"/>
      <c r="EZ13" s="192"/>
      <c r="FA13" s="192"/>
      <c r="FB13" s="192"/>
      <c r="FC13" s="192"/>
      <c r="FD13" s="192"/>
      <c r="FE13" s="192"/>
      <c r="FF13" s="192"/>
      <c r="FG13" s="192"/>
      <c r="FH13" s="192"/>
      <c r="FI13" s="192"/>
      <c r="FJ13" s="192"/>
      <c r="FK13" s="192"/>
      <c r="FL13" s="192"/>
      <c r="FM13" s="192"/>
      <c r="FN13" s="192"/>
      <c r="FO13" s="192"/>
      <c r="FP13" s="192"/>
      <c r="FQ13" s="192"/>
      <c r="FR13" s="192"/>
      <c r="FS13" s="192"/>
      <c r="FT13" s="192"/>
      <c r="FU13" s="192"/>
      <c r="FV13" s="192"/>
      <c r="FW13" s="192"/>
      <c r="FX13" s="192"/>
      <c r="FY13" s="192"/>
      <c r="FZ13" s="192"/>
      <c r="GA13" s="192"/>
      <c r="GB13" s="192"/>
      <c r="GC13" s="192"/>
      <c r="GD13" s="192"/>
      <c r="GE13" s="192"/>
      <c r="GF13" s="192"/>
      <c r="GG13" s="192"/>
      <c r="GH13" s="192"/>
      <c r="GI13" s="192"/>
      <c r="GJ13" s="192"/>
      <c r="GK13" s="192"/>
      <c r="GL13" s="192"/>
      <c r="GM13" s="192"/>
      <c r="GN13" s="192"/>
      <c r="GO13" s="192"/>
      <c r="GP13" s="192"/>
      <c r="GQ13" s="192"/>
      <c r="GR13" s="192"/>
      <c r="GS13" s="192"/>
      <c r="GT13" s="192"/>
      <c r="GU13" s="192"/>
      <c r="GV13" s="192"/>
      <c r="GW13" s="192"/>
      <c r="GX13" s="192"/>
      <c r="GY13" s="192"/>
      <c r="GZ13" s="192"/>
      <c r="HA13" s="192"/>
      <c r="HB13" s="192"/>
      <c r="HC13" s="192"/>
      <c r="HD13" s="192"/>
      <c r="HE13" s="192"/>
      <c r="HF13" s="192"/>
      <c r="HG13" s="192"/>
      <c r="HH13" s="192"/>
      <c r="HI13" s="192"/>
      <c r="HJ13" s="192"/>
      <c r="HK13" s="192"/>
      <c r="HL13" s="192"/>
      <c r="HM13" s="192"/>
      <c r="HN13" s="192"/>
      <c r="HO13" s="192"/>
      <c r="HP13" s="192"/>
      <c r="HQ13" s="192"/>
      <c r="HR13" s="192"/>
      <c r="HS13" s="192"/>
      <c r="HT13" s="192"/>
      <c r="HU13" s="192"/>
      <c r="HV13" s="192"/>
      <c r="HW13" s="192"/>
      <c r="HX13" s="192"/>
      <c r="HY13" s="192"/>
      <c r="HZ13" s="192"/>
      <c r="IA13" s="192"/>
      <c r="IB13" s="192"/>
      <c r="IC13" s="192"/>
      <c r="ID13" s="192"/>
      <c r="IE13" s="192"/>
      <c r="IF13" s="192"/>
      <c r="IG13" s="192"/>
      <c r="IH13" s="192"/>
      <c r="II13" s="192"/>
      <c r="IJ13" s="192"/>
      <c r="IK13" s="192"/>
      <c r="IL13" s="192"/>
      <c r="IM13" s="192"/>
      <c r="IN13" s="192"/>
      <c r="IO13" s="192"/>
      <c r="IP13" s="192"/>
      <c r="IQ13" s="192"/>
      <c r="IR13" s="192"/>
      <c r="IS13" s="192"/>
      <c r="IT13" s="192"/>
      <c r="IU13" s="192"/>
      <c r="IV13" s="192"/>
    </row>
    <row r="14" spans="1:256" s="185" customFormat="1" ht="25.5" x14ac:dyDescent="0.25">
      <c r="A14" s="194" t="s">
        <v>165</v>
      </c>
      <c r="B14" s="196" t="s">
        <v>166</v>
      </c>
      <c r="C14" s="197">
        <f>IFERROR(ROUND((C15/C16),4),0)</f>
        <v>1</v>
      </c>
      <c r="D14" s="196" t="s">
        <v>166</v>
      </c>
      <c r="E14" s="197">
        <f>IFERROR(ROUND((E15/E16),4),0)</f>
        <v>1</v>
      </c>
      <c r="F14" s="197">
        <f>IFERROR(ROUND((F15/F16),4),0)</f>
        <v>1</v>
      </c>
      <c r="G14" s="184" t="str">
        <f>D14</f>
        <v>≥ 99%</v>
      </c>
      <c r="H14" s="197">
        <f t="shared" ref="H14:AR14" si="5">IFERROR(ROUND((H15/H16),4),0)</f>
        <v>0</v>
      </c>
      <c r="I14" s="184" t="str">
        <f>G14</f>
        <v>≥ 99%</v>
      </c>
      <c r="J14" s="197">
        <f t="shared" si="5"/>
        <v>1</v>
      </c>
      <c r="K14" s="184" t="str">
        <f>I14</f>
        <v>≥ 99%</v>
      </c>
      <c r="L14" s="197">
        <f t="shared" si="5"/>
        <v>1</v>
      </c>
      <c r="M14" s="197">
        <f t="shared" si="5"/>
        <v>1</v>
      </c>
      <c r="N14" s="197">
        <f t="shared" si="5"/>
        <v>1</v>
      </c>
      <c r="O14" s="197" t="s">
        <v>166</v>
      </c>
      <c r="P14" s="197">
        <f t="shared" si="5"/>
        <v>0</v>
      </c>
      <c r="Q14" s="194" t="s">
        <v>165</v>
      </c>
      <c r="R14" s="197" t="s">
        <v>166</v>
      </c>
      <c r="S14" s="197">
        <f t="shared" si="5"/>
        <v>0</v>
      </c>
      <c r="T14" s="197" t="s">
        <v>166</v>
      </c>
      <c r="U14" s="197">
        <f t="shared" si="5"/>
        <v>1</v>
      </c>
      <c r="V14" s="197">
        <f t="shared" si="5"/>
        <v>1</v>
      </c>
      <c r="W14" s="197">
        <f t="shared" si="5"/>
        <v>1</v>
      </c>
      <c r="X14" s="197">
        <f t="shared" si="5"/>
        <v>1</v>
      </c>
      <c r="Y14" s="197">
        <f t="shared" si="5"/>
        <v>1</v>
      </c>
      <c r="Z14" s="197">
        <f t="shared" si="5"/>
        <v>1</v>
      </c>
      <c r="AA14" s="197">
        <f t="shared" si="5"/>
        <v>1</v>
      </c>
      <c r="AB14" s="197">
        <f t="shared" si="5"/>
        <v>1</v>
      </c>
      <c r="AC14" s="197">
        <f t="shared" si="5"/>
        <v>0</v>
      </c>
      <c r="AD14" s="197">
        <f t="shared" si="5"/>
        <v>0</v>
      </c>
      <c r="AE14" s="197">
        <f t="shared" si="5"/>
        <v>0</v>
      </c>
      <c r="AF14" s="197">
        <f t="shared" si="5"/>
        <v>0</v>
      </c>
      <c r="AG14" s="197">
        <f t="shared" si="5"/>
        <v>0</v>
      </c>
      <c r="AH14" s="197">
        <f t="shared" si="5"/>
        <v>0</v>
      </c>
      <c r="AI14" s="197">
        <f t="shared" si="5"/>
        <v>0</v>
      </c>
      <c r="AJ14" s="197">
        <f t="shared" si="5"/>
        <v>0</v>
      </c>
      <c r="AK14" s="197">
        <f t="shared" si="5"/>
        <v>0</v>
      </c>
      <c r="AL14" s="197">
        <f t="shared" si="5"/>
        <v>0</v>
      </c>
      <c r="AM14" s="197">
        <f t="shared" si="5"/>
        <v>0</v>
      </c>
      <c r="AN14" s="197">
        <f t="shared" si="5"/>
        <v>0</v>
      </c>
      <c r="AO14" s="197">
        <f t="shared" si="5"/>
        <v>0</v>
      </c>
      <c r="AP14" s="197">
        <f t="shared" si="5"/>
        <v>0</v>
      </c>
      <c r="AQ14" s="197">
        <f t="shared" si="5"/>
        <v>0</v>
      </c>
      <c r="AR14" s="197">
        <f t="shared" si="5"/>
        <v>0</v>
      </c>
    </row>
    <row r="15" spans="1:256" s="193" customFormat="1" x14ac:dyDescent="0.2">
      <c r="A15" s="186" t="s">
        <v>167</v>
      </c>
      <c r="B15" s="22">
        <v>1</v>
      </c>
      <c r="C15" s="187">
        <v>172</v>
      </c>
      <c r="D15" s="22"/>
      <c r="E15" s="188">
        <v>172</v>
      </c>
      <c r="F15" s="187">
        <v>168</v>
      </c>
      <c r="G15" s="187"/>
      <c r="H15" s="189">
        <v>0</v>
      </c>
      <c r="I15" s="187"/>
      <c r="J15" s="189">
        <v>175</v>
      </c>
      <c r="K15" s="187"/>
      <c r="L15" s="187">
        <f>J15</f>
        <v>175</v>
      </c>
      <c r="M15" s="187">
        <v>167</v>
      </c>
      <c r="N15" s="187">
        <v>165</v>
      </c>
      <c r="O15" s="187"/>
      <c r="P15" s="187"/>
      <c r="Q15" s="186" t="s">
        <v>167</v>
      </c>
      <c r="R15" s="187"/>
      <c r="S15" s="187"/>
      <c r="T15" s="187"/>
      <c r="U15" s="187">
        <v>167</v>
      </c>
      <c r="V15" s="187">
        <v>163</v>
      </c>
      <c r="W15" s="187">
        <v>161</v>
      </c>
      <c r="X15" s="187">
        <v>180</v>
      </c>
      <c r="Y15" s="187">
        <v>170</v>
      </c>
      <c r="Z15" s="187">
        <v>168</v>
      </c>
      <c r="AA15" s="187">
        <v>164</v>
      </c>
      <c r="AB15" s="187">
        <v>167</v>
      </c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2"/>
      <c r="BG15" s="192"/>
      <c r="BH15" s="192"/>
      <c r="BI15" s="192"/>
      <c r="BJ15" s="192"/>
      <c r="BK15" s="192"/>
      <c r="BL15" s="192"/>
      <c r="BM15" s="192"/>
      <c r="BN15" s="192"/>
      <c r="BO15" s="192"/>
      <c r="BP15" s="192"/>
      <c r="BQ15" s="192"/>
      <c r="BR15" s="192"/>
      <c r="BS15" s="192"/>
      <c r="BT15" s="192"/>
      <c r="BU15" s="192"/>
      <c r="BV15" s="192"/>
      <c r="BW15" s="192"/>
      <c r="BX15" s="192"/>
      <c r="BY15" s="192"/>
      <c r="BZ15" s="192"/>
      <c r="CA15" s="192"/>
      <c r="CB15" s="192"/>
      <c r="CC15" s="192"/>
      <c r="CD15" s="192"/>
      <c r="CE15" s="192"/>
      <c r="CF15" s="192"/>
      <c r="CG15" s="192"/>
      <c r="CH15" s="192"/>
      <c r="CI15" s="192"/>
      <c r="CJ15" s="192"/>
      <c r="CK15" s="192"/>
      <c r="CL15" s="192"/>
      <c r="CM15" s="192"/>
      <c r="CN15" s="192"/>
      <c r="CO15" s="192"/>
      <c r="CP15" s="192"/>
      <c r="CQ15" s="192"/>
      <c r="CR15" s="192"/>
      <c r="CS15" s="192"/>
      <c r="CT15" s="192"/>
      <c r="CU15" s="192"/>
      <c r="CV15" s="192"/>
      <c r="CW15" s="192"/>
      <c r="CX15" s="192"/>
      <c r="CY15" s="192"/>
      <c r="CZ15" s="192"/>
      <c r="DA15" s="192"/>
      <c r="DB15" s="192"/>
      <c r="DC15" s="192"/>
      <c r="DD15" s="192"/>
      <c r="DE15" s="192"/>
      <c r="DF15" s="192"/>
      <c r="DG15" s="192"/>
      <c r="DH15" s="192"/>
      <c r="DI15" s="192"/>
      <c r="DJ15" s="192"/>
      <c r="DK15" s="192"/>
      <c r="DL15" s="192"/>
      <c r="DM15" s="192"/>
      <c r="DN15" s="192"/>
      <c r="DO15" s="192"/>
      <c r="DP15" s="192"/>
      <c r="DQ15" s="192"/>
      <c r="DR15" s="192"/>
      <c r="DS15" s="192"/>
      <c r="DT15" s="192"/>
      <c r="DU15" s="192"/>
      <c r="DV15" s="192"/>
      <c r="DW15" s="192"/>
      <c r="DX15" s="192"/>
      <c r="DY15" s="192"/>
      <c r="DZ15" s="192"/>
      <c r="EA15" s="192"/>
      <c r="EB15" s="192"/>
      <c r="EC15" s="192"/>
      <c r="ED15" s="192"/>
      <c r="EE15" s="192"/>
      <c r="EF15" s="192"/>
      <c r="EG15" s="192"/>
      <c r="EH15" s="192"/>
      <c r="EI15" s="192"/>
      <c r="EJ15" s="192"/>
      <c r="EK15" s="192"/>
      <c r="EL15" s="192"/>
      <c r="EM15" s="192"/>
      <c r="EN15" s="192"/>
      <c r="EO15" s="192"/>
      <c r="EP15" s="192"/>
      <c r="EQ15" s="192"/>
      <c r="ER15" s="192"/>
      <c r="ES15" s="192"/>
      <c r="ET15" s="192"/>
      <c r="EU15" s="192"/>
      <c r="EV15" s="192"/>
      <c r="EW15" s="192"/>
      <c r="EX15" s="192"/>
      <c r="EY15" s="192"/>
      <c r="EZ15" s="192"/>
      <c r="FA15" s="192"/>
      <c r="FB15" s="192"/>
      <c r="FC15" s="192"/>
      <c r="FD15" s="192"/>
      <c r="FE15" s="192"/>
      <c r="FF15" s="192"/>
      <c r="FG15" s="192"/>
      <c r="FH15" s="192"/>
      <c r="FI15" s="192"/>
      <c r="FJ15" s="192"/>
      <c r="FK15" s="192"/>
      <c r="FL15" s="192"/>
      <c r="FM15" s="192"/>
      <c r="FN15" s="192"/>
      <c r="FO15" s="192"/>
      <c r="FP15" s="192"/>
      <c r="FQ15" s="192"/>
      <c r="FR15" s="192"/>
      <c r="FS15" s="192"/>
      <c r="FT15" s="192"/>
      <c r="FU15" s="192"/>
      <c r="FV15" s="192"/>
      <c r="FW15" s="192"/>
      <c r="FX15" s="192"/>
      <c r="FY15" s="192"/>
      <c r="FZ15" s="192"/>
      <c r="GA15" s="192"/>
      <c r="GB15" s="192"/>
      <c r="GC15" s="192"/>
      <c r="GD15" s="192"/>
      <c r="GE15" s="192"/>
      <c r="GF15" s="192"/>
      <c r="GG15" s="192"/>
      <c r="GH15" s="192"/>
      <c r="GI15" s="192"/>
      <c r="GJ15" s="192"/>
      <c r="GK15" s="192"/>
      <c r="GL15" s="192"/>
      <c r="GM15" s="192"/>
      <c r="GN15" s="192"/>
      <c r="GO15" s="192"/>
      <c r="GP15" s="192"/>
      <c r="GQ15" s="192"/>
      <c r="GR15" s="192"/>
      <c r="GS15" s="192"/>
      <c r="GT15" s="192"/>
      <c r="GU15" s="192"/>
      <c r="GV15" s="192"/>
      <c r="GW15" s="192"/>
      <c r="GX15" s="192"/>
      <c r="GY15" s="192"/>
      <c r="GZ15" s="192"/>
      <c r="HA15" s="192"/>
      <c r="HB15" s="192"/>
      <c r="HC15" s="192"/>
      <c r="HD15" s="192"/>
      <c r="HE15" s="192"/>
      <c r="HF15" s="192"/>
      <c r="HG15" s="192"/>
      <c r="HH15" s="192"/>
      <c r="HI15" s="192"/>
      <c r="HJ15" s="192"/>
      <c r="HK15" s="192"/>
      <c r="HL15" s="192"/>
      <c r="HM15" s="192"/>
      <c r="HN15" s="192"/>
      <c r="HO15" s="192"/>
      <c r="HP15" s="192"/>
      <c r="HQ15" s="192"/>
      <c r="HR15" s="192"/>
      <c r="HS15" s="192"/>
      <c r="HT15" s="192"/>
      <c r="HU15" s="192"/>
      <c r="HV15" s="192"/>
      <c r="HW15" s="192"/>
      <c r="HX15" s="192"/>
      <c r="HY15" s="192"/>
      <c r="HZ15" s="192"/>
      <c r="IA15" s="192"/>
      <c r="IB15" s="192"/>
      <c r="IC15" s="192"/>
      <c r="ID15" s="192"/>
      <c r="IE15" s="192"/>
      <c r="IF15" s="192"/>
      <c r="IG15" s="192"/>
      <c r="IH15" s="192"/>
      <c r="II15" s="192"/>
      <c r="IJ15" s="192"/>
      <c r="IK15" s="192"/>
      <c r="IL15" s="192"/>
      <c r="IM15" s="192"/>
      <c r="IN15" s="192"/>
      <c r="IO15" s="192"/>
      <c r="IP15" s="192"/>
      <c r="IQ15" s="192"/>
      <c r="IR15" s="192"/>
      <c r="IS15" s="192"/>
      <c r="IT15" s="192"/>
      <c r="IU15" s="192"/>
      <c r="IV15" s="192"/>
    </row>
    <row r="16" spans="1:256" s="193" customFormat="1" x14ac:dyDescent="0.2">
      <c r="A16" s="186" t="s">
        <v>168</v>
      </c>
      <c r="B16" s="22"/>
      <c r="C16" s="187">
        <v>172</v>
      </c>
      <c r="D16" s="22"/>
      <c r="E16" s="188">
        <v>172</v>
      </c>
      <c r="F16" s="187">
        <v>168</v>
      </c>
      <c r="G16" s="187"/>
      <c r="H16" s="189">
        <v>0</v>
      </c>
      <c r="I16" s="187"/>
      <c r="J16" s="189">
        <v>175</v>
      </c>
      <c r="K16" s="187"/>
      <c r="L16" s="187">
        <f>J16</f>
        <v>175</v>
      </c>
      <c r="M16" s="187">
        <v>167</v>
      </c>
      <c r="N16" s="187">
        <v>165</v>
      </c>
      <c r="O16" s="187"/>
      <c r="P16" s="187"/>
      <c r="Q16" s="186" t="s">
        <v>168</v>
      </c>
      <c r="R16" s="187"/>
      <c r="S16" s="187"/>
      <c r="T16" s="187"/>
      <c r="U16" s="187">
        <v>167</v>
      </c>
      <c r="V16" s="187">
        <v>163</v>
      </c>
      <c r="W16" s="187">
        <v>161</v>
      </c>
      <c r="X16" s="187">
        <v>180</v>
      </c>
      <c r="Y16" s="187">
        <v>170</v>
      </c>
      <c r="Z16" s="187">
        <v>168</v>
      </c>
      <c r="AA16" s="187">
        <v>164</v>
      </c>
      <c r="AB16" s="187">
        <v>167</v>
      </c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92"/>
      <c r="AT16" s="192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2"/>
      <c r="BG16" s="192"/>
      <c r="BH16" s="192"/>
      <c r="BI16" s="192"/>
      <c r="BJ16" s="192"/>
      <c r="BK16" s="192"/>
      <c r="BL16" s="192"/>
      <c r="BM16" s="192"/>
      <c r="BN16" s="192"/>
      <c r="BO16" s="192"/>
      <c r="BP16" s="192"/>
      <c r="BQ16" s="192"/>
      <c r="BR16" s="192"/>
      <c r="BS16" s="192"/>
      <c r="BT16" s="192"/>
      <c r="BU16" s="192"/>
      <c r="BV16" s="192"/>
      <c r="BW16" s="192"/>
      <c r="BX16" s="192"/>
      <c r="BY16" s="192"/>
      <c r="BZ16" s="192"/>
      <c r="CA16" s="192"/>
      <c r="CB16" s="192"/>
      <c r="CC16" s="192"/>
      <c r="CD16" s="192"/>
      <c r="CE16" s="192"/>
      <c r="CF16" s="192"/>
      <c r="CG16" s="192"/>
      <c r="CH16" s="192"/>
      <c r="CI16" s="192"/>
      <c r="CJ16" s="192"/>
      <c r="CK16" s="192"/>
      <c r="CL16" s="192"/>
      <c r="CM16" s="192"/>
      <c r="CN16" s="192"/>
      <c r="CO16" s="192"/>
      <c r="CP16" s="192"/>
      <c r="CQ16" s="192"/>
      <c r="CR16" s="192"/>
      <c r="CS16" s="192"/>
      <c r="CT16" s="192"/>
      <c r="CU16" s="192"/>
      <c r="CV16" s="192"/>
      <c r="CW16" s="192"/>
      <c r="CX16" s="192"/>
      <c r="CY16" s="192"/>
      <c r="CZ16" s="192"/>
      <c r="DA16" s="192"/>
      <c r="DB16" s="192"/>
      <c r="DC16" s="192"/>
      <c r="DD16" s="192"/>
      <c r="DE16" s="192"/>
      <c r="DF16" s="192"/>
      <c r="DG16" s="192"/>
      <c r="DH16" s="192"/>
      <c r="DI16" s="192"/>
      <c r="DJ16" s="192"/>
      <c r="DK16" s="192"/>
      <c r="DL16" s="192"/>
      <c r="DM16" s="192"/>
      <c r="DN16" s="192"/>
      <c r="DO16" s="192"/>
      <c r="DP16" s="192"/>
      <c r="DQ16" s="192"/>
      <c r="DR16" s="192"/>
      <c r="DS16" s="192"/>
      <c r="DT16" s="192"/>
      <c r="DU16" s="192"/>
      <c r="DV16" s="192"/>
      <c r="DW16" s="192"/>
      <c r="DX16" s="192"/>
      <c r="DY16" s="192"/>
      <c r="DZ16" s="192"/>
      <c r="EA16" s="192"/>
      <c r="EB16" s="192"/>
      <c r="EC16" s="192"/>
      <c r="ED16" s="192"/>
      <c r="EE16" s="192"/>
      <c r="EF16" s="192"/>
      <c r="EG16" s="192"/>
      <c r="EH16" s="192"/>
      <c r="EI16" s="192"/>
      <c r="EJ16" s="192"/>
      <c r="EK16" s="192"/>
      <c r="EL16" s="192"/>
      <c r="EM16" s="192"/>
      <c r="EN16" s="192"/>
      <c r="EO16" s="192"/>
      <c r="EP16" s="192"/>
      <c r="EQ16" s="192"/>
      <c r="ER16" s="192"/>
      <c r="ES16" s="192"/>
      <c r="ET16" s="192"/>
      <c r="EU16" s="192"/>
      <c r="EV16" s="192"/>
      <c r="EW16" s="192"/>
      <c r="EX16" s="192"/>
      <c r="EY16" s="192"/>
      <c r="EZ16" s="192"/>
      <c r="FA16" s="192"/>
      <c r="FB16" s="192"/>
      <c r="FC16" s="192"/>
      <c r="FD16" s="192"/>
      <c r="FE16" s="192"/>
      <c r="FF16" s="192"/>
      <c r="FG16" s="192"/>
      <c r="FH16" s="192"/>
      <c r="FI16" s="192"/>
      <c r="FJ16" s="192"/>
      <c r="FK16" s="192"/>
      <c r="FL16" s="192"/>
      <c r="FM16" s="192"/>
      <c r="FN16" s="192"/>
      <c r="FO16" s="192"/>
      <c r="FP16" s="192"/>
      <c r="FQ16" s="192"/>
      <c r="FR16" s="192"/>
      <c r="FS16" s="192"/>
      <c r="FT16" s="192"/>
      <c r="FU16" s="192"/>
      <c r="FV16" s="192"/>
      <c r="FW16" s="192"/>
      <c r="FX16" s="192"/>
      <c r="FY16" s="192"/>
      <c r="FZ16" s="192"/>
      <c r="GA16" s="192"/>
      <c r="GB16" s="192"/>
      <c r="GC16" s="192"/>
      <c r="GD16" s="192"/>
      <c r="GE16" s="192"/>
      <c r="GF16" s="192"/>
      <c r="GG16" s="192"/>
      <c r="GH16" s="192"/>
      <c r="GI16" s="192"/>
      <c r="GJ16" s="192"/>
      <c r="GK16" s="192"/>
      <c r="GL16" s="192"/>
      <c r="GM16" s="192"/>
      <c r="GN16" s="192"/>
      <c r="GO16" s="192"/>
      <c r="GP16" s="192"/>
      <c r="GQ16" s="192"/>
      <c r="GR16" s="192"/>
      <c r="GS16" s="192"/>
      <c r="GT16" s="192"/>
      <c r="GU16" s="192"/>
      <c r="GV16" s="192"/>
      <c r="GW16" s="192"/>
      <c r="GX16" s="192"/>
      <c r="GY16" s="192"/>
      <c r="GZ16" s="192"/>
      <c r="HA16" s="192"/>
      <c r="HB16" s="192"/>
      <c r="HC16" s="192"/>
      <c r="HD16" s="192"/>
      <c r="HE16" s="192"/>
      <c r="HF16" s="192"/>
      <c r="HG16" s="192"/>
      <c r="HH16" s="192"/>
      <c r="HI16" s="192"/>
      <c r="HJ16" s="192"/>
      <c r="HK16" s="192"/>
      <c r="HL16" s="192"/>
      <c r="HM16" s="192"/>
      <c r="HN16" s="192"/>
      <c r="HO16" s="192"/>
      <c r="HP16" s="192"/>
      <c r="HQ16" s="192"/>
      <c r="HR16" s="192"/>
      <c r="HS16" s="192"/>
      <c r="HT16" s="192"/>
      <c r="HU16" s="192"/>
      <c r="HV16" s="192"/>
      <c r="HW16" s="192"/>
      <c r="HX16" s="192"/>
      <c r="HY16" s="192"/>
      <c r="HZ16" s="192"/>
      <c r="IA16" s="192"/>
      <c r="IB16" s="192"/>
      <c r="IC16" s="192"/>
      <c r="ID16" s="192"/>
      <c r="IE16" s="192"/>
      <c r="IF16" s="192"/>
      <c r="IG16" s="192"/>
      <c r="IH16" s="192"/>
      <c r="II16" s="192"/>
      <c r="IJ16" s="192"/>
      <c r="IK16" s="192"/>
      <c r="IL16" s="192"/>
      <c r="IM16" s="192"/>
      <c r="IN16" s="192"/>
      <c r="IO16" s="192"/>
      <c r="IP16" s="192"/>
      <c r="IQ16" s="192"/>
      <c r="IR16" s="192"/>
      <c r="IS16" s="192"/>
      <c r="IT16" s="192"/>
      <c r="IU16" s="192"/>
      <c r="IV16" s="192"/>
    </row>
    <row r="17" spans="1:256" s="185" customFormat="1" ht="25.5" x14ac:dyDescent="0.25">
      <c r="A17" s="194" t="s">
        <v>169</v>
      </c>
      <c r="B17" s="196" t="s">
        <v>70</v>
      </c>
      <c r="C17" s="197">
        <f>IFERROR(ROUND((C18/C19),4),0)</f>
        <v>4.9399999999999999E-2</v>
      </c>
      <c r="D17" s="196" t="s">
        <v>70</v>
      </c>
      <c r="E17" s="197">
        <f>IFERROR(ROUND((E18/E19),4),0)</f>
        <v>5.8900000000000001E-2</v>
      </c>
      <c r="F17" s="197">
        <f>IFERROR(ROUND((F18/F19),4),0)</f>
        <v>4.65E-2</v>
      </c>
      <c r="G17" s="184" t="str">
        <f>D17</f>
        <v>≥ 5%</v>
      </c>
      <c r="H17" s="197">
        <f t="shared" ref="H17:AR17" si="6">IFERROR(ROUND((H18/H19),4),0)</f>
        <v>3.7499999999999999E-2</v>
      </c>
      <c r="I17" s="184" t="str">
        <f>G17</f>
        <v>≥ 5%</v>
      </c>
      <c r="J17" s="197">
        <f t="shared" si="6"/>
        <v>6.7100000000000007E-2</v>
      </c>
      <c r="K17" s="184" t="str">
        <f>I17</f>
        <v>≥ 5%</v>
      </c>
      <c r="L17" s="197">
        <f t="shared" si="6"/>
        <v>5.9799999999999999E-2</v>
      </c>
      <c r="M17" s="197">
        <f t="shared" si="6"/>
        <v>6.7900000000000002E-2</v>
      </c>
      <c r="N17" s="197">
        <f t="shared" si="6"/>
        <v>7.7499999999999999E-2</v>
      </c>
      <c r="O17" s="197" t="s">
        <v>70</v>
      </c>
      <c r="P17" s="197">
        <f t="shared" si="6"/>
        <v>8.1500000000000003E-2</v>
      </c>
      <c r="Q17" s="194" t="s">
        <v>169</v>
      </c>
      <c r="R17" s="197" t="s">
        <v>70</v>
      </c>
      <c r="S17" s="197">
        <f t="shared" si="6"/>
        <v>7.2900000000000006E-2</v>
      </c>
      <c r="T17" s="197" t="s">
        <v>70</v>
      </c>
      <c r="U17" s="197">
        <f t="shared" si="6"/>
        <v>8.1500000000000003E-2</v>
      </c>
      <c r="V17" s="197">
        <f t="shared" si="6"/>
        <v>5.9499999999999997E-2</v>
      </c>
      <c r="W17" s="197">
        <f t="shared" si="6"/>
        <v>6.7400000000000002E-2</v>
      </c>
      <c r="X17" s="197">
        <f t="shared" si="6"/>
        <v>7.2900000000000006E-2</v>
      </c>
      <c r="Y17" s="197">
        <f t="shared" si="6"/>
        <v>7.5600000000000001E-2</v>
      </c>
      <c r="Z17" s="197">
        <f t="shared" si="6"/>
        <v>7.9799999999999996E-2</v>
      </c>
      <c r="AA17" s="197">
        <f t="shared" si="6"/>
        <v>8.0199999999999994E-2</v>
      </c>
      <c r="AB17" s="197">
        <f t="shared" si="6"/>
        <v>7.8E-2</v>
      </c>
      <c r="AC17" s="197">
        <f t="shared" si="6"/>
        <v>0</v>
      </c>
      <c r="AD17" s="197">
        <f t="shared" si="6"/>
        <v>0</v>
      </c>
      <c r="AE17" s="197">
        <f t="shared" si="6"/>
        <v>0</v>
      </c>
      <c r="AF17" s="197">
        <f t="shared" si="6"/>
        <v>0</v>
      </c>
      <c r="AG17" s="197">
        <f t="shared" si="6"/>
        <v>0</v>
      </c>
      <c r="AH17" s="197">
        <f t="shared" si="6"/>
        <v>0</v>
      </c>
      <c r="AI17" s="197">
        <f t="shared" si="6"/>
        <v>0</v>
      </c>
      <c r="AJ17" s="197">
        <f t="shared" si="6"/>
        <v>0</v>
      </c>
      <c r="AK17" s="197">
        <f t="shared" si="6"/>
        <v>0</v>
      </c>
      <c r="AL17" s="197">
        <f t="shared" si="6"/>
        <v>0</v>
      </c>
      <c r="AM17" s="197">
        <f t="shared" si="6"/>
        <v>0</v>
      </c>
      <c r="AN17" s="197">
        <f t="shared" si="6"/>
        <v>0</v>
      </c>
      <c r="AO17" s="197">
        <f t="shared" si="6"/>
        <v>0</v>
      </c>
      <c r="AP17" s="197">
        <f t="shared" si="6"/>
        <v>0</v>
      </c>
      <c r="AQ17" s="197">
        <f t="shared" si="6"/>
        <v>0</v>
      </c>
      <c r="AR17" s="197">
        <f t="shared" si="6"/>
        <v>0</v>
      </c>
    </row>
    <row r="18" spans="1:256" s="193" customFormat="1" x14ac:dyDescent="0.2">
      <c r="A18" s="186" t="s">
        <v>170</v>
      </c>
      <c r="B18" s="22"/>
      <c r="C18" s="187">
        <f>Produção!C99</f>
        <v>158</v>
      </c>
      <c r="D18" s="22"/>
      <c r="E18" s="187">
        <f>Produção!E99</f>
        <v>272</v>
      </c>
      <c r="F18" s="187">
        <v>230</v>
      </c>
      <c r="G18" s="187"/>
      <c r="H18" s="187">
        <v>46</v>
      </c>
      <c r="I18" s="187"/>
      <c r="J18" s="187">
        <v>252</v>
      </c>
      <c r="K18" s="187"/>
      <c r="L18" s="187">
        <f>H18+J18</f>
        <v>298</v>
      </c>
      <c r="M18" s="187">
        <v>331</v>
      </c>
      <c r="N18" s="187">
        <v>380</v>
      </c>
      <c r="O18" s="187"/>
      <c r="P18" s="187">
        <f>Produção!Y99</f>
        <v>417</v>
      </c>
      <c r="Q18" s="186" t="s">
        <v>170</v>
      </c>
      <c r="R18" s="187"/>
      <c r="S18" s="187">
        <f>Produção!AB99</f>
        <v>403</v>
      </c>
      <c r="T18" s="187"/>
      <c r="U18" s="187">
        <v>417</v>
      </c>
      <c r="V18" s="187">
        <v>306</v>
      </c>
      <c r="W18" s="187">
        <v>358</v>
      </c>
      <c r="X18" s="187">
        <v>403</v>
      </c>
      <c r="Y18" s="187">
        <v>425</v>
      </c>
      <c r="Z18" s="187">
        <v>461</v>
      </c>
      <c r="AA18" s="187">
        <v>493</v>
      </c>
      <c r="AB18" s="187">
        <v>492</v>
      </c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192"/>
      <c r="BN18" s="192"/>
      <c r="BO18" s="192"/>
      <c r="BP18" s="192"/>
      <c r="BQ18" s="192"/>
      <c r="BR18" s="192"/>
      <c r="BS18" s="192"/>
      <c r="BT18" s="192"/>
      <c r="BU18" s="192"/>
      <c r="BV18" s="192"/>
      <c r="BW18" s="192"/>
      <c r="BX18" s="192"/>
      <c r="BY18" s="192"/>
      <c r="BZ18" s="192"/>
      <c r="CA18" s="192"/>
      <c r="CB18" s="192"/>
      <c r="CC18" s="192"/>
      <c r="CD18" s="192"/>
      <c r="CE18" s="192"/>
      <c r="CF18" s="192"/>
      <c r="CG18" s="192"/>
      <c r="CH18" s="192"/>
      <c r="CI18" s="192"/>
      <c r="CJ18" s="192"/>
      <c r="CK18" s="192"/>
      <c r="CL18" s="192"/>
      <c r="CM18" s="192"/>
      <c r="CN18" s="192"/>
      <c r="CO18" s="192"/>
      <c r="CP18" s="192"/>
      <c r="CQ18" s="192"/>
      <c r="CR18" s="192"/>
      <c r="CS18" s="192"/>
      <c r="CT18" s="192"/>
      <c r="CU18" s="192"/>
      <c r="CV18" s="192"/>
      <c r="CW18" s="192"/>
      <c r="CX18" s="192"/>
      <c r="CY18" s="192"/>
      <c r="CZ18" s="192"/>
      <c r="DA18" s="192"/>
      <c r="DB18" s="192"/>
      <c r="DC18" s="192"/>
      <c r="DD18" s="192"/>
      <c r="DE18" s="192"/>
      <c r="DF18" s="192"/>
      <c r="DG18" s="192"/>
      <c r="DH18" s="192"/>
      <c r="DI18" s="192"/>
      <c r="DJ18" s="192"/>
      <c r="DK18" s="192"/>
      <c r="DL18" s="192"/>
      <c r="DM18" s="192"/>
      <c r="DN18" s="192"/>
      <c r="DO18" s="192"/>
      <c r="DP18" s="192"/>
      <c r="DQ18" s="192"/>
      <c r="DR18" s="192"/>
      <c r="DS18" s="192"/>
      <c r="DT18" s="192"/>
      <c r="DU18" s="192"/>
      <c r="DV18" s="192"/>
      <c r="DW18" s="192"/>
      <c r="DX18" s="192"/>
      <c r="DY18" s="192"/>
      <c r="DZ18" s="192"/>
      <c r="EA18" s="192"/>
      <c r="EB18" s="192"/>
      <c r="EC18" s="192"/>
      <c r="ED18" s="192"/>
      <c r="EE18" s="192"/>
      <c r="EF18" s="192"/>
      <c r="EG18" s="192"/>
      <c r="EH18" s="192"/>
      <c r="EI18" s="192"/>
      <c r="EJ18" s="192"/>
      <c r="EK18" s="192"/>
      <c r="EL18" s="192"/>
      <c r="EM18" s="192"/>
      <c r="EN18" s="192"/>
      <c r="EO18" s="192"/>
      <c r="EP18" s="192"/>
      <c r="EQ18" s="192"/>
      <c r="ER18" s="192"/>
      <c r="ES18" s="192"/>
      <c r="ET18" s="192"/>
      <c r="EU18" s="192"/>
      <c r="EV18" s="192"/>
      <c r="EW18" s="192"/>
      <c r="EX18" s="192"/>
      <c r="EY18" s="192"/>
      <c r="EZ18" s="192"/>
      <c r="FA18" s="192"/>
      <c r="FB18" s="192"/>
      <c r="FC18" s="192"/>
      <c r="FD18" s="192"/>
      <c r="FE18" s="192"/>
      <c r="FF18" s="192"/>
      <c r="FG18" s="192"/>
      <c r="FH18" s="192"/>
      <c r="FI18" s="192"/>
      <c r="FJ18" s="192"/>
      <c r="FK18" s="192"/>
      <c r="FL18" s="192"/>
      <c r="FM18" s="192"/>
      <c r="FN18" s="192"/>
      <c r="FO18" s="192"/>
      <c r="FP18" s="192"/>
      <c r="FQ18" s="192"/>
      <c r="FR18" s="192"/>
      <c r="FS18" s="192"/>
      <c r="FT18" s="192"/>
      <c r="FU18" s="192"/>
      <c r="FV18" s="192"/>
      <c r="FW18" s="192"/>
      <c r="FX18" s="192"/>
      <c r="FY18" s="192"/>
      <c r="FZ18" s="192"/>
      <c r="GA18" s="192"/>
      <c r="GB18" s="192"/>
      <c r="GC18" s="192"/>
      <c r="GD18" s="192"/>
      <c r="GE18" s="192"/>
      <c r="GF18" s="192"/>
      <c r="GG18" s="192"/>
      <c r="GH18" s="192"/>
      <c r="GI18" s="192"/>
      <c r="GJ18" s="192"/>
      <c r="GK18" s="192"/>
      <c r="GL18" s="192"/>
      <c r="GM18" s="192"/>
      <c r="GN18" s="192"/>
      <c r="GO18" s="192"/>
      <c r="GP18" s="192"/>
      <c r="GQ18" s="192"/>
      <c r="GR18" s="192"/>
      <c r="GS18" s="192"/>
      <c r="GT18" s="192"/>
      <c r="GU18" s="192"/>
      <c r="GV18" s="192"/>
      <c r="GW18" s="192"/>
      <c r="GX18" s="192"/>
      <c r="GY18" s="192"/>
      <c r="GZ18" s="192"/>
      <c r="HA18" s="192"/>
      <c r="HB18" s="192"/>
      <c r="HC18" s="192"/>
      <c r="HD18" s="192"/>
      <c r="HE18" s="192"/>
      <c r="HF18" s="192"/>
      <c r="HG18" s="192"/>
      <c r="HH18" s="192"/>
      <c r="HI18" s="192"/>
      <c r="HJ18" s="192"/>
      <c r="HK18" s="192"/>
      <c r="HL18" s="192"/>
      <c r="HM18" s="192"/>
      <c r="HN18" s="192"/>
      <c r="HO18" s="192"/>
      <c r="HP18" s="192"/>
      <c r="HQ18" s="192"/>
      <c r="HR18" s="192"/>
      <c r="HS18" s="192"/>
      <c r="HT18" s="192"/>
      <c r="HU18" s="192"/>
      <c r="HV18" s="192"/>
      <c r="HW18" s="192"/>
      <c r="HX18" s="192"/>
      <c r="HY18" s="192"/>
      <c r="HZ18" s="192"/>
      <c r="IA18" s="192"/>
      <c r="IB18" s="192"/>
      <c r="IC18" s="192"/>
      <c r="ID18" s="192"/>
      <c r="IE18" s="192"/>
      <c r="IF18" s="192"/>
      <c r="IG18" s="192"/>
      <c r="IH18" s="192"/>
      <c r="II18" s="192"/>
      <c r="IJ18" s="192"/>
      <c r="IK18" s="192"/>
      <c r="IL18" s="192"/>
      <c r="IM18" s="192"/>
      <c r="IN18" s="192"/>
      <c r="IO18" s="192"/>
      <c r="IP18" s="192"/>
      <c r="IQ18" s="192"/>
      <c r="IR18" s="192"/>
      <c r="IS18" s="192"/>
      <c r="IT18" s="192"/>
      <c r="IU18" s="192"/>
      <c r="IV18" s="192"/>
    </row>
    <row r="19" spans="1:256" s="193" customFormat="1" x14ac:dyDescent="0.2">
      <c r="A19" s="186" t="s">
        <v>171</v>
      </c>
      <c r="B19" s="22"/>
      <c r="C19" s="187">
        <f>Produção!C100</f>
        <v>3198</v>
      </c>
      <c r="D19" s="22"/>
      <c r="E19" s="187">
        <f>Produção!E100</f>
        <v>4615</v>
      </c>
      <c r="F19" s="187">
        <v>4942</v>
      </c>
      <c r="G19" s="187"/>
      <c r="H19" s="187">
        <v>1228</v>
      </c>
      <c r="I19" s="187"/>
      <c r="J19" s="187">
        <v>3755</v>
      </c>
      <c r="K19" s="187"/>
      <c r="L19" s="187">
        <f>H19+J19</f>
        <v>4983</v>
      </c>
      <c r="M19" s="187">
        <v>4874</v>
      </c>
      <c r="N19" s="187">
        <v>4903</v>
      </c>
      <c r="O19" s="187"/>
      <c r="P19" s="187">
        <f>Produção!Y100</f>
        <v>5115</v>
      </c>
      <c r="Q19" s="186" t="s">
        <v>171</v>
      </c>
      <c r="R19" s="187"/>
      <c r="S19" s="187">
        <f>Produção!AB100</f>
        <v>5529</v>
      </c>
      <c r="T19" s="187"/>
      <c r="U19" s="187">
        <v>5115</v>
      </c>
      <c r="V19" s="187">
        <v>5139</v>
      </c>
      <c r="W19" s="187">
        <v>5314</v>
      </c>
      <c r="X19" s="187">
        <v>5529</v>
      </c>
      <c r="Y19" s="187">
        <v>5625</v>
      </c>
      <c r="Z19" s="187">
        <v>5775</v>
      </c>
      <c r="AA19" s="187">
        <v>6148</v>
      </c>
      <c r="AB19" s="187">
        <v>6307</v>
      </c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2"/>
      <c r="CL19" s="192"/>
      <c r="CM19" s="192"/>
      <c r="CN19" s="192"/>
      <c r="CO19" s="192"/>
      <c r="CP19" s="192"/>
      <c r="CQ19" s="192"/>
      <c r="CR19" s="192"/>
      <c r="CS19" s="192"/>
      <c r="CT19" s="192"/>
      <c r="CU19" s="192"/>
      <c r="CV19" s="192"/>
      <c r="CW19" s="192"/>
      <c r="CX19" s="192"/>
      <c r="CY19" s="192"/>
      <c r="CZ19" s="192"/>
      <c r="DA19" s="192"/>
      <c r="DB19" s="192"/>
      <c r="DC19" s="192"/>
      <c r="DD19" s="192"/>
      <c r="DE19" s="192"/>
      <c r="DF19" s="192"/>
      <c r="DG19" s="192"/>
      <c r="DH19" s="192"/>
      <c r="DI19" s="192"/>
      <c r="DJ19" s="192"/>
      <c r="DK19" s="192"/>
      <c r="DL19" s="192"/>
      <c r="DM19" s="192"/>
      <c r="DN19" s="192"/>
      <c r="DO19" s="192"/>
      <c r="DP19" s="192"/>
      <c r="DQ19" s="192"/>
      <c r="DR19" s="192"/>
      <c r="DS19" s="192"/>
      <c r="DT19" s="192"/>
      <c r="DU19" s="192"/>
      <c r="DV19" s="192"/>
      <c r="DW19" s="192"/>
      <c r="DX19" s="192"/>
      <c r="DY19" s="192"/>
      <c r="DZ19" s="192"/>
      <c r="EA19" s="192"/>
      <c r="EB19" s="192"/>
      <c r="EC19" s="192"/>
      <c r="ED19" s="192"/>
      <c r="EE19" s="192"/>
      <c r="EF19" s="192"/>
      <c r="EG19" s="192"/>
      <c r="EH19" s="192"/>
      <c r="EI19" s="192"/>
      <c r="EJ19" s="192"/>
      <c r="EK19" s="192"/>
      <c r="EL19" s="192"/>
      <c r="EM19" s="192"/>
      <c r="EN19" s="192"/>
      <c r="EO19" s="192"/>
      <c r="EP19" s="192"/>
      <c r="EQ19" s="192"/>
      <c r="ER19" s="192"/>
      <c r="ES19" s="192"/>
      <c r="ET19" s="192"/>
      <c r="EU19" s="192"/>
      <c r="EV19" s="192"/>
      <c r="EW19" s="192"/>
      <c r="EX19" s="192"/>
      <c r="EY19" s="192"/>
      <c r="EZ19" s="192"/>
      <c r="FA19" s="192"/>
      <c r="FB19" s="192"/>
      <c r="FC19" s="192"/>
      <c r="FD19" s="192"/>
      <c r="FE19" s="192"/>
      <c r="FF19" s="192"/>
      <c r="FG19" s="192"/>
      <c r="FH19" s="192"/>
      <c r="FI19" s="192"/>
      <c r="FJ19" s="192"/>
      <c r="FK19" s="192"/>
      <c r="FL19" s="192"/>
      <c r="FM19" s="192"/>
      <c r="FN19" s="192"/>
      <c r="FO19" s="192"/>
      <c r="FP19" s="192"/>
      <c r="FQ19" s="192"/>
      <c r="FR19" s="192"/>
      <c r="FS19" s="192"/>
      <c r="FT19" s="192"/>
      <c r="FU19" s="192"/>
      <c r="FV19" s="192"/>
      <c r="FW19" s="192"/>
      <c r="FX19" s="192"/>
      <c r="FY19" s="192"/>
      <c r="FZ19" s="192"/>
      <c r="GA19" s="192"/>
      <c r="GB19" s="192"/>
      <c r="GC19" s="192"/>
      <c r="GD19" s="192"/>
      <c r="GE19" s="192"/>
      <c r="GF19" s="192"/>
      <c r="GG19" s="192"/>
      <c r="GH19" s="192"/>
      <c r="GI19" s="192"/>
      <c r="GJ19" s="192"/>
      <c r="GK19" s="192"/>
      <c r="GL19" s="192"/>
      <c r="GM19" s="192"/>
      <c r="GN19" s="192"/>
      <c r="GO19" s="192"/>
      <c r="GP19" s="192"/>
      <c r="GQ19" s="192"/>
      <c r="GR19" s="192"/>
      <c r="GS19" s="192"/>
      <c r="GT19" s="192"/>
      <c r="GU19" s="192"/>
      <c r="GV19" s="192"/>
      <c r="GW19" s="192"/>
      <c r="GX19" s="192"/>
      <c r="GY19" s="192"/>
      <c r="GZ19" s="192"/>
      <c r="HA19" s="192"/>
      <c r="HB19" s="192"/>
      <c r="HC19" s="192"/>
      <c r="HD19" s="192"/>
      <c r="HE19" s="192"/>
      <c r="HF19" s="192"/>
      <c r="HG19" s="192"/>
      <c r="HH19" s="192"/>
      <c r="HI19" s="192"/>
      <c r="HJ19" s="192"/>
      <c r="HK19" s="192"/>
      <c r="HL19" s="192"/>
      <c r="HM19" s="192"/>
      <c r="HN19" s="192"/>
      <c r="HO19" s="192"/>
      <c r="HP19" s="192"/>
      <c r="HQ19" s="192"/>
      <c r="HR19" s="192"/>
      <c r="HS19" s="192"/>
      <c r="HT19" s="192"/>
      <c r="HU19" s="192"/>
      <c r="HV19" s="192"/>
      <c r="HW19" s="192"/>
      <c r="HX19" s="192"/>
      <c r="HY19" s="192"/>
      <c r="HZ19" s="192"/>
      <c r="IA19" s="192"/>
      <c r="IB19" s="192"/>
      <c r="IC19" s="192"/>
      <c r="ID19" s="192"/>
      <c r="IE19" s="192"/>
      <c r="IF19" s="192"/>
      <c r="IG19" s="192"/>
      <c r="IH19" s="192"/>
      <c r="II19" s="192"/>
      <c r="IJ19" s="192"/>
      <c r="IK19" s="192"/>
      <c r="IL19" s="192"/>
      <c r="IM19" s="192"/>
      <c r="IN19" s="192"/>
      <c r="IO19" s="192"/>
      <c r="IP19" s="192"/>
      <c r="IQ19" s="192"/>
      <c r="IR19" s="192"/>
      <c r="IS19" s="192"/>
      <c r="IT19" s="192"/>
      <c r="IU19" s="192"/>
      <c r="IV19" s="192"/>
    </row>
    <row r="20" spans="1:256" s="201" customFormat="1" ht="25.5" x14ac:dyDescent="0.25">
      <c r="A20" s="198" t="s">
        <v>172</v>
      </c>
      <c r="B20" s="199" t="s">
        <v>173</v>
      </c>
      <c r="C20" s="200">
        <f>IFERROR(ROUND((C21/C22),4),0)</f>
        <v>1.4E-3</v>
      </c>
      <c r="D20" s="199" t="s">
        <v>173</v>
      </c>
      <c r="E20" s="200">
        <f>IFERROR(ROUND((E21/E22),4),0)</f>
        <v>5.0000000000000001E-4</v>
      </c>
      <c r="F20" s="200">
        <f>IFERROR(ROUND((F21/F22),4),0)</f>
        <v>1.17E-2</v>
      </c>
      <c r="G20" s="184" t="str">
        <f>D20</f>
        <v>≤ 0,5%</v>
      </c>
      <c r="H20" s="200">
        <f t="shared" ref="H20:AR20" si="7">IFERROR(ROUND((H21/H22),4),0)</f>
        <v>0</v>
      </c>
      <c r="I20" s="184" t="str">
        <f>G20</f>
        <v>≤ 0,5%</v>
      </c>
      <c r="J20" s="200">
        <f t="shared" si="7"/>
        <v>0</v>
      </c>
      <c r="K20" s="184" t="str">
        <f>I20</f>
        <v>≤ 0,5%</v>
      </c>
      <c r="L20" s="200">
        <f t="shared" si="7"/>
        <v>3.3999999999999998E-3</v>
      </c>
      <c r="M20" s="200">
        <f t="shared" si="7"/>
        <v>5.0000000000000001E-4</v>
      </c>
      <c r="N20" s="200">
        <f t="shared" si="7"/>
        <v>1.4E-3</v>
      </c>
      <c r="O20" s="200" t="s">
        <v>173</v>
      </c>
      <c r="P20" s="200">
        <f t="shared" si="7"/>
        <v>0</v>
      </c>
      <c r="Q20" s="198" t="s">
        <v>172</v>
      </c>
      <c r="R20" s="200" t="s">
        <v>173</v>
      </c>
      <c r="S20" s="200">
        <f t="shared" si="7"/>
        <v>0</v>
      </c>
      <c r="T20" s="200" t="s">
        <v>173</v>
      </c>
      <c r="U20" s="200">
        <f t="shared" si="7"/>
        <v>0</v>
      </c>
      <c r="V20" s="200">
        <f t="shared" si="7"/>
        <v>3.5000000000000001E-3</v>
      </c>
      <c r="W20" s="200">
        <f t="shared" si="7"/>
        <v>2E-3</v>
      </c>
      <c r="X20" s="200">
        <f t="shared" si="7"/>
        <v>7.7000000000000002E-3</v>
      </c>
      <c r="Y20" s="200">
        <f t="shared" si="7"/>
        <v>3.5000000000000001E-3</v>
      </c>
      <c r="Z20" s="200">
        <f t="shared" si="7"/>
        <v>4.7000000000000002E-3</v>
      </c>
      <c r="AA20" s="200">
        <f t="shared" si="7"/>
        <v>3.1399999999999997E-2</v>
      </c>
      <c r="AB20" s="200">
        <f t="shared" si="7"/>
        <v>1.3100000000000001E-2</v>
      </c>
      <c r="AC20" s="200">
        <f t="shared" si="7"/>
        <v>0</v>
      </c>
      <c r="AD20" s="200">
        <f t="shared" si="7"/>
        <v>0</v>
      </c>
      <c r="AE20" s="200">
        <f t="shared" si="7"/>
        <v>0</v>
      </c>
      <c r="AF20" s="200">
        <f t="shared" si="7"/>
        <v>0</v>
      </c>
      <c r="AG20" s="200">
        <f t="shared" si="7"/>
        <v>0</v>
      </c>
      <c r="AH20" s="200">
        <f t="shared" si="7"/>
        <v>0</v>
      </c>
      <c r="AI20" s="200">
        <f t="shared" si="7"/>
        <v>0</v>
      </c>
      <c r="AJ20" s="200">
        <f t="shared" si="7"/>
        <v>0</v>
      </c>
      <c r="AK20" s="200">
        <f t="shared" si="7"/>
        <v>0</v>
      </c>
      <c r="AL20" s="200">
        <f t="shared" si="7"/>
        <v>0</v>
      </c>
      <c r="AM20" s="200">
        <f t="shared" si="7"/>
        <v>0</v>
      </c>
      <c r="AN20" s="200">
        <f t="shared" si="7"/>
        <v>0</v>
      </c>
      <c r="AO20" s="200">
        <f t="shared" si="7"/>
        <v>0</v>
      </c>
      <c r="AP20" s="200">
        <f t="shared" si="7"/>
        <v>0</v>
      </c>
      <c r="AQ20" s="200">
        <f t="shared" si="7"/>
        <v>0</v>
      </c>
      <c r="AR20" s="200">
        <f t="shared" si="7"/>
        <v>0</v>
      </c>
    </row>
    <row r="21" spans="1:256" s="209" customFormat="1" ht="25.5" x14ac:dyDescent="0.2">
      <c r="A21" s="202" t="s">
        <v>174</v>
      </c>
      <c r="B21" s="203"/>
      <c r="C21" s="204">
        <v>847.27</v>
      </c>
      <c r="D21" s="203"/>
      <c r="E21" s="205">
        <v>98</v>
      </c>
      <c r="F21" s="204">
        <v>2271.7199999999998</v>
      </c>
      <c r="G21" s="204"/>
      <c r="H21" s="206">
        <v>1920</v>
      </c>
      <c r="I21" s="204"/>
      <c r="J21" s="206">
        <v>0</v>
      </c>
      <c r="K21" s="204"/>
      <c r="L21" s="204">
        <f>H21+J21</f>
        <v>1920</v>
      </c>
      <c r="M21" s="204">
        <v>40.44</v>
      </c>
      <c r="N21" s="204">
        <v>103.39</v>
      </c>
      <c r="O21" s="204"/>
      <c r="P21" s="204"/>
      <c r="Q21" s="202" t="s">
        <v>174</v>
      </c>
      <c r="R21" s="204"/>
      <c r="S21" s="204"/>
      <c r="T21" s="204"/>
      <c r="U21" s="204">
        <v>0</v>
      </c>
      <c r="V21" s="204">
        <v>216.79</v>
      </c>
      <c r="W21" s="207">
        <v>121.17</v>
      </c>
      <c r="X21" s="204">
        <v>440.87</v>
      </c>
      <c r="Y21" s="204">
        <v>163.43</v>
      </c>
      <c r="Z21" s="204">
        <v>210.81</v>
      </c>
      <c r="AA21" s="204">
        <v>1162.99</v>
      </c>
      <c r="AB21" s="207">
        <v>290.77</v>
      </c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8"/>
      <c r="CB21" s="208"/>
      <c r="CC21" s="208"/>
      <c r="CD21" s="208"/>
      <c r="CE21" s="208"/>
      <c r="CF21" s="208"/>
      <c r="CG21" s="208"/>
      <c r="CH21" s="208"/>
      <c r="CI21" s="208"/>
      <c r="CJ21" s="208"/>
      <c r="CK21" s="208"/>
      <c r="CL21" s="208"/>
      <c r="CM21" s="208"/>
      <c r="CN21" s="208"/>
      <c r="CO21" s="208"/>
      <c r="CP21" s="208"/>
      <c r="CQ21" s="208"/>
      <c r="CR21" s="208"/>
      <c r="CS21" s="208"/>
      <c r="CT21" s="208"/>
      <c r="CU21" s="208"/>
      <c r="CV21" s="208"/>
      <c r="CW21" s="208"/>
      <c r="CX21" s="208"/>
      <c r="CY21" s="208"/>
      <c r="CZ21" s="208"/>
      <c r="DA21" s="208"/>
      <c r="DB21" s="208"/>
      <c r="DC21" s="208"/>
      <c r="DD21" s="208"/>
      <c r="DE21" s="208"/>
      <c r="DF21" s="208"/>
      <c r="DG21" s="208"/>
      <c r="DH21" s="208"/>
      <c r="DI21" s="208"/>
      <c r="DJ21" s="208"/>
      <c r="DK21" s="208"/>
      <c r="DL21" s="208"/>
      <c r="DM21" s="208"/>
      <c r="DN21" s="208"/>
      <c r="DO21" s="208"/>
      <c r="DP21" s="208"/>
      <c r="DQ21" s="208"/>
      <c r="DR21" s="208"/>
      <c r="DS21" s="208"/>
      <c r="DT21" s="208"/>
      <c r="DU21" s="208"/>
      <c r="DV21" s="208"/>
      <c r="DW21" s="208"/>
      <c r="DX21" s="208"/>
      <c r="DY21" s="208"/>
      <c r="DZ21" s="208"/>
      <c r="EA21" s="208"/>
      <c r="EB21" s="208"/>
      <c r="EC21" s="208"/>
      <c r="ED21" s="208"/>
      <c r="EE21" s="208"/>
      <c r="EF21" s="208"/>
      <c r="EG21" s="208"/>
      <c r="EH21" s="208"/>
      <c r="EI21" s="208"/>
      <c r="EJ21" s="208"/>
      <c r="EK21" s="208"/>
      <c r="EL21" s="208"/>
      <c r="EM21" s="208"/>
      <c r="EN21" s="208"/>
      <c r="EO21" s="208"/>
      <c r="EP21" s="208"/>
      <c r="EQ21" s="208"/>
      <c r="ER21" s="208"/>
      <c r="ES21" s="208"/>
      <c r="ET21" s="208"/>
      <c r="EU21" s="208"/>
      <c r="EV21" s="208"/>
      <c r="EW21" s="208"/>
      <c r="EX21" s="208"/>
      <c r="EY21" s="208"/>
      <c r="EZ21" s="208"/>
      <c r="FA21" s="208"/>
      <c r="FB21" s="208"/>
      <c r="FC21" s="208"/>
      <c r="FD21" s="208"/>
      <c r="FE21" s="208"/>
      <c r="FF21" s="208"/>
      <c r="FG21" s="208"/>
      <c r="FH21" s="208"/>
      <c r="FI21" s="208"/>
      <c r="FJ21" s="208"/>
      <c r="FK21" s="208"/>
      <c r="FL21" s="208"/>
      <c r="FM21" s="208"/>
      <c r="FN21" s="208"/>
      <c r="FO21" s="208"/>
      <c r="FP21" s="208"/>
      <c r="FQ21" s="208"/>
      <c r="FR21" s="208"/>
      <c r="FS21" s="208"/>
      <c r="FT21" s="208"/>
      <c r="FU21" s="208"/>
      <c r="FV21" s="208"/>
      <c r="FW21" s="208"/>
      <c r="FX21" s="208"/>
      <c r="FY21" s="208"/>
      <c r="FZ21" s="208"/>
      <c r="GA21" s="208"/>
      <c r="GB21" s="208"/>
      <c r="GC21" s="208"/>
      <c r="GD21" s="208"/>
      <c r="GE21" s="208"/>
      <c r="GF21" s="208"/>
      <c r="GG21" s="208"/>
      <c r="GH21" s="208"/>
      <c r="GI21" s="208"/>
      <c r="GJ21" s="208"/>
      <c r="GK21" s="208"/>
      <c r="GL21" s="208"/>
      <c r="GM21" s="208"/>
      <c r="GN21" s="208"/>
      <c r="GO21" s="208"/>
      <c r="GP21" s="208"/>
      <c r="GQ21" s="208"/>
      <c r="GR21" s="208"/>
      <c r="GS21" s="208"/>
      <c r="GT21" s="208"/>
      <c r="GU21" s="208"/>
      <c r="GV21" s="208"/>
      <c r="GW21" s="208"/>
      <c r="GX21" s="208"/>
      <c r="GY21" s="208"/>
      <c r="GZ21" s="208"/>
      <c r="HA21" s="208"/>
      <c r="HB21" s="208"/>
      <c r="HC21" s="208"/>
      <c r="HD21" s="208"/>
      <c r="HE21" s="208"/>
      <c r="HF21" s="208"/>
      <c r="HG21" s="208"/>
      <c r="HH21" s="208"/>
      <c r="HI21" s="208"/>
      <c r="HJ21" s="208"/>
      <c r="HK21" s="208"/>
      <c r="HL21" s="208"/>
      <c r="HM21" s="208"/>
      <c r="HN21" s="208"/>
      <c r="HO21" s="208"/>
      <c r="HP21" s="208"/>
      <c r="HQ21" s="208"/>
      <c r="HR21" s="208"/>
      <c r="HS21" s="208"/>
      <c r="HT21" s="208"/>
      <c r="HU21" s="208"/>
      <c r="HV21" s="208"/>
      <c r="HW21" s="208"/>
      <c r="HX21" s="208"/>
      <c r="HY21" s="208"/>
      <c r="HZ21" s="208"/>
      <c r="IA21" s="208"/>
      <c r="IB21" s="208"/>
      <c r="IC21" s="208"/>
      <c r="ID21" s="208"/>
      <c r="IE21" s="208"/>
      <c r="IF21" s="208"/>
      <c r="IG21" s="208"/>
      <c r="IH21" s="208"/>
      <c r="II21" s="208"/>
      <c r="IJ21" s="208"/>
      <c r="IK21" s="208"/>
      <c r="IL21" s="208"/>
      <c r="IM21" s="208"/>
      <c r="IN21" s="208"/>
      <c r="IO21" s="208"/>
      <c r="IP21" s="208"/>
      <c r="IQ21" s="208"/>
      <c r="IR21" s="208"/>
      <c r="IS21" s="208"/>
      <c r="IT21" s="208"/>
      <c r="IU21" s="208"/>
      <c r="IV21" s="208"/>
    </row>
    <row r="22" spans="1:256" s="209" customFormat="1" x14ac:dyDescent="0.2">
      <c r="A22" s="202" t="s">
        <v>175</v>
      </c>
      <c r="B22" s="203"/>
      <c r="C22" s="204">
        <v>615252.68999999994</v>
      </c>
      <c r="D22" s="203"/>
      <c r="E22" s="205">
        <v>193596</v>
      </c>
      <c r="F22" s="204">
        <v>193596</v>
      </c>
      <c r="G22" s="204"/>
      <c r="H22" s="206">
        <v>0</v>
      </c>
      <c r="I22" s="204"/>
      <c r="J22" s="206">
        <v>560680</v>
      </c>
      <c r="K22" s="204"/>
      <c r="L22" s="204">
        <f>H22+J22</f>
        <v>560680</v>
      </c>
      <c r="M22" s="204">
        <v>74210.58</v>
      </c>
      <c r="N22" s="204">
        <v>72147.3</v>
      </c>
      <c r="O22" s="204"/>
      <c r="P22" s="204"/>
      <c r="Q22" s="202" t="s">
        <v>175</v>
      </c>
      <c r="R22" s="204"/>
      <c r="S22" s="204"/>
      <c r="T22" s="204"/>
      <c r="U22" s="204">
        <v>63437.9</v>
      </c>
      <c r="V22" s="204">
        <v>61437.66</v>
      </c>
      <c r="W22" s="204">
        <v>60836.42</v>
      </c>
      <c r="X22" s="207">
        <v>56942.14</v>
      </c>
      <c r="Y22" s="204">
        <v>46917.35</v>
      </c>
      <c r="Z22" s="204">
        <v>45009.5</v>
      </c>
      <c r="AA22" s="204">
        <v>37081.730000000003</v>
      </c>
      <c r="AB22" s="204">
        <v>22194.26</v>
      </c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8"/>
      <c r="CZ22" s="208"/>
      <c r="DA22" s="208"/>
      <c r="DB22" s="208"/>
      <c r="DC22" s="208"/>
      <c r="DD22" s="208"/>
      <c r="DE22" s="208"/>
      <c r="DF22" s="208"/>
      <c r="DG22" s="208"/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8"/>
      <c r="ED22" s="208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8"/>
      <c r="ES22" s="208"/>
      <c r="ET22" s="208"/>
      <c r="EU22" s="208"/>
      <c r="EV22" s="208"/>
      <c r="EW22" s="208"/>
      <c r="EX22" s="208"/>
      <c r="EY22" s="208"/>
      <c r="EZ22" s="208"/>
      <c r="FA22" s="208"/>
      <c r="FB22" s="208"/>
      <c r="FC22" s="208"/>
      <c r="FD22" s="208"/>
      <c r="FE22" s="208"/>
      <c r="FF22" s="208"/>
      <c r="FG22" s="208"/>
      <c r="FH22" s="208"/>
      <c r="FI22" s="208"/>
      <c r="FJ22" s="208"/>
      <c r="FK22" s="208"/>
      <c r="FL22" s="208"/>
      <c r="FM22" s="208"/>
      <c r="FN22" s="208"/>
      <c r="FO22" s="208"/>
      <c r="FP22" s="208"/>
      <c r="FQ22" s="208"/>
      <c r="FR22" s="208"/>
      <c r="FS22" s="208"/>
      <c r="FT22" s="208"/>
      <c r="FU22" s="208"/>
      <c r="FV22" s="208"/>
      <c r="FW22" s="208"/>
      <c r="FX22" s="208"/>
      <c r="FY22" s="208"/>
      <c r="FZ22" s="208"/>
      <c r="GA22" s="208"/>
      <c r="GB22" s="208"/>
      <c r="GC22" s="208"/>
      <c r="GD22" s="208"/>
      <c r="GE22" s="208"/>
      <c r="GF22" s="208"/>
      <c r="GG22" s="208"/>
      <c r="GH22" s="208"/>
      <c r="GI22" s="208"/>
      <c r="GJ22" s="208"/>
      <c r="GK22" s="208"/>
      <c r="GL22" s="208"/>
      <c r="GM22" s="208"/>
      <c r="GN22" s="208"/>
      <c r="GO22" s="208"/>
      <c r="GP22" s="208"/>
      <c r="GQ22" s="208"/>
      <c r="GR22" s="208"/>
      <c r="GS22" s="208"/>
      <c r="GT22" s="208"/>
      <c r="GU22" s="208"/>
      <c r="GV22" s="208"/>
      <c r="GW22" s="208"/>
      <c r="GX22" s="208"/>
      <c r="GY22" s="208"/>
      <c r="GZ22" s="208"/>
      <c r="HA22" s="208"/>
      <c r="HB22" s="208"/>
      <c r="HC22" s="208"/>
      <c r="HD22" s="208"/>
      <c r="HE22" s="208"/>
      <c r="HF22" s="208"/>
      <c r="HG22" s="208"/>
      <c r="HH22" s="208"/>
      <c r="HI22" s="208"/>
      <c r="HJ22" s="208"/>
      <c r="HK22" s="208"/>
      <c r="HL22" s="208"/>
      <c r="HM22" s="208"/>
      <c r="HN22" s="208"/>
      <c r="HO22" s="208"/>
      <c r="HP22" s="208"/>
      <c r="HQ22" s="208"/>
      <c r="HR22" s="208"/>
      <c r="HS22" s="208"/>
      <c r="HT22" s="208"/>
      <c r="HU22" s="208"/>
      <c r="HV22" s="208"/>
      <c r="HW22" s="208"/>
      <c r="HX22" s="208"/>
      <c r="HY22" s="208"/>
      <c r="HZ22" s="208"/>
      <c r="IA22" s="208"/>
      <c r="IB22" s="208"/>
      <c r="IC22" s="208"/>
      <c r="ID22" s="208"/>
      <c r="IE22" s="208"/>
      <c r="IF22" s="208"/>
      <c r="IG22" s="208"/>
      <c r="IH22" s="208"/>
      <c r="II22" s="208"/>
      <c r="IJ22" s="208"/>
      <c r="IK22" s="208"/>
      <c r="IL22" s="208"/>
      <c r="IM22" s="208"/>
      <c r="IN22" s="208"/>
      <c r="IO22" s="208"/>
      <c r="IP22" s="208"/>
      <c r="IQ22" s="208"/>
      <c r="IR22" s="208"/>
      <c r="IS22" s="208"/>
      <c r="IT22" s="208"/>
      <c r="IU22" s="208"/>
      <c r="IV22" s="208"/>
    </row>
  </sheetData>
  <mergeCells count="2">
    <mergeCell ref="A2:AR2"/>
    <mergeCell ref="A3:AR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rstPageNumber="0" fitToHeight="0" orientation="portrait" horizontalDpi="300" verticalDpi="300" r:id="rId1"/>
  <headerFooter>
    <oddFooter>&amp;C
Diretoria Geral - Policlínica de Formosa&amp;RPágina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D9FF-A9CA-40E1-8570-9272EC281751}">
  <sheetPr>
    <tabColor theme="7" tint="-0.499984740745262"/>
    <pageSetUpPr fitToPage="1"/>
  </sheetPr>
  <dimension ref="A1:IV70"/>
  <sheetViews>
    <sheetView showGridLines="0" view="pageBreakPreview" zoomScaleNormal="100" zoomScaleSheetLayoutView="100" workbookViewId="0">
      <selection activeCell="AJ42" sqref="AJ42"/>
    </sheetView>
  </sheetViews>
  <sheetFormatPr defaultColWidth="8.7109375" defaultRowHeight="12.75" x14ac:dyDescent="0.25"/>
  <cols>
    <col min="1" max="1" width="78.28515625" style="176" customWidth="1"/>
    <col min="2" max="3" width="20.7109375" style="176" hidden="1" customWidth="1"/>
    <col min="4" max="4" width="15" style="176" hidden="1" customWidth="1"/>
    <col min="5" max="5" width="13.85546875" style="176" hidden="1" customWidth="1"/>
    <col min="6" max="9" width="20.7109375" style="176" hidden="1" customWidth="1"/>
    <col min="10" max="10" width="15" style="176" hidden="1" customWidth="1"/>
    <col min="11" max="11" width="13.85546875" style="176" hidden="1" customWidth="1"/>
    <col min="12" max="12" width="15" style="176" hidden="1" customWidth="1"/>
    <col min="13" max="13" width="13.85546875" style="176" hidden="1" customWidth="1"/>
    <col min="14" max="14" width="15" style="176" hidden="1" customWidth="1"/>
    <col min="15" max="15" width="13.85546875" style="176" hidden="1" customWidth="1"/>
    <col min="16" max="16" width="15" style="176" hidden="1" customWidth="1"/>
    <col min="17" max="17" width="13.85546875" style="176" hidden="1" customWidth="1"/>
    <col min="18" max="25" width="20.7109375" style="176" hidden="1" customWidth="1"/>
    <col min="26" max="26" width="15" style="176" hidden="1" customWidth="1"/>
    <col min="27" max="27" width="13.85546875" style="176" hidden="1" customWidth="1"/>
    <col min="28" max="35" width="20.7109375" style="176" hidden="1" customWidth="1"/>
    <col min="36" max="37" width="20.7109375" style="176" customWidth="1"/>
    <col min="38" max="38" width="8.7109375" style="176" customWidth="1"/>
    <col min="39" max="16384" width="8.7109375" style="176"/>
  </cols>
  <sheetData>
    <row r="1" spans="1:256" s="175" customFormat="1" ht="54.95" customHeight="1" x14ac:dyDescent="0.8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J1" s="174"/>
      <c r="DK1" s="174"/>
      <c r="DL1" s="174"/>
      <c r="DM1" s="174"/>
      <c r="DN1" s="174"/>
      <c r="DO1" s="174"/>
      <c r="DP1" s="174"/>
      <c r="DQ1" s="174"/>
      <c r="DR1" s="174"/>
      <c r="DS1" s="174"/>
      <c r="DT1" s="174"/>
      <c r="DU1" s="174"/>
      <c r="DV1" s="174"/>
      <c r="DW1" s="174"/>
      <c r="DX1" s="174"/>
      <c r="DY1" s="174"/>
      <c r="DZ1" s="174"/>
      <c r="EA1" s="174"/>
      <c r="EB1" s="174"/>
      <c r="EC1" s="174"/>
      <c r="ED1" s="174"/>
      <c r="EE1" s="174"/>
      <c r="EF1" s="174"/>
      <c r="EG1" s="174"/>
      <c r="EH1" s="174"/>
      <c r="EI1" s="174"/>
      <c r="EJ1" s="174"/>
      <c r="EK1" s="174"/>
      <c r="EL1" s="174"/>
      <c r="EM1" s="174"/>
      <c r="EN1" s="174"/>
      <c r="EO1" s="174"/>
      <c r="EP1" s="174"/>
      <c r="EQ1" s="174"/>
      <c r="ER1" s="174"/>
      <c r="ES1" s="174"/>
      <c r="ET1" s="174"/>
      <c r="EU1" s="174"/>
      <c r="EV1" s="174"/>
      <c r="EW1" s="174"/>
      <c r="EX1" s="174"/>
      <c r="EY1" s="174"/>
      <c r="EZ1" s="174"/>
      <c r="FA1" s="174"/>
      <c r="FB1" s="174"/>
      <c r="FC1" s="174"/>
      <c r="FD1" s="174"/>
      <c r="FE1" s="174"/>
      <c r="FF1" s="174"/>
      <c r="FG1" s="174"/>
      <c r="FH1" s="174"/>
      <c r="FI1" s="174"/>
      <c r="FJ1" s="174"/>
      <c r="FK1" s="174"/>
      <c r="FL1" s="174"/>
      <c r="FM1" s="174"/>
      <c r="FN1" s="174"/>
      <c r="FO1" s="174"/>
      <c r="FP1" s="174"/>
      <c r="FQ1" s="174"/>
      <c r="FR1" s="174"/>
      <c r="FS1" s="174"/>
      <c r="FT1" s="174"/>
      <c r="FU1" s="174"/>
      <c r="FV1" s="174"/>
      <c r="FW1" s="174"/>
      <c r="FX1" s="174"/>
      <c r="FY1" s="174"/>
      <c r="FZ1" s="174"/>
      <c r="GA1" s="174"/>
      <c r="GB1" s="174"/>
      <c r="GC1" s="174"/>
      <c r="GD1" s="174"/>
      <c r="GE1" s="174"/>
      <c r="GF1" s="174"/>
      <c r="GG1" s="174"/>
      <c r="GH1" s="174"/>
      <c r="GI1" s="174"/>
      <c r="GJ1" s="174"/>
      <c r="GK1" s="174"/>
      <c r="GL1" s="174"/>
      <c r="GM1" s="174"/>
      <c r="GN1" s="174"/>
      <c r="GO1" s="174"/>
      <c r="GP1" s="174"/>
      <c r="GQ1" s="174"/>
      <c r="GR1" s="174"/>
      <c r="GS1" s="174"/>
      <c r="GT1" s="174"/>
      <c r="GU1" s="174"/>
      <c r="GV1" s="174"/>
      <c r="GW1" s="174"/>
      <c r="GX1" s="174"/>
      <c r="GY1" s="174"/>
      <c r="GZ1" s="174"/>
      <c r="HA1" s="174"/>
      <c r="HB1" s="174"/>
      <c r="HC1" s="174"/>
      <c r="HD1" s="174"/>
      <c r="HE1" s="174"/>
      <c r="HF1" s="174"/>
      <c r="HG1" s="174"/>
      <c r="HH1" s="174"/>
      <c r="HI1" s="174"/>
      <c r="HJ1" s="174"/>
      <c r="HK1" s="174"/>
      <c r="HL1" s="174"/>
      <c r="HM1" s="174"/>
      <c r="HN1" s="174"/>
      <c r="HO1" s="174"/>
      <c r="HP1" s="174"/>
      <c r="HQ1" s="174"/>
      <c r="HR1" s="174"/>
      <c r="HS1" s="174"/>
      <c r="HT1" s="174"/>
      <c r="HU1" s="174"/>
      <c r="HV1" s="174"/>
      <c r="HW1" s="174"/>
      <c r="HX1" s="174"/>
      <c r="HY1" s="174"/>
      <c r="HZ1" s="174"/>
      <c r="IA1" s="174"/>
      <c r="IB1" s="174"/>
      <c r="IC1" s="174"/>
      <c r="ID1" s="174"/>
      <c r="IE1" s="174"/>
      <c r="IF1" s="174"/>
      <c r="IG1" s="174"/>
      <c r="IH1" s="174"/>
      <c r="II1" s="174"/>
      <c r="IJ1" s="174"/>
      <c r="IK1" s="174"/>
      <c r="IL1" s="174"/>
      <c r="IM1" s="174"/>
      <c r="IN1" s="174"/>
      <c r="IO1" s="174"/>
      <c r="IP1" s="174"/>
      <c r="IQ1" s="174"/>
      <c r="IR1" s="174"/>
      <c r="IS1" s="174"/>
      <c r="IT1" s="174"/>
      <c r="IU1" s="174"/>
      <c r="IV1" s="174"/>
    </row>
    <row r="2" spans="1:256" ht="15" x14ac:dyDescent="0.25">
      <c r="A2" s="278" t="s">
        <v>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</row>
    <row r="3" spans="1:256" x14ac:dyDescent="0.25">
      <c r="A3" s="279" t="s">
        <v>176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</row>
    <row r="4" spans="1:256" s="180" customFormat="1" x14ac:dyDescent="0.2">
      <c r="A4" s="177" t="s">
        <v>177</v>
      </c>
      <c r="B4" s="210" t="str">
        <f>Produção!C4</f>
        <v>10-31-jul-24</v>
      </c>
      <c r="C4" s="211"/>
      <c r="D4" s="210">
        <f>Desempenho!E4</f>
        <v>45505</v>
      </c>
      <c r="E4" s="211"/>
      <c r="F4" s="210" t="e">
        <f ca="1">Desempenho!F4</f>
        <v>#NAME?</v>
      </c>
      <c r="G4" s="211"/>
      <c r="H4" s="210" t="str">
        <f>Desempenho!G4</f>
        <v>Meta Parcial</v>
      </c>
      <c r="I4" s="211"/>
      <c r="J4" s="210" t="str">
        <f>Desempenho!H4</f>
        <v>01-09-Out-24</v>
      </c>
      <c r="K4" s="211"/>
      <c r="L4" s="210" t="str">
        <f>Desempenho!I4</f>
        <v>Meta Parcial</v>
      </c>
      <c r="M4" s="211"/>
      <c r="N4" s="210" t="str">
        <f>Desempenho!J4</f>
        <v>10-31-Out-24</v>
      </c>
      <c r="O4" s="211"/>
      <c r="P4" s="210" t="str">
        <f>Desempenho!K4</f>
        <v>Meta Mensal</v>
      </c>
      <c r="Q4" s="211"/>
      <c r="R4" s="210">
        <f>Desempenho!L4</f>
        <v>45566</v>
      </c>
      <c r="S4" s="211"/>
      <c r="T4" s="210" t="e">
        <f ca="1">Desempenho!M4</f>
        <v>#NAME?</v>
      </c>
      <c r="U4" s="211"/>
      <c r="V4" s="210" t="e">
        <f ca="1">Desempenho!N4</f>
        <v>#NAME?</v>
      </c>
      <c r="W4" s="211"/>
      <c r="X4" s="210" t="e">
        <f ca="1">Desempenho!U4</f>
        <v>#NAME?</v>
      </c>
      <c r="Y4" s="211"/>
      <c r="Z4" s="210" t="e">
        <f ca="1">Desempenho!V4</f>
        <v>#NAME?</v>
      </c>
      <c r="AA4" s="211"/>
      <c r="AB4" s="280" t="e">
        <f ca="1">Desempenho!W4</f>
        <v>#NAME?</v>
      </c>
      <c r="AC4" s="281"/>
      <c r="AD4" s="210" t="e">
        <f ca="1">Desempenho!X4</f>
        <v>#NAME?</v>
      </c>
      <c r="AE4" s="211"/>
      <c r="AF4" s="210" t="e">
        <f ca="1">Desempenho!Y4</f>
        <v>#NAME?</v>
      </c>
      <c r="AG4" s="211"/>
      <c r="AH4" s="210" t="e">
        <f ca="1">Desempenho!AA4</f>
        <v>#NAME?</v>
      </c>
      <c r="AI4" s="211"/>
      <c r="AJ4" s="210" t="e">
        <f ca="1">Desempenho!AB4</f>
        <v>#NAME?</v>
      </c>
      <c r="AK4" s="211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9"/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  <c r="EW4" s="179"/>
      <c r="EX4" s="179"/>
      <c r="EY4" s="179"/>
      <c r="EZ4" s="179"/>
      <c r="FA4" s="179"/>
      <c r="FB4" s="179"/>
      <c r="FC4" s="179"/>
      <c r="FD4" s="179"/>
      <c r="FE4" s="179"/>
      <c r="FF4" s="179"/>
      <c r="FG4" s="179"/>
      <c r="FH4" s="179"/>
      <c r="FI4" s="179"/>
      <c r="FJ4" s="179"/>
      <c r="FK4" s="179"/>
      <c r="FL4" s="179"/>
      <c r="FM4" s="179"/>
      <c r="FN4" s="179"/>
      <c r="FO4" s="179"/>
      <c r="FP4" s="179"/>
      <c r="FQ4" s="179"/>
      <c r="FR4" s="179"/>
      <c r="FS4" s="179"/>
      <c r="FT4" s="179"/>
      <c r="FU4" s="179"/>
      <c r="FV4" s="179"/>
      <c r="FW4" s="179"/>
      <c r="FX4" s="179"/>
      <c r="FY4" s="179"/>
      <c r="FZ4" s="179"/>
      <c r="GA4" s="179"/>
      <c r="GB4" s="179"/>
      <c r="GC4" s="179"/>
      <c r="GD4" s="179"/>
      <c r="GE4" s="179"/>
      <c r="GF4" s="179"/>
      <c r="GG4" s="179"/>
      <c r="GH4" s="179"/>
      <c r="GI4" s="179"/>
      <c r="GJ4" s="179"/>
      <c r="GK4" s="179"/>
      <c r="GL4" s="179"/>
      <c r="GM4" s="179"/>
      <c r="GN4" s="179"/>
      <c r="GO4" s="179"/>
      <c r="GP4" s="179"/>
      <c r="GQ4" s="179"/>
      <c r="GR4" s="179"/>
      <c r="GS4" s="179"/>
      <c r="GT4" s="179"/>
      <c r="GU4" s="179"/>
      <c r="GV4" s="179"/>
      <c r="GW4" s="179"/>
      <c r="GX4" s="179"/>
      <c r="GY4" s="179"/>
      <c r="GZ4" s="179"/>
      <c r="HA4" s="179"/>
      <c r="HB4" s="179"/>
      <c r="HC4" s="179"/>
      <c r="HD4" s="179"/>
      <c r="HE4" s="179"/>
      <c r="HF4" s="179"/>
      <c r="HG4" s="179"/>
      <c r="HH4" s="179"/>
      <c r="HI4" s="179"/>
      <c r="HJ4" s="179"/>
      <c r="HK4" s="179"/>
      <c r="HL4" s="179"/>
      <c r="HM4" s="179"/>
      <c r="HN4" s="179"/>
      <c r="HO4" s="179"/>
      <c r="HP4" s="179"/>
      <c r="HQ4" s="179"/>
      <c r="HR4" s="179"/>
      <c r="HS4" s="179"/>
      <c r="HT4" s="179"/>
      <c r="HU4" s="179"/>
      <c r="HV4" s="179"/>
      <c r="HW4" s="179"/>
      <c r="HX4" s="179"/>
      <c r="HY4" s="179"/>
      <c r="HZ4" s="179"/>
      <c r="IA4" s="179"/>
      <c r="IB4" s="179"/>
      <c r="IC4" s="179"/>
      <c r="ID4" s="179"/>
      <c r="IE4" s="179"/>
      <c r="IF4" s="179"/>
      <c r="IG4" s="179"/>
      <c r="IH4" s="179"/>
      <c r="II4" s="179"/>
      <c r="IJ4" s="179"/>
      <c r="IK4" s="179"/>
      <c r="IL4" s="179"/>
      <c r="IM4" s="179"/>
      <c r="IN4" s="179"/>
      <c r="IO4" s="179"/>
      <c r="IP4" s="179"/>
      <c r="IQ4" s="179"/>
      <c r="IR4" s="179"/>
      <c r="IS4" s="179"/>
      <c r="IT4" s="179"/>
      <c r="IU4" s="179"/>
      <c r="IV4" s="179"/>
    </row>
    <row r="5" spans="1:256" s="213" customFormat="1" x14ac:dyDescent="0.25">
      <c r="A5" s="212" t="s">
        <v>178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</row>
    <row r="6" spans="1:256" s="193" customFormat="1" ht="12.75" customHeight="1" x14ac:dyDescent="0.2">
      <c r="A6" s="186" t="s">
        <v>179</v>
      </c>
      <c r="B6" s="283">
        <v>0.55910000000000004</v>
      </c>
      <c r="C6" s="283"/>
      <c r="D6" s="283">
        <v>0.15609999999999999</v>
      </c>
      <c r="E6" s="283"/>
      <c r="F6" s="283">
        <v>0.62139999999999995</v>
      </c>
      <c r="G6" s="283"/>
      <c r="H6" s="283"/>
      <c r="I6" s="283"/>
      <c r="J6" s="283">
        <v>0.22770000000000001</v>
      </c>
      <c r="K6" s="283"/>
      <c r="L6" s="283"/>
      <c r="M6" s="283"/>
      <c r="N6" s="283"/>
      <c r="O6" s="283"/>
      <c r="P6" s="283"/>
      <c r="Q6" s="283"/>
      <c r="R6" s="283">
        <v>0.22770000000000001</v>
      </c>
      <c r="S6" s="283"/>
      <c r="T6" s="283">
        <v>0.3644</v>
      </c>
      <c r="U6" s="283"/>
      <c r="V6" s="283">
        <v>0.64</v>
      </c>
      <c r="W6" s="283"/>
      <c r="X6" s="283">
        <v>0.52</v>
      </c>
      <c r="Y6" s="283"/>
      <c r="Z6" s="283">
        <v>0</v>
      </c>
      <c r="AA6" s="283"/>
      <c r="AB6" s="283">
        <v>0.4375</v>
      </c>
      <c r="AC6" s="283"/>
      <c r="AD6" s="283">
        <v>0.56000000000000005</v>
      </c>
      <c r="AE6" s="283"/>
      <c r="AF6" s="283">
        <v>0</v>
      </c>
      <c r="AG6" s="283"/>
      <c r="AH6" s="283">
        <v>0</v>
      </c>
      <c r="AI6" s="283"/>
      <c r="AJ6" s="283">
        <v>0</v>
      </c>
      <c r="AK6" s="283"/>
      <c r="AL6" s="215"/>
      <c r="AM6" s="215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2"/>
      <c r="BZ6" s="192"/>
      <c r="CA6" s="192"/>
      <c r="CB6" s="192"/>
      <c r="CC6" s="192"/>
      <c r="CD6" s="192"/>
      <c r="CE6" s="192"/>
      <c r="CF6" s="192"/>
      <c r="CG6" s="192"/>
      <c r="CH6" s="192"/>
      <c r="CI6" s="192"/>
      <c r="CJ6" s="192"/>
      <c r="CK6" s="192"/>
      <c r="CL6" s="192"/>
      <c r="CM6" s="192"/>
      <c r="CN6" s="192"/>
      <c r="CO6" s="192"/>
      <c r="CP6" s="192"/>
      <c r="CQ6" s="192"/>
      <c r="CR6" s="192"/>
      <c r="CS6" s="192"/>
      <c r="CT6" s="192"/>
      <c r="CU6" s="192"/>
      <c r="CV6" s="192"/>
      <c r="CW6" s="192"/>
      <c r="CX6" s="192"/>
      <c r="CY6" s="192"/>
      <c r="CZ6" s="192"/>
      <c r="DA6" s="192"/>
      <c r="DB6" s="192"/>
      <c r="DC6" s="192"/>
      <c r="DD6" s="192"/>
      <c r="DE6" s="192"/>
      <c r="DF6" s="192"/>
      <c r="DG6" s="192"/>
      <c r="DH6" s="192"/>
      <c r="DI6" s="192"/>
      <c r="DJ6" s="192"/>
      <c r="DK6" s="192"/>
      <c r="DL6" s="192"/>
      <c r="DM6" s="192"/>
      <c r="DN6" s="192"/>
      <c r="DO6" s="192"/>
      <c r="DP6" s="192"/>
      <c r="DQ6" s="192"/>
      <c r="DR6" s="192"/>
      <c r="DS6" s="192"/>
      <c r="DT6" s="192"/>
      <c r="DU6" s="192"/>
      <c r="DV6" s="192"/>
      <c r="DW6" s="192"/>
      <c r="DX6" s="192"/>
      <c r="DY6" s="192"/>
      <c r="DZ6" s="192"/>
      <c r="EA6" s="192"/>
      <c r="EB6" s="192"/>
      <c r="EC6" s="192"/>
      <c r="ED6" s="192"/>
      <c r="EE6" s="192"/>
      <c r="EF6" s="192"/>
      <c r="EG6" s="192"/>
      <c r="EH6" s="192"/>
      <c r="EI6" s="192"/>
      <c r="EJ6" s="192"/>
      <c r="EK6" s="192"/>
      <c r="EL6" s="192"/>
      <c r="EM6" s="192"/>
      <c r="EN6" s="192"/>
      <c r="EO6" s="192"/>
      <c r="EP6" s="192"/>
      <c r="EQ6" s="192"/>
      <c r="ER6" s="192"/>
      <c r="ES6" s="192"/>
      <c r="ET6" s="192"/>
      <c r="EU6" s="192"/>
      <c r="EV6" s="192"/>
      <c r="EW6" s="192"/>
      <c r="EX6" s="192"/>
      <c r="EY6" s="192"/>
      <c r="EZ6" s="192"/>
      <c r="FA6" s="192"/>
      <c r="FB6" s="192"/>
      <c r="FC6" s="192"/>
      <c r="FD6" s="192"/>
      <c r="FE6" s="192"/>
      <c r="FF6" s="192"/>
      <c r="FG6" s="192"/>
      <c r="FH6" s="192"/>
      <c r="FI6" s="192"/>
      <c r="FJ6" s="192"/>
      <c r="FK6" s="192"/>
      <c r="FL6" s="192"/>
      <c r="FM6" s="192"/>
      <c r="FN6" s="192"/>
      <c r="FO6" s="192"/>
      <c r="FP6" s="192"/>
      <c r="FQ6" s="192"/>
      <c r="FR6" s="192"/>
      <c r="FS6" s="192"/>
      <c r="FT6" s="192"/>
      <c r="FU6" s="192"/>
      <c r="FV6" s="192"/>
      <c r="FW6" s="192"/>
      <c r="FX6" s="192"/>
      <c r="FY6" s="192"/>
      <c r="FZ6" s="192"/>
      <c r="GA6" s="192"/>
      <c r="GB6" s="192"/>
      <c r="GC6" s="192"/>
      <c r="GD6" s="192"/>
      <c r="GE6" s="192"/>
      <c r="GF6" s="192"/>
      <c r="GG6" s="192"/>
      <c r="GH6" s="192"/>
      <c r="GI6" s="192"/>
      <c r="GJ6" s="192"/>
      <c r="GK6" s="192"/>
      <c r="GL6" s="192"/>
      <c r="GM6" s="192"/>
      <c r="GN6" s="192"/>
      <c r="GO6" s="192"/>
      <c r="GP6" s="192"/>
      <c r="GQ6" s="192"/>
      <c r="GR6" s="192"/>
      <c r="GS6" s="192"/>
      <c r="GT6" s="192"/>
      <c r="GU6" s="192"/>
      <c r="GV6" s="192"/>
      <c r="GW6" s="192"/>
      <c r="GX6" s="192"/>
      <c r="GY6" s="192"/>
      <c r="GZ6" s="192"/>
      <c r="HA6" s="192"/>
      <c r="HB6" s="192"/>
      <c r="HC6" s="192"/>
      <c r="HD6" s="192"/>
      <c r="HE6" s="192"/>
      <c r="HF6" s="192"/>
      <c r="HG6" s="192"/>
      <c r="HH6" s="192"/>
      <c r="HI6" s="192"/>
      <c r="HJ6" s="192"/>
      <c r="HK6" s="192"/>
      <c r="HL6" s="192"/>
      <c r="HM6" s="192"/>
      <c r="HN6" s="192"/>
      <c r="HO6" s="192"/>
      <c r="HP6" s="192"/>
      <c r="HQ6" s="192"/>
      <c r="HR6" s="192"/>
      <c r="HS6" s="192"/>
      <c r="HT6" s="192"/>
      <c r="HU6" s="192"/>
      <c r="HV6" s="192"/>
      <c r="HW6" s="192"/>
      <c r="HX6" s="192"/>
      <c r="HY6" s="192"/>
      <c r="HZ6" s="192"/>
      <c r="IA6" s="192"/>
      <c r="IB6" s="192"/>
      <c r="IC6" s="192"/>
      <c r="ID6" s="192"/>
      <c r="IE6" s="192"/>
      <c r="IF6" s="192"/>
      <c r="IG6" s="192"/>
      <c r="IH6" s="192"/>
      <c r="II6" s="192"/>
      <c r="IJ6" s="192"/>
      <c r="IK6" s="192"/>
      <c r="IL6" s="192"/>
      <c r="IM6" s="192"/>
      <c r="IN6" s="192"/>
      <c r="IO6" s="192"/>
      <c r="IP6" s="192"/>
      <c r="IQ6" s="192"/>
      <c r="IR6" s="192"/>
      <c r="IS6" s="192"/>
      <c r="IT6" s="192"/>
      <c r="IU6" s="192"/>
      <c r="IV6" s="192"/>
    </row>
    <row r="7" spans="1:256" s="193" customFormat="1" x14ac:dyDescent="0.2">
      <c r="A7" s="186" t="s">
        <v>180</v>
      </c>
      <c r="B7" s="283">
        <v>0.55910000000000004</v>
      </c>
      <c r="C7" s="283"/>
      <c r="D7" s="283">
        <v>0.15609999999999999</v>
      </c>
      <c r="E7" s="283"/>
      <c r="F7" s="283">
        <v>0.62139999999999995</v>
      </c>
      <c r="G7" s="283"/>
      <c r="H7" s="283"/>
      <c r="I7" s="283"/>
      <c r="J7" s="283">
        <v>0.22770000000000001</v>
      </c>
      <c r="K7" s="283"/>
      <c r="L7" s="283"/>
      <c r="M7" s="283"/>
      <c r="N7" s="283"/>
      <c r="O7" s="283"/>
      <c r="P7" s="283"/>
      <c r="Q7" s="283"/>
      <c r="R7" s="283">
        <v>0.22770000000000001</v>
      </c>
      <c r="S7" s="283"/>
      <c r="T7" s="283">
        <v>0.3644</v>
      </c>
      <c r="U7" s="283"/>
      <c r="V7" s="283">
        <v>0.64</v>
      </c>
      <c r="W7" s="283"/>
      <c r="X7" s="283">
        <v>0.52</v>
      </c>
      <c r="Y7" s="283"/>
      <c r="Z7" s="283">
        <v>0.66</v>
      </c>
      <c r="AA7" s="283"/>
      <c r="AB7" s="283">
        <v>0.4375</v>
      </c>
      <c r="AC7" s="283"/>
      <c r="AD7" s="283">
        <v>0.56000000000000005</v>
      </c>
      <c r="AE7" s="283"/>
      <c r="AF7" s="283">
        <v>0.38</v>
      </c>
      <c r="AG7" s="283"/>
      <c r="AH7" s="283">
        <v>0.31</v>
      </c>
      <c r="AI7" s="283"/>
      <c r="AJ7" s="283">
        <v>0.26</v>
      </c>
      <c r="AK7" s="283"/>
      <c r="AL7" s="215"/>
      <c r="AM7" s="215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2"/>
      <c r="CJ7" s="192"/>
      <c r="CK7" s="192"/>
      <c r="CL7" s="192"/>
      <c r="CM7" s="192"/>
      <c r="CN7" s="192"/>
      <c r="CO7" s="192"/>
      <c r="CP7" s="192"/>
      <c r="CQ7" s="192"/>
      <c r="CR7" s="192"/>
      <c r="CS7" s="192"/>
      <c r="CT7" s="192"/>
      <c r="CU7" s="192"/>
      <c r="CV7" s="192"/>
      <c r="CW7" s="192"/>
      <c r="CX7" s="192"/>
      <c r="CY7" s="192"/>
      <c r="CZ7" s="192"/>
      <c r="DA7" s="192"/>
      <c r="DB7" s="192"/>
      <c r="DC7" s="192"/>
      <c r="DD7" s="192"/>
      <c r="DE7" s="192"/>
      <c r="DF7" s="192"/>
      <c r="DG7" s="192"/>
      <c r="DH7" s="192"/>
      <c r="DI7" s="192"/>
      <c r="DJ7" s="192"/>
      <c r="DK7" s="192"/>
      <c r="DL7" s="192"/>
      <c r="DM7" s="192"/>
      <c r="DN7" s="192"/>
      <c r="DO7" s="192"/>
      <c r="DP7" s="192"/>
      <c r="DQ7" s="192"/>
      <c r="DR7" s="192"/>
      <c r="DS7" s="192"/>
      <c r="DT7" s="192"/>
      <c r="DU7" s="192"/>
      <c r="DV7" s="192"/>
      <c r="DW7" s="192"/>
      <c r="DX7" s="192"/>
      <c r="DY7" s="192"/>
      <c r="DZ7" s="192"/>
      <c r="EA7" s="192"/>
      <c r="EB7" s="192"/>
      <c r="EC7" s="192"/>
      <c r="ED7" s="192"/>
      <c r="EE7" s="192"/>
      <c r="EF7" s="192"/>
      <c r="EG7" s="192"/>
      <c r="EH7" s="192"/>
      <c r="EI7" s="192"/>
      <c r="EJ7" s="192"/>
      <c r="EK7" s="192"/>
      <c r="EL7" s="192"/>
      <c r="EM7" s="192"/>
      <c r="EN7" s="192"/>
      <c r="EO7" s="192"/>
      <c r="EP7" s="192"/>
      <c r="EQ7" s="192"/>
      <c r="ER7" s="192"/>
      <c r="ES7" s="192"/>
      <c r="ET7" s="192"/>
      <c r="EU7" s="192"/>
      <c r="EV7" s="192"/>
      <c r="EW7" s="192"/>
      <c r="EX7" s="192"/>
      <c r="EY7" s="192"/>
      <c r="EZ7" s="192"/>
      <c r="FA7" s="192"/>
      <c r="FB7" s="192"/>
      <c r="FC7" s="192"/>
      <c r="FD7" s="192"/>
      <c r="FE7" s="192"/>
      <c r="FF7" s="192"/>
      <c r="FG7" s="192"/>
      <c r="FH7" s="192"/>
      <c r="FI7" s="192"/>
      <c r="FJ7" s="192"/>
      <c r="FK7" s="192"/>
      <c r="FL7" s="192"/>
      <c r="FM7" s="192"/>
      <c r="FN7" s="192"/>
      <c r="FO7" s="192"/>
      <c r="FP7" s="192"/>
      <c r="FQ7" s="192"/>
      <c r="FR7" s="192"/>
      <c r="FS7" s="192"/>
      <c r="FT7" s="192"/>
      <c r="FU7" s="192"/>
      <c r="FV7" s="192"/>
      <c r="FW7" s="192"/>
      <c r="FX7" s="192"/>
      <c r="FY7" s="192"/>
      <c r="FZ7" s="192"/>
      <c r="GA7" s="192"/>
      <c r="GB7" s="192"/>
      <c r="GC7" s="192"/>
      <c r="GD7" s="192"/>
      <c r="GE7" s="192"/>
      <c r="GF7" s="192"/>
      <c r="GG7" s="192"/>
      <c r="GH7" s="192"/>
      <c r="GI7" s="192"/>
      <c r="GJ7" s="192"/>
      <c r="GK7" s="192"/>
      <c r="GL7" s="192"/>
      <c r="GM7" s="192"/>
      <c r="GN7" s="192"/>
      <c r="GO7" s="192"/>
      <c r="GP7" s="192"/>
      <c r="GQ7" s="192"/>
      <c r="GR7" s="192"/>
      <c r="GS7" s="192"/>
      <c r="GT7" s="192"/>
      <c r="GU7" s="192"/>
      <c r="GV7" s="192"/>
      <c r="GW7" s="192"/>
      <c r="GX7" s="192"/>
      <c r="GY7" s="192"/>
      <c r="GZ7" s="192"/>
      <c r="HA7" s="192"/>
      <c r="HB7" s="192"/>
      <c r="HC7" s="192"/>
      <c r="HD7" s="192"/>
      <c r="HE7" s="192"/>
      <c r="HF7" s="192"/>
      <c r="HG7" s="192"/>
      <c r="HH7" s="192"/>
      <c r="HI7" s="192"/>
      <c r="HJ7" s="192"/>
      <c r="HK7" s="192"/>
      <c r="HL7" s="192"/>
      <c r="HM7" s="192"/>
      <c r="HN7" s="192"/>
      <c r="HO7" s="192"/>
      <c r="HP7" s="192"/>
      <c r="HQ7" s="192"/>
      <c r="HR7" s="192"/>
      <c r="HS7" s="192"/>
      <c r="HT7" s="192"/>
      <c r="HU7" s="192"/>
      <c r="HV7" s="192"/>
      <c r="HW7" s="192"/>
      <c r="HX7" s="192"/>
      <c r="HY7" s="192"/>
      <c r="HZ7" s="192"/>
      <c r="IA7" s="192"/>
      <c r="IB7" s="192"/>
      <c r="IC7" s="192"/>
      <c r="ID7" s="192"/>
      <c r="IE7" s="192"/>
      <c r="IF7" s="192"/>
      <c r="IG7" s="192"/>
      <c r="IH7" s="192"/>
      <c r="II7" s="192"/>
      <c r="IJ7" s="192"/>
      <c r="IK7" s="192"/>
      <c r="IL7" s="192"/>
      <c r="IM7" s="192"/>
      <c r="IN7" s="192"/>
      <c r="IO7" s="192"/>
      <c r="IP7" s="192"/>
      <c r="IQ7" s="192"/>
      <c r="IR7" s="192"/>
      <c r="IS7" s="192"/>
      <c r="IT7" s="192"/>
      <c r="IU7" s="192"/>
      <c r="IV7" s="192"/>
    </row>
    <row r="8" spans="1:256" s="193" customFormat="1" x14ac:dyDescent="0.2">
      <c r="A8" s="186" t="s">
        <v>181</v>
      </c>
      <c r="B8" s="283" t="s">
        <v>182</v>
      </c>
      <c r="C8" s="283"/>
      <c r="D8" s="283" t="s">
        <v>182</v>
      </c>
      <c r="E8" s="283"/>
      <c r="F8" s="283">
        <v>0</v>
      </c>
      <c r="G8" s="283"/>
      <c r="H8" s="283"/>
      <c r="I8" s="283"/>
      <c r="J8" s="283">
        <v>0</v>
      </c>
      <c r="K8" s="283"/>
      <c r="L8" s="283"/>
      <c r="M8" s="283"/>
      <c r="N8" s="283"/>
      <c r="O8" s="283"/>
      <c r="P8" s="283"/>
      <c r="Q8" s="283"/>
      <c r="R8" s="283">
        <v>0</v>
      </c>
      <c r="S8" s="283"/>
      <c r="T8" s="283">
        <v>0</v>
      </c>
      <c r="U8" s="283"/>
      <c r="V8" s="283">
        <v>0</v>
      </c>
      <c r="W8" s="283"/>
      <c r="X8" s="283">
        <v>0</v>
      </c>
      <c r="Y8" s="283"/>
      <c r="Z8" s="283">
        <v>0</v>
      </c>
      <c r="AA8" s="283"/>
      <c r="AB8" s="283">
        <v>0</v>
      </c>
      <c r="AC8" s="283"/>
      <c r="AD8" s="283">
        <v>0</v>
      </c>
      <c r="AE8" s="283"/>
      <c r="AF8" s="283">
        <v>0</v>
      </c>
      <c r="AG8" s="283"/>
      <c r="AH8" s="283">
        <v>0</v>
      </c>
      <c r="AI8" s="283"/>
      <c r="AJ8" s="283">
        <v>0</v>
      </c>
      <c r="AK8" s="283"/>
      <c r="AL8" s="215"/>
      <c r="AM8" s="215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92"/>
      <c r="CO8" s="192"/>
      <c r="CP8" s="192"/>
      <c r="CQ8" s="192"/>
      <c r="CR8" s="192"/>
      <c r="CS8" s="192"/>
      <c r="CT8" s="192"/>
      <c r="CU8" s="192"/>
      <c r="CV8" s="192"/>
      <c r="CW8" s="192"/>
      <c r="CX8" s="192"/>
      <c r="CY8" s="192"/>
      <c r="CZ8" s="192"/>
      <c r="DA8" s="192"/>
      <c r="DB8" s="192"/>
      <c r="DC8" s="192"/>
      <c r="DD8" s="192"/>
      <c r="DE8" s="192"/>
      <c r="DF8" s="192"/>
      <c r="DG8" s="192"/>
      <c r="DH8" s="192"/>
      <c r="DI8" s="192"/>
      <c r="DJ8" s="192"/>
      <c r="DK8" s="192"/>
      <c r="DL8" s="192"/>
      <c r="DM8" s="192"/>
      <c r="DN8" s="192"/>
      <c r="DO8" s="192"/>
      <c r="DP8" s="192"/>
      <c r="DQ8" s="192"/>
      <c r="DR8" s="192"/>
      <c r="DS8" s="192"/>
      <c r="DT8" s="192"/>
      <c r="DU8" s="192"/>
      <c r="DV8" s="192"/>
      <c r="DW8" s="192"/>
      <c r="DX8" s="192"/>
      <c r="DY8" s="192"/>
      <c r="DZ8" s="192"/>
      <c r="EA8" s="192"/>
      <c r="EB8" s="192"/>
      <c r="EC8" s="192"/>
      <c r="ED8" s="192"/>
      <c r="EE8" s="192"/>
      <c r="EF8" s="192"/>
      <c r="EG8" s="192"/>
      <c r="EH8" s="192"/>
      <c r="EI8" s="192"/>
      <c r="EJ8" s="192"/>
      <c r="EK8" s="192"/>
      <c r="EL8" s="192"/>
      <c r="EM8" s="192"/>
      <c r="EN8" s="192"/>
      <c r="EO8" s="192"/>
      <c r="EP8" s="192"/>
      <c r="EQ8" s="192"/>
      <c r="ER8" s="192"/>
      <c r="ES8" s="192"/>
      <c r="ET8" s="192"/>
      <c r="EU8" s="192"/>
      <c r="EV8" s="192"/>
      <c r="EW8" s="192"/>
      <c r="EX8" s="192"/>
      <c r="EY8" s="192"/>
      <c r="EZ8" s="192"/>
      <c r="FA8" s="192"/>
      <c r="FB8" s="192"/>
      <c r="FC8" s="192"/>
      <c r="FD8" s="192"/>
      <c r="FE8" s="192"/>
      <c r="FF8" s="192"/>
      <c r="FG8" s="192"/>
      <c r="FH8" s="192"/>
      <c r="FI8" s="192"/>
      <c r="FJ8" s="192"/>
      <c r="FK8" s="192"/>
      <c r="FL8" s="192"/>
      <c r="FM8" s="192"/>
      <c r="FN8" s="192"/>
      <c r="FO8" s="192"/>
      <c r="FP8" s="192"/>
      <c r="FQ8" s="192"/>
      <c r="FR8" s="192"/>
      <c r="FS8" s="192"/>
      <c r="FT8" s="192"/>
      <c r="FU8" s="192"/>
      <c r="FV8" s="192"/>
      <c r="FW8" s="192"/>
      <c r="FX8" s="192"/>
      <c r="FY8" s="192"/>
      <c r="FZ8" s="192"/>
      <c r="GA8" s="192"/>
      <c r="GB8" s="192"/>
      <c r="GC8" s="192"/>
      <c r="GD8" s="192"/>
      <c r="GE8" s="192"/>
      <c r="GF8" s="192"/>
      <c r="GG8" s="192"/>
      <c r="GH8" s="192"/>
      <c r="GI8" s="192"/>
      <c r="GJ8" s="192"/>
      <c r="GK8" s="192"/>
      <c r="GL8" s="192"/>
      <c r="GM8" s="192"/>
      <c r="GN8" s="192"/>
      <c r="GO8" s="192"/>
      <c r="GP8" s="192"/>
      <c r="GQ8" s="192"/>
      <c r="GR8" s="192"/>
      <c r="GS8" s="192"/>
      <c r="GT8" s="192"/>
      <c r="GU8" s="192"/>
      <c r="GV8" s="192"/>
      <c r="GW8" s="192"/>
      <c r="GX8" s="192"/>
      <c r="GY8" s="192"/>
      <c r="GZ8" s="192"/>
      <c r="HA8" s="192"/>
      <c r="HB8" s="192"/>
      <c r="HC8" s="192"/>
      <c r="HD8" s="192"/>
      <c r="HE8" s="192"/>
      <c r="HF8" s="192"/>
      <c r="HG8" s="192"/>
      <c r="HH8" s="192"/>
      <c r="HI8" s="192"/>
      <c r="HJ8" s="192"/>
      <c r="HK8" s="192"/>
      <c r="HL8" s="192"/>
      <c r="HM8" s="192"/>
      <c r="HN8" s="192"/>
      <c r="HO8" s="192"/>
      <c r="HP8" s="192"/>
      <c r="HQ8" s="192"/>
      <c r="HR8" s="192"/>
      <c r="HS8" s="192"/>
      <c r="HT8" s="192"/>
      <c r="HU8" s="192"/>
      <c r="HV8" s="192"/>
      <c r="HW8" s="192"/>
      <c r="HX8" s="192"/>
      <c r="HY8" s="192"/>
      <c r="HZ8" s="192"/>
      <c r="IA8" s="192"/>
      <c r="IB8" s="192"/>
      <c r="IC8" s="192"/>
      <c r="ID8" s="192"/>
      <c r="IE8" s="192"/>
      <c r="IF8" s="192"/>
      <c r="IG8" s="192"/>
      <c r="IH8" s="192"/>
      <c r="II8" s="192"/>
      <c r="IJ8" s="192"/>
      <c r="IK8" s="192"/>
      <c r="IL8" s="192"/>
      <c r="IM8" s="192"/>
      <c r="IN8" s="192"/>
      <c r="IO8" s="192"/>
      <c r="IP8" s="192"/>
      <c r="IQ8" s="192"/>
      <c r="IR8" s="192"/>
      <c r="IS8" s="192"/>
      <c r="IT8" s="192"/>
      <c r="IU8" s="192"/>
      <c r="IV8" s="192"/>
    </row>
    <row r="9" spans="1:256" s="193" customFormat="1" x14ac:dyDescent="0.2">
      <c r="A9" s="186" t="s">
        <v>183</v>
      </c>
      <c r="B9" s="283">
        <v>0</v>
      </c>
      <c r="C9" s="283"/>
      <c r="D9" s="283">
        <v>2.7E-2</v>
      </c>
      <c r="E9" s="283"/>
      <c r="F9" s="283">
        <v>0</v>
      </c>
      <c r="G9" s="283"/>
      <c r="H9" s="283"/>
      <c r="I9" s="283"/>
      <c r="J9" s="283">
        <v>0</v>
      </c>
      <c r="K9" s="283"/>
      <c r="L9" s="283"/>
      <c r="M9" s="283"/>
      <c r="N9" s="283"/>
      <c r="O9" s="283"/>
      <c r="P9" s="283"/>
      <c r="Q9" s="283"/>
      <c r="R9" s="283">
        <v>0</v>
      </c>
      <c r="S9" s="283"/>
      <c r="T9" s="283">
        <v>0</v>
      </c>
      <c r="U9" s="283"/>
      <c r="V9" s="283">
        <v>0</v>
      </c>
      <c r="W9" s="283"/>
      <c r="X9" s="283">
        <v>0</v>
      </c>
      <c r="Y9" s="283"/>
      <c r="Z9" s="283">
        <v>0</v>
      </c>
      <c r="AA9" s="283"/>
      <c r="AB9" s="283">
        <v>0</v>
      </c>
      <c r="AC9" s="283"/>
      <c r="AD9" s="283">
        <v>0</v>
      </c>
      <c r="AE9" s="283"/>
      <c r="AF9" s="283">
        <v>0</v>
      </c>
      <c r="AG9" s="283"/>
      <c r="AH9" s="283">
        <v>0</v>
      </c>
      <c r="AI9" s="283"/>
      <c r="AJ9" s="283">
        <v>0</v>
      </c>
      <c r="AK9" s="283"/>
      <c r="AL9" s="215"/>
      <c r="AM9" s="215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  <c r="BL9" s="192"/>
      <c r="BM9" s="192"/>
      <c r="BN9" s="192"/>
      <c r="BO9" s="192"/>
      <c r="BP9" s="192"/>
      <c r="BQ9" s="192"/>
      <c r="BR9" s="192"/>
      <c r="BS9" s="192"/>
      <c r="BT9" s="192"/>
      <c r="BU9" s="192"/>
      <c r="BV9" s="192"/>
      <c r="BW9" s="192"/>
      <c r="BX9" s="192"/>
      <c r="BY9" s="192"/>
      <c r="BZ9" s="192"/>
      <c r="CA9" s="192"/>
      <c r="CB9" s="192"/>
      <c r="CC9" s="192"/>
      <c r="CD9" s="192"/>
      <c r="CE9" s="192"/>
      <c r="CF9" s="192"/>
      <c r="CG9" s="192"/>
      <c r="CH9" s="192"/>
      <c r="CI9" s="192"/>
      <c r="CJ9" s="192"/>
      <c r="CK9" s="192"/>
      <c r="CL9" s="192"/>
      <c r="CM9" s="192"/>
      <c r="CN9" s="192"/>
      <c r="CO9" s="192"/>
      <c r="CP9" s="192"/>
      <c r="CQ9" s="192"/>
      <c r="CR9" s="192"/>
      <c r="CS9" s="192"/>
      <c r="CT9" s="192"/>
      <c r="CU9" s="192"/>
      <c r="CV9" s="192"/>
      <c r="CW9" s="192"/>
      <c r="CX9" s="192"/>
      <c r="CY9" s="192"/>
      <c r="CZ9" s="192"/>
      <c r="DA9" s="192"/>
      <c r="DB9" s="192"/>
      <c r="DC9" s="192"/>
      <c r="DD9" s="192"/>
      <c r="DE9" s="192"/>
      <c r="DF9" s="192"/>
      <c r="DG9" s="192"/>
      <c r="DH9" s="192"/>
      <c r="DI9" s="192"/>
      <c r="DJ9" s="192"/>
      <c r="DK9" s="192"/>
      <c r="DL9" s="192"/>
      <c r="DM9" s="192"/>
      <c r="DN9" s="192"/>
      <c r="DO9" s="192"/>
      <c r="DP9" s="192"/>
      <c r="DQ9" s="192"/>
      <c r="DR9" s="192"/>
      <c r="DS9" s="192"/>
      <c r="DT9" s="192"/>
      <c r="DU9" s="192"/>
      <c r="DV9" s="192"/>
      <c r="DW9" s="192"/>
      <c r="DX9" s="192"/>
      <c r="DY9" s="192"/>
      <c r="DZ9" s="192"/>
      <c r="EA9" s="192"/>
      <c r="EB9" s="192"/>
      <c r="EC9" s="192"/>
      <c r="ED9" s="192"/>
      <c r="EE9" s="192"/>
      <c r="EF9" s="192"/>
      <c r="EG9" s="192"/>
      <c r="EH9" s="192"/>
      <c r="EI9" s="192"/>
      <c r="EJ9" s="192"/>
      <c r="EK9" s="192"/>
      <c r="EL9" s="192"/>
      <c r="EM9" s="192"/>
      <c r="EN9" s="192"/>
      <c r="EO9" s="192"/>
      <c r="EP9" s="192"/>
      <c r="EQ9" s="192"/>
      <c r="ER9" s="192"/>
      <c r="ES9" s="192"/>
      <c r="ET9" s="192"/>
      <c r="EU9" s="192"/>
      <c r="EV9" s="192"/>
      <c r="EW9" s="192"/>
      <c r="EX9" s="192"/>
      <c r="EY9" s="192"/>
      <c r="EZ9" s="192"/>
      <c r="FA9" s="192"/>
      <c r="FB9" s="192"/>
      <c r="FC9" s="192"/>
      <c r="FD9" s="192"/>
      <c r="FE9" s="192"/>
      <c r="FF9" s="192"/>
      <c r="FG9" s="192"/>
      <c r="FH9" s="192"/>
      <c r="FI9" s="192"/>
      <c r="FJ9" s="192"/>
      <c r="FK9" s="192"/>
      <c r="FL9" s="192"/>
      <c r="FM9" s="192"/>
      <c r="FN9" s="192"/>
      <c r="FO9" s="192"/>
      <c r="FP9" s="192"/>
      <c r="FQ9" s="192"/>
      <c r="FR9" s="192"/>
      <c r="FS9" s="192"/>
      <c r="FT9" s="192"/>
      <c r="FU9" s="192"/>
      <c r="FV9" s="192"/>
      <c r="FW9" s="192"/>
      <c r="FX9" s="192"/>
      <c r="FY9" s="192"/>
      <c r="FZ9" s="192"/>
      <c r="GA9" s="192"/>
      <c r="GB9" s="192"/>
      <c r="GC9" s="192"/>
      <c r="GD9" s="192"/>
      <c r="GE9" s="192"/>
      <c r="GF9" s="192"/>
      <c r="GG9" s="192"/>
      <c r="GH9" s="192"/>
      <c r="GI9" s="192"/>
      <c r="GJ9" s="192"/>
      <c r="GK9" s="192"/>
      <c r="GL9" s="192"/>
      <c r="GM9" s="192"/>
      <c r="GN9" s="192"/>
      <c r="GO9" s="192"/>
      <c r="GP9" s="192"/>
      <c r="GQ9" s="192"/>
      <c r="GR9" s="192"/>
      <c r="GS9" s="192"/>
      <c r="GT9" s="192"/>
      <c r="GU9" s="192"/>
      <c r="GV9" s="192"/>
      <c r="GW9" s="192"/>
      <c r="GX9" s="192"/>
      <c r="GY9" s="192"/>
      <c r="GZ9" s="192"/>
      <c r="HA9" s="192"/>
      <c r="HB9" s="192"/>
      <c r="HC9" s="192"/>
      <c r="HD9" s="192"/>
      <c r="HE9" s="192"/>
      <c r="HF9" s="192"/>
      <c r="HG9" s="192"/>
      <c r="HH9" s="192"/>
      <c r="HI9" s="192"/>
      <c r="HJ9" s="192"/>
      <c r="HK9" s="192"/>
      <c r="HL9" s="192"/>
      <c r="HM9" s="192"/>
      <c r="HN9" s="192"/>
      <c r="HO9" s="192"/>
      <c r="HP9" s="192"/>
      <c r="HQ9" s="192"/>
      <c r="HR9" s="192"/>
      <c r="HS9" s="192"/>
      <c r="HT9" s="192"/>
      <c r="HU9" s="192"/>
      <c r="HV9" s="192"/>
      <c r="HW9" s="192"/>
      <c r="HX9" s="192"/>
      <c r="HY9" s="192"/>
      <c r="HZ9" s="192"/>
      <c r="IA9" s="192"/>
      <c r="IB9" s="192"/>
      <c r="IC9" s="192"/>
      <c r="ID9" s="192"/>
      <c r="IE9" s="192"/>
      <c r="IF9" s="192"/>
      <c r="IG9" s="192"/>
      <c r="IH9" s="192"/>
      <c r="II9" s="192"/>
      <c r="IJ9" s="192"/>
      <c r="IK9" s="192"/>
      <c r="IL9" s="192"/>
      <c r="IM9" s="192"/>
      <c r="IN9" s="192"/>
      <c r="IO9" s="192"/>
      <c r="IP9" s="192"/>
      <c r="IQ9" s="192"/>
      <c r="IR9" s="192"/>
      <c r="IS9" s="192"/>
      <c r="IT9" s="192"/>
      <c r="IU9" s="192"/>
      <c r="IV9" s="192"/>
    </row>
    <row r="10" spans="1:256" s="193" customFormat="1" x14ac:dyDescent="0.2">
      <c r="A10" s="186" t="s">
        <v>184</v>
      </c>
      <c r="B10" s="283">
        <v>0</v>
      </c>
      <c r="C10" s="283"/>
      <c r="D10" s="283">
        <v>2.7E-2</v>
      </c>
      <c r="E10" s="283"/>
      <c r="F10" s="283">
        <v>0</v>
      </c>
      <c r="G10" s="283"/>
      <c r="H10" s="283"/>
      <c r="I10" s="283"/>
      <c r="J10" s="283">
        <v>0</v>
      </c>
      <c r="K10" s="283"/>
      <c r="L10" s="283"/>
      <c r="M10" s="283"/>
      <c r="N10" s="283"/>
      <c r="O10" s="283"/>
      <c r="P10" s="283"/>
      <c r="Q10" s="283"/>
      <c r="R10" s="283">
        <v>0</v>
      </c>
      <c r="S10" s="283"/>
      <c r="T10" s="283">
        <v>0</v>
      </c>
      <c r="U10" s="283"/>
      <c r="V10" s="283">
        <v>0</v>
      </c>
      <c r="W10" s="283"/>
      <c r="X10" s="283">
        <v>0</v>
      </c>
      <c r="Y10" s="283"/>
      <c r="Z10" s="283">
        <v>0</v>
      </c>
      <c r="AA10" s="283"/>
      <c r="AB10" s="283">
        <v>0</v>
      </c>
      <c r="AC10" s="283"/>
      <c r="AD10" s="283">
        <v>0</v>
      </c>
      <c r="AE10" s="283"/>
      <c r="AF10" s="283">
        <v>0.37</v>
      </c>
      <c r="AG10" s="283"/>
      <c r="AH10" s="283">
        <v>0.28000000000000003</v>
      </c>
      <c r="AI10" s="283"/>
      <c r="AJ10" s="283">
        <v>0.28000000000000003</v>
      </c>
      <c r="AK10" s="283"/>
      <c r="AL10" s="215"/>
      <c r="AM10" s="215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2"/>
      <c r="CB10" s="192"/>
      <c r="CC10" s="192"/>
      <c r="CD10" s="192"/>
      <c r="CE10" s="192"/>
      <c r="CF10" s="192"/>
      <c r="CG10" s="192"/>
      <c r="CH10" s="192"/>
      <c r="CI10" s="192"/>
      <c r="CJ10" s="192"/>
      <c r="CK10" s="192"/>
      <c r="CL10" s="192"/>
      <c r="CM10" s="192"/>
      <c r="CN10" s="192"/>
      <c r="CO10" s="192"/>
      <c r="CP10" s="192"/>
      <c r="CQ10" s="192"/>
      <c r="CR10" s="192"/>
      <c r="CS10" s="192"/>
      <c r="CT10" s="192"/>
      <c r="CU10" s="192"/>
      <c r="CV10" s="192"/>
      <c r="CW10" s="192"/>
      <c r="CX10" s="192"/>
      <c r="CY10" s="192"/>
      <c r="CZ10" s="192"/>
      <c r="DA10" s="192"/>
      <c r="DB10" s="192"/>
      <c r="DC10" s="192"/>
      <c r="DD10" s="192"/>
      <c r="DE10" s="192"/>
      <c r="DF10" s="192"/>
      <c r="DG10" s="192"/>
      <c r="DH10" s="192"/>
      <c r="DI10" s="192"/>
      <c r="DJ10" s="192"/>
      <c r="DK10" s="192"/>
      <c r="DL10" s="192"/>
      <c r="DM10" s="192"/>
      <c r="DN10" s="192"/>
      <c r="DO10" s="192"/>
      <c r="DP10" s="192"/>
      <c r="DQ10" s="192"/>
      <c r="DR10" s="192"/>
      <c r="DS10" s="192"/>
      <c r="DT10" s="192"/>
      <c r="DU10" s="192"/>
      <c r="DV10" s="192"/>
      <c r="DW10" s="192"/>
      <c r="DX10" s="192"/>
      <c r="DY10" s="192"/>
      <c r="DZ10" s="192"/>
      <c r="EA10" s="192"/>
      <c r="EB10" s="192"/>
      <c r="EC10" s="192"/>
      <c r="ED10" s="192"/>
      <c r="EE10" s="192"/>
      <c r="EF10" s="192"/>
      <c r="EG10" s="192"/>
      <c r="EH10" s="192"/>
      <c r="EI10" s="192"/>
      <c r="EJ10" s="192"/>
      <c r="EK10" s="192"/>
      <c r="EL10" s="192"/>
      <c r="EM10" s="192"/>
      <c r="EN10" s="192"/>
      <c r="EO10" s="192"/>
      <c r="EP10" s="192"/>
      <c r="EQ10" s="192"/>
      <c r="ER10" s="192"/>
      <c r="ES10" s="192"/>
      <c r="ET10" s="192"/>
      <c r="EU10" s="192"/>
      <c r="EV10" s="192"/>
      <c r="EW10" s="192"/>
      <c r="EX10" s="192"/>
      <c r="EY10" s="192"/>
      <c r="EZ10" s="192"/>
      <c r="FA10" s="192"/>
      <c r="FB10" s="192"/>
      <c r="FC10" s="192"/>
      <c r="FD10" s="192"/>
      <c r="FE10" s="192"/>
      <c r="FF10" s="192"/>
      <c r="FG10" s="192"/>
      <c r="FH10" s="192"/>
      <c r="FI10" s="192"/>
      <c r="FJ10" s="192"/>
      <c r="FK10" s="192"/>
      <c r="FL10" s="192"/>
      <c r="FM10" s="192"/>
      <c r="FN10" s="192"/>
      <c r="FO10" s="192"/>
      <c r="FP10" s="192"/>
      <c r="FQ10" s="192"/>
      <c r="FR10" s="192"/>
      <c r="FS10" s="192"/>
      <c r="FT10" s="192"/>
      <c r="FU10" s="192"/>
      <c r="FV10" s="192"/>
      <c r="FW10" s="192"/>
      <c r="FX10" s="192"/>
      <c r="FY10" s="192"/>
      <c r="FZ10" s="192"/>
      <c r="GA10" s="192"/>
      <c r="GB10" s="192"/>
      <c r="GC10" s="192"/>
      <c r="GD10" s="192"/>
      <c r="GE10" s="192"/>
      <c r="GF10" s="192"/>
      <c r="GG10" s="192"/>
      <c r="GH10" s="192"/>
      <c r="GI10" s="192"/>
      <c r="GJ10" s="192"/>
      <c r="GK10" s="192"/>
      <c r="GL10" s="192"/>
      <c r="GM10" s="192"/>
      <c r="GN10" s="192"/>
      <c r="GO10" s="192"/>
      <c r="GP10" s="192"/>
      <c r="GQ10" s="192"/>
      <c r="GR10" s="192"/>
      <c r="GS10" s="192"/>
      <c r="GT10" s="192"/>
      <c r="GU10" s="192"/>
      <c r="GV10" s="192"/>
      <c r="GW10" s="192"/>
      <c r="GX10" s="192"/>
      <c r="GY10" s="192"/>
      <c r="GZ10" s="192"/>
      <c r="HA10" s="192"/>
      <c r="HB10" s="192"/>
      <c r="HC10" s="192"/>
      <c r="HD10" s="192"/>
      <c r="HE10" s="192"/>
      <c r="HF10" s="192"/>
      <c r="HG10" s="192"/>
      <c r="HH10" s="192"/>
      <c r="HI10" s="192"/>
      <c r="HJ10" s="192"/>
      <c r="HK10" s="192"/>
      <c r="HL10" s="192"/>
      <c r="HM10" s="192"/>
      <c r="HN10" s="192"/>
      <c r="HO10" s="192"/>
      <c r="HP10" s="192"/>
      <c r="HQ10" s="192"/>
      <c r="HR10" s="192"/>
      <c r="HS10" s="192"/>
      <c r="HT10" s="192"/>
      <c r="HU10" s="192"/>
      <c r="HV10" s="192"/>
      <c r="HW10" s="192"/>
      <c r="HX10" s="192"/>
      <c r="HY10" s="192"/>
      <c r="HZ10" s="192"/>
      <c r="IA10" s="192"/>
      <c r="IB10" s="192"/>
      <c r="IC10" s="192"/>
      <c r="ID10" s="192"/>
      <c r="IE10" s="192"/>
      <c r="IF10" s="192"/>
      <c r="IG10" s="192"/>
      <c r="IH10" s="192"/>
      <c r="II10" s="192"/>
      <c r="IJ10" s="192"/>
      <c r="IK10" s="192"/>
      <c r="IL10" s="192"/>
      <c r="IM10" s="192"/>
      <c r="IN10" s="192"/>
      <c r="IO10" s="192"/>
      <c r="IP10" s="192"/>
      <c r="IQ10" s="192"/>
      <c r="IR10" s="192"/>
      <c r="IS10" s="192"/>
      <c r="IT10" s="192"/>
      <c r="IU10" s="192"/>
      <c r="IV10" s="192"/>
    </row>
    <row r="11" spans="1:256" s="193" customFormat="1" x14ac:dyDescent="0.2">
      <c r="A11" s="186" t="s">
        <v>185</v>
      </c>
      <c r="B11" s="283">
        <v>0</v>
      </c>
      <c r="C11" s="283"/>
      <c r="D11" s="283">
        <v>0</v>
      </c>
      <c r="E11" s="283"/>
      <c r="F11" s="283">
        <v>0</v>
      </c>
      <c r="G11" s="283"/>
      <c r="H11" s="283"/>
      <c r="I11" s="283"/>
      <c r="J11" s="283">
        <v>0</v>
      </c>
      <c r="K11" s="283"/>
      <c r="L11" s="283"/>
      <c r="M11" s="283"/>
      <c r="N11" s="283"/>
      <c r="O11" s="283"/>
      <c r="P11" s="283"/>
      <c r="Q11" s="283"/>
      <c r="R11" s="283">
        <v>0</v>
      </c>
      <c r="S11" s="283"/>
      <c r="T11" s="283">
        <v>0</v>
      </c>
      <c r="U11" s="283"/>
      <c r="V11" s="283">
        <v>0</v>
      </c>
      <c r="W11" s="283"/>
      <c r="X11" s="283">
        <v>0</v>
      </c>
      <c r="Y11" s="283"/>
      <c r="Z11" s="283">
        <v>0</v>
      </c>
      <c r="AA11" s="283"/>
      <c r="AB11" s="283">
        <v>0</v>
      </c>
      <c r="AC11" s="283"/>
      <c r="AD11" s="283">
        <v>0</v>
      </c>
      <c r="AE11" s="283"/>
      <c r="AF11" s="283">
        <v>0</v>
      </c>
      <c r="AG11" s="283"/>
      <c r="AH11" s="283">
        <v>0</v>
      </c>
      <c r="AI11" s="283"/>
      <c r="AJ11" s="283">
        <v>0</v>
      </c>
      <c r="AK11" s="283"/>
      <c r="AL11" s="215"/>
      <c r="AM11" s="215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/>
      <c r="BH11" s="192"/>
      <c r="BI11" s="192"/>
      <c r="BJ11" s="192"/>
      <c r="BK11" s="192"/>
      <c r="BL11" s="192"/>
      <c r="BM11" s="192"/>
      <c r="BN11" s="192"/>
      <c r="BO11" s="192"/>
      <c r="BP11" s="192"/>
      <c r="BQ11" s="192"/>
      <c r="BR11" s="192"/>
      <c r="BS11" s="192"/>
      <c r="BT11" s="192"/>
      <c r="BU11" s="192"/>
      <c r="BV11" s="192"/>
      <c r="BW11" s="192"/>
      <c r="BX11" s="192"/>
      <c r="BY11" s="192"/>
      <c r="BZ11" s="192"/>
      <c r="CA11" s="192"/>
      <c r="CB11" s="192"/>
      <c r="CC11" s="192"/>
      <c r="CD11" s="192"/>
      <c r="CE11" s="192"/>
      <c r="CF11" s="192"/>
      <c r="CG11" s="192"/>
      <c r="CH11" s="192"/>
      <c r="CI11" s="192"/>
      <c r="CJ11" s="192"/>
      <c r="CK11" s="192"/>
      <c r="CL11" s="192"/>
      <c r="CM11" s="192"/>
      <c r="CN11" s="192"/>
      <c r="CO11" s="192"/>
      <c r="CP11" s="192"/>
      <c r="CQ11" s="192"/>
      <c r="CR11" s="192"/>
      <c r="CS11" s="192"/>
      <c r="CT11" s="192"/>
      <c r="CU11" s="192"/>
      <c r="CV11" s="192"/>
      <c r="CW11" s="192"/>
      <c r="CX11" s="192"/>
      <c r="CY11" s="192"/>
      <c r="CZ11" s="192"/>
      <c r="DA11" s="192"/>
      <c r="DB11" s="192"/>
      <c r="DC11" s="192"/>
      <c r="DD11" s="192"/>
      <c r="DE11" s="192"/>
      <c r="DF11" s="192"/>
      <c r="DG11" s="192"/>
      <c r="DH11" s="192"/>
      <c r="DI11" s="192"/>
      <c r="DJ11" s="192"/>
      <c r="DK11" s="192"/>
      <c r="DL11" s="192"/>
      <c r="DM11" s="192"/>
      <c r="DN11" s="192"/>
      <c r="DO11" s="192"/>
      <c r="DP11" s="192"/>
      <c r="DQ11" s="192"/>
      <c r="DR11" s="192"/>
      <c r="DS11" s="192"/>
      <c r="DT11" s="192"/>
      <c r="DU11" s="192"/>
      <c r="DV11" s="192"/>
      <c r="DW11" s="192"/>
      <c r="DX11" s="192"/>
      <c r="DY11" s="192"/>
      <c r="DZ11" s="192"/>
      <c r="EA11" s="192"/>
      <c r="EB11" s="192"/>
      <c r="EC11" s="192"/>
      <c r="ED11" s="192"/>
      <c r="EE11" s="192"/>
      <c r="EF11" s="192"/>
      <c r="EG11" s="192"/>
      <c r="EH11" s="192"/>
      <c r="EI11" s="192"/>
      <c r="EJ11" s="192"/>
      <c r="EK11" s="192"/>
      <c r="EL11" s="192"/>
      <c r="EM11" s="192"/>
      <c r="EN11" s="192"/>
      <c r="EO11" s="192"/>
      <c r="EP11" s="192"/>
      <c r="EQ11" s="192"/>
      <c r="ER11" s="192"/>
      <c r="ES11" s="192"/>
      <c r="ET11" s="192"/>
      <c r="EU11" s="192"/>
      <c r="EV11" s="192"/>
      <c r="EW11" s="192"/>
      <c r="EX11" s="192"/>
      <c r="EY11" s="192"/>
      <c r="EZ11" s="192"/>
      <c r="FA11" s="192"/>
      <c r="FB11" s="192"/>
      <c r="FC11" s="192"/>
      <c r="FD11" s="192"/>
      <c r="FE11" s="192"/>
      <c r="FF11" s="192"/>
      <c r="FG11" s="192"/>
      <c r="FH11" s="192"/>
      <c r="FI11" s="192"/>
      <c r="FJ11" s="192"/>
      <c r="FK11" s="192"/>
      <c r="FL11" s="192"/>
      <c r="FM11" s="192"/>
      <c r="FN11" s="192"/>
      <c r="FO11" s="192"/>
      <c r="FP11" s="192"/>
      <c r="FQ11" s="192"/>
      <c r="FR11" s="192"/>
      <c r="FS11" s="192"/>
      <c r="FT11" s="192"/>
      <c r="FU11" s="192"/>
      <c r="FV11" s="192"/>
      <c r="FW11" s="192"/>
      <c r="FX11" s="192"/>
      <c r="FY11" s="192"/>
      <c r="FZ11" s="192"/>
      <c r="GA11" s="192"/>
      <c r="GB11" s="192"/>
      <c r="GC11" s="192"/>
      <c r="GD11" s="192"/>
      <c r="GE11" s="192"/>
      <c r="GF11" s="192"/>
      <c r="GG11" s="192"/>
      <c r="GH11" s="192"/>
      <c r="GI11" s="192"/>
      <c r="GJ11" s="192"/>
      <c r="GK11" s="192"/>
      <c r="GL11" s="192"/>
      <c r="GM11" s="192"/>
      <c r="GN11" s="192"/>
      <c r="GO11" s="192"/>
      <c r="GP11" s="192"/>
      <c r="GQ11" s="192"/>
      <c r="GR11" s="192"/>
      <c r="GS11" s="192"/>
      <c r="GT11" s="192"/>
      <c r="GU11" s="192"/>
      <c r="GV11" s="192"/>
      <c r="GW11" s="192"/>
      <c r="GX11" s="192"/>
      <c r="GY11" s="192"/>
      <c r="GZ11" s="192"/>
      <c r="HA11" s="192"/>
      <c r="HB11" s="192"/>
      <c r="HC11" s="192"/>
      <c r="HD11" s="192"/>
      <c r="HE11" s="192"/>
      <c r="HF11" s="192"/>
      <c r="HG11" s="192"/>
      <c r="HH11" s="192"/>
      <c r="HI11" s="192"/>
      <c r="HJ11" s="192"/>
      <c r="HK11" s="192"/>
      <c r="HL11" s="192"/>
      <c r="HM11" s="192"/>
      <c r="HN11" s="192"/>
      <c r="HO11" s="192"/>
      <c r="HP11" s="192"/>
      <c r="HQ11" s="192"/>
      <c r="HR11" s="192"/>
      <c r="HS11" s="192"/>
      <c r="HT11" s="192"/>
      <c r="HU11" s="192"/>
      <c r="HV11" s="192"/>
      <c r="HW11" s="192"/>
      <c r="HX11" s="192"/>
      <c r="HY11" s="192"/>
      <c r="HZ11" s="192"/>
      <c r="IA11" s="192"/>
      <c r="IB11" s="192"/>
      <c r="IC11" s="192"/>
      <c r="ID11" s="192"/>
      <c r="IE11" s="192"/>
      <c r="IF11" s="192"/>
      <c r="IG11" s="192"/>
      <c r="IH11" s="192"/>
      <c r="II11" s="192"/>
      <c r="IJ11" s="192"/>
      <c r="IK11" s="192"/>
      <c r="IL11" s="192"/>
      <c r="IM11" s="192"/>
      <c r="IN11" s="192"/>
      <c r="IO11" s="192"/>
      <c r="IP11" s="192"/>
      <c r="IQ11" s="192"/>
      <c r="IR11" s="192"/>
      <c r="IS11" s="192"/>
      <c r="IT11" s="192"/>
      <c r="IU11" s="192"/>
      <c r="IV11" s="192"/>
    </row>
    <row r="12" spans="1:256" s="193" customFormat="1" x14ac:dyDescent="0.2">
      <c r="A12" s="216"/>
      <c r="B12" s="81"/>
      <c r="C12" s="217"/>
      <c r="D12" s="218"/>
      <c r="E12" s="218"/>
      <c r="F12" s="284"/>
      <c r="G12" s="284"/>
      <c r="H12" s="218"/>
      <c r="I12" s="218"/>
      <c r="J12" s="284"/>
      <c r="K12" s="284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2"/>
      <c r="BW12" s="192"/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2"/>
      <c r="CI12" s="192"/>
      <c r="CJ12" s="192"/>
      <c r="CK12" s="192"/>
      <c r="CL12" s="192"/>
      <c r="CM12" s="192"/>
      <c r="CN12" s="192"/>
      <c r="CO12" s="192"/>
      <c r="CP12" s="192"/>
      <c r="CQ12" s="192"/>
      <c r="CR12" s="192"/>
      <c r="CS12" s="192"/>
      <c r="CT12" s="192"/>
      <c r="CU12" s="192"/>
      <c r="CV12" s="192"/>
      <c r="CW12" s="192"/>
      <c r="CX12" s="192"/>
      <c r="CY12" s="192"/>
      <c r="CZ12" s="192"/>
      <c r="DA12" s="192"/>
      <c r="DB12" s="192"/>
      <c r="DC12" s="192"/>
      <c r="DD12" s="192"/>
      <c r="DE12" s="192"/>
      <c r="DF12" s="192"/>
      <c r="DG12" s="192"/>
      <c r="DH12" s="192"/>
      <c r="DI12" s="192"/>
      <c r="DJ12" s="192"/>
      <c r="DK12" s="192"/>
      <c r="DL12" s="192"/>
      <c r="DM12" s="192"/>
      <c r="DN12" s="192"/>
      <c r="DO12" s="192"/>
      <c r="DP12" s="192"/>
      <c r="DQ12" s="192"/>
      <c r="DR12" s="192"/>
      <c r="DS12" s="192"/>
      <c r="DT12" s="192"/>
      <c r="DU12" s="192"/>
      <c r="DV12" s="192"/>
      <c r="DW12" s="192"/>
      <c r="DX12" s="192"/>
      <c r="DY12" s="192"/>
      <c r="DZ12" s="192"/>
      <c r="EA12" s="192"/>
      <c r="EB12" s="192"/>
      <c r="EC12" s="192"/>
      <c r="ED12" s="192"/>
      <c r="EE12" s="192"/>
      <c r="EF12" s="192"/>
      <c r="EG12" s="192"/>
      <c r="EH12" s="192"/>
      <c r="EI12" s="192"/>
      <c r="EJ12" s="192"/>
      <c r="EK12" s="192"/>
      <c r="EL12" s="192"/>
      <c r="EM12" s="192"/>
      <c r="EN12" s="192"/>
      <c r="EO12" s="192"/>
      <c r="EP12" s="192"/>
      <c r="EQ12" s="192"/>
      <c r="ER12" s="192"/>
      <c r="ES12" s="192"/>
      <c r="ET12" s="192"/>
      <c r="EU12" s="192"/>
      <c r="EV12" s="192"/>
      <c r="EW12" s="192"/>
      <c r="EX12" s="192"/>
      <c r="EY12" s="192"/>
      <c r="EZ12" s="192"/>
      <c r="FA12" s="192"/>
      <c r="FB12" s="192"/>
      <c r="FC12" s="192"/>
      <c r="FD12" s="192"/>
      <c r="FE12" s="192"/>
      <c r="FF12" s="192"/>
      <c r="FG12" s="192"/>
      <c r="FH12" s="192"/>
      <c r="FI12" s="192"/>
      <c r="FJ12" s="192"/>
      <c r="FK12" s="192"/>
      <c r="FL12" s="192"/>
      <c r="FM12" s="192"/>
      <c r="FN12" s="192"/>
      <c r="FO12" s="192"/>
      <c r="FP12" s="192"/>
      <c r="FQ12" s="192"/>
      <c r="FR12" s="192"/>
      <c r="FS12" s="192"/>
      <c r="FT12" s="192"/>
      <c r="FU12" s="192"/>
      <c r="FV12" s="192"/>
      <c r="FW12" s="192"/>
      <c r="FX12" s="192"/>
      <c r="FY12" s="192"/>
      <c r="FZ12" s="192"/>
      <c r="GA12" s="192"/>
      <c r="GB12" s="192"/>
      <c r="GC12" s="192"/>
      <c r="GD12" s="192"/>
      <c r="GE12" s="192"/>
      <c r="GF12" s="192"/>
      <c r="GG12" s="192"/>
      <c r="GH12" s="192"/>
      <c r="GI12" s="192"/>
      <c r="GJ12" s="192"/>
      <c r="GK12" s="192"/>
      <c r="GL12" s="192"/>
      <c r="GM12" s="192"/>
      <c r="GN12" s="192"/>
      <c r="GO12" s="192"/>
      <c r="GP12" s="192"/>
      <c r="GQ12" s="192"/>
      <c r="GR12" s="192"/>
      <c r="GS12" s="192"/>
      <c r="GT12" s="192"/>
      <c r="GU12" s="192"/>
      <c r="GV12" s="192"/>
      <c r="GW12" s="192"/>
      <c r="GX12" s="192"/>
      <c r="GY12" s="192"/>
      <c r="GZ12" s="192"/>
      <c r="HA12" s="192"/>
      <c r="HB12" s="192"/>
      <c r="HC12" s="192"/>
      <c r="HD12" s="192"/>
      <c r="HE12" s="192"/>
      <c r="HF12" s="192"/>
      <c r="HG12" s="192"/>
      <c r="HH12" s="192"/>
      <c r="HI12" s="192"/>
      <c r="HJ12" s="192"/>
      <c r="HK12" s="192"/>
      <c r="HL12" s="192"/>
      <c r="HM12" s="192"/>
      <c r="HN12" s="192"/>
      <c r="HO12" s="192"/>
      <c r="HP12" s="192"/>
      <c r="HQ12" s="192"/>
      <c r="HR12" s="192"/>
      <c r="HS12" s="192"/>
      <c r="HT12" s="192"/>
      <c r="HU12" s="192"/>
      <c r="HV12" s="192"/>
      <c r="HW12" s="192"/>
      <c r="HX12" s="192"/>
      <c r="HY12" s="192"/>
      <c r="HZ12" s="192"/>
      <c r="IA12" s="192"/>
      <c r="IB12" s="192"/>
      <c r="IC12" s="192"/>
      <c r="ID12" s="192"/>
      <c r="IE12" s="192"/>
      <c r="IF12" s="192"/>
      <c r="IG12" s="192"/>
      <c r="IH12" s="192"/>
      <c r="II12" s="192"/>
      <c r="IJ12" s="192"/>
      <c r="IK12" s="192"/>
      <c r="IL12" s="192"/>
      <c r="IM12" s="192"/>
      <c r="IN12" s="192"/>
      <c r="IO12" s="192"/>
      <c r="IP12" s="192"/>
      <c r="IQ12" s="192"/>
      <c r="IR12" s="192"/>
      <c r="IS12" s="192"/>
      <c r="IT12" s="192"/>
      <c r="IU12" s="192"/>
      <c r="IV12" s="192"/>
    </row>
    <row r="13" spans="1:256" s="213" customFormat="1" x14ac:dyDescent="0.25">
      <c r="A13" s="212" t="s">
        <v>186</v>
      </c>
      <c r="B13" s="220" t="str">
        <f>B$4</f>
        <v>10-31-jul-24</v>
      </c>
      <c r="C13" s="221"/>
      <c r="D13" s="222">
        <f>D$4</f>
        <v>45505</v>
      </c>
      <c r="E13" s="223"/>
      <c r="F13" s="224" t="e">
        <f ca="1">F$4</f>
        <v>#NAME?</v>
      </c>
      <c r="G13" s="225"/>
      <c r="H13" s="222" t="str">
        <f>H$4</f>
        <v>Meta Parcial</v>
      </c>
      <c r="I13" s="223"/>
      <c r="J13" s="224" t="str">
        <f>J$4</f>
        <v>01-09-Out-24</v>
      </c>
      <c r="K13" s="225"/>
      <c r="L13" s="222" t="str">
        <f>L$4</f>
        <v>Meta Parcial</v>
      </c>
      <c r="M13" s="223"/>
      <c r="N13" s="222" t="str">
        <f>N$4</f>
        <v>10-31-Out-24</v>
      </c>
      <c r="O13" s="223"/>
      <c r="P13" s="222" t="str">
        <f>P$4</f>
        <v>Meta Mensal</v>
      </c>
      <c r="Q13" s="223"/>
      <c r="R13" s="222">
        <f>R$4</f>
        <v>45566</v>
      </c>
      <c r="S13" s="223"/>
      <c r="T13" s="222" t="e">
        <f ca="1">T$4</f>
        <v>#NAME?</v>
      </c>
      <c r="U13" s="223"/>
      <c r="V13" s="222" t="e">
        <f ca="1">V$4</f>
        <v>#NAME?</v>
      </c>
      <c r="W13" s="223"/>
      <c r="X13" s="222" t="e">
        <f ca="1">X$4</f>
        <v>#NAME?</v>
      </c>
      <c r="Y13" s="223"/>
      <c r="Z13" s="222" t="e">
        <f ca="1">Z$4</f>
        <v>#NAME?</v>
      </c>
      <c r="AA13" s="223"/>
      <c r="AB13" s="222" t="e">
        <f ca="1">AB$4</f>
        <v>#NAME?</v>
      </c>
      <c r="AC13" s="223"/>
      <c r="AD13" s="222" t="e">
        <f ca="1">AD$4</f>
        <v>#NAME?</v>
      </c>
      <c r="AE13" s="223"/>
      <c r="AF13" s="222" t="e">
        <f ca="1">AF$4</f>
        <v>#NAME?</v>
      </c>
      <c r="AG13" s="223"/>
      <c r="AH13" s="222" t="e">
        <f ca="1">AH$4</f>
        <v>#NAME?</v>
      </c>
      <c r="AI13" s="223"/>
      <c r="AJ13" s="222" t="e">
        <f ca="1">AJ$4</f>
        <v>#NAME?</v>
      </c>
      <c r="AK13" s="223"/>
    </row>
    <row r="14" spans="1:256" s="213" customFormat="1" x14ac:dyDescent="0.25">
      <c r="A14" s="226" t="s">
        <v>187</v>
      </c>
      <c r="B14" s="227" t="s">
        <v>188</v>
      </c>
      <c r="C14" s="228" t="s">
        <v>189</v>
      </c>
      <c r="D14" s="227" t="s">
        <v>188</v>
      </c>
      <c r="E14" s="228" t="s">
        <v>189</v>
      </c>
      <c r="F14" s="227" t="s">
        <v>188</v>
      </c>
      <c r="G14" s="228" t="s">
        <v>189</v>
      </c>
      <c r="H14" s="227" t="s">
        <v>188</v>
      </c>
      <c r="I14" s="228" t="s">
        <v>189</v>
      </c>
      <c r="J14" s="227" t="s">
        <v>188</v>
      </c>
      <c r="K14" s="228" t="s">
        <v>189</v>
      </c>
      <c r="L14" s="227" t="s">
        <v>188</v>
      </c>
      <c r="M14" s="228" t="s">
        <v>189</v>
      </c>
      <c r="N14" s="227" t="s">
        <v>188</v>
      </c>
      <c r="O14" s="228" t="s">
        <v>189</v>
      </c>
      <c r="P14" s="227" t="s">
        <v>188</v>
      </c>
      <c r="Q14" s="228" t="s">
        <v>189</v>
      </c>
      <c r="R14" s="227" t="s">
        <v>188</v>
      </c>
      <c r="S14" s="228" t="s">
        <v>189</v>
      </c>
      <c r="T14" s="227" t="s">
        <v>188</v>
      </c>
      <c r="U14" s="228" t="s">
        <v>189</v>
      </c>
      <c r="V14" s="227" t="s">
        <v>188</v>
      </c>
      <c r="W14" s="228" t="s">
        <v>189</v>
      </c>
      <c r="X14" s="227" t="s">
        <v>188</v>
      </c>
      <c r="Y14" s="228" t="s">
        <v>189</v>
      </c>
      <c r="Z14" s="227" t="s">
        <v>188</v>
      </c>
      <c r="AA14" s="228" t="s">
        <v>189</v>
      </c>
      <c r="AB14" s="227" t="s">
        <v>188</v>
      </c>
      <c r="AC14" s="228" t="s">
        <v>189</v>
      </c>
      <c r="AD14" s="227" t="s">
        <v>188</v>
      </c>
      <c r="AE14" s="228" t="s">
        <v>189</v>
      </c>
      <c r="AF14" s="227" t="s">
        <v>188</v>
      </c>
      <c r="AG14" s="228" t="s">
        <v>189</v>
      </c>
      <c r="AH14" s="227" t="s">
        <v>188</v>
      </c>
      <c r="AI14" s="228" t="s">
        <v>189</v>
      </c>
      <c r="AJ14" s="227" t="s">
        <v>188</v>
      </c>
      <c r="AK14" s="228" t="s">
        <v>189</v>
      </c>
    </row>
    <row r="15" spans="1:256" s="193" customFormat="1" x14ac:dyDescent="0.2">
      <c r="A15" s="186" t="s">
        <v>83</v>
      </c>
      <c r="B15" s="214">
        <v>0</v>
      </c>
      <c r="C15" s="229">
        <v>0</v>
      </c>
      <c r="D15" s="230">
        <v>0</v>
      </c>
      <c r="E15" s="231">
        <v>0</v>
      </c>
      <c r="F15" s="214">
        <v>0</v>
      </c>
      <c r="G15" s="229">
        <v>0</v>
      </c>
      <c r="H15" s="214"/>
      <c r="I15" s="229"/>
      <c r="J15" s="214"/>
      <c r="K15" s="229"/>
      <c r="L15" s="214"/>
      <c r="M15" s="229"/>
      <c r="N15" s="214"/>
      <c r="O15" s="229"/>
      <c r="P15" s="214"/>
      <c r="Q15" s="229"/>
      <c r="R15" s="214">
        <v>0</v>
      </c>
      <c r="S15" s="229">
        <v>0</v>
      </c>
      <c r="T15" s="214">
        <v>0</v>
      </c>
      <c r="U15" s="229">
        <v>0</v>
      </c>
      <c r="V15" s="214">
        <v>0</v>
      </c>
      <c r="W15" s="229">
        <v>0</v>
      </c>
      <c r="X15" s="214">
        <v>0</v>
      </c>
      <c r="Y15" s="229">
        <v>0</v>
      </c>
      <c r="Z15" s="214">
        <v>0</v>
      </c>
      <c r="AA15" s="144">
        <v>0</v>
      </c>
      <c r="AB15" s="229">
        <v>0</v>
      </c>
      <c r="AC15" s="214">
        <v>0</v>
      </c>
      <c r="AD15" s="214">
        <v>0</v>
      </c>
      <c r="AE15" s="229">
        <v>0</v>
      </c>
      <c r="AF15" s="214">
        <v>0</v>
      </c>
      <c r="AG15" s="229">
        <v>0</v>
      </c>
      <c r="AH15" s="214">
        <v>0</v>
      </c>
      <c r="AI15" s="229">
        <v>0</v>
      </c>
      <c r="AJ15" s="214">
        <v>0</v>
      </c>
      <c r="AK15" s="229">
        <v>0</v>
      </c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2"/>
      <c r="BG15" s="192"/>
      <c r="BH15" s="192"/>
      <c r="BI15" s="192"/>
      <c r="BJ15" s="192"/>
      <c r="BK15" s="192"/>
      <c r="BL15" s="192"/>
      <c r="BM15" s="192"/>
      <c r="BN15" s="192"/>
      <c r="BO15" s="192"/>
      <c r="BP15" s="192"/>
      <c r="BQ15" s="192"/>
      <c r="BR15" s="192"/>
      <c r="BS15" s="192"/>
      <c r="BT15" s="192"/>
      <c r="BU15" s="192"/>
      <c r="BV15" s="192"/>
      <c r="BW15" s="192"/>
      <c r="BX15" s="192"/>
      <c r="BY15" s="192"/>
      <c r="BZ15" s="192"/>
      <c r="CA15" s="192"/>
      <c r="CB15" s="192"/>
      <c r="CC15" s="192"/>
      <c r="CD15" s="192"/>
      <c r="CE15" s="192"/>
      <c r="CF15" s="192"/>
      <c r="CG15" s="192"/>
      <c r="CH15" s="192"/>
      <c r="CI15" s="192"/>
      <c r="CJ15" s="192"/>
      <c r="CK15" s="192"/>
      <c r="CL15" s="192"/>
      <c r="CM15" s="192"/>
      <c r="CN15" s="192"/>
      <c r="CO15" s="192"/>
      <c r="CP15" s="192"/>
      <c r="CQ15" s="192"/>
      <c r="CR15" s="192"/>
      <c r="CS15" s="192"/>
      <c r="CT15" s="192"/>
      <c r="CU15" s="192"/>
      <c r="CV15" s="192"/>
      <c r="CW15" s="192"/>
      <c r="CX15" s="192"/>
      <c r="CY15" s="192"/>
      <c r="CZ15" s="192"/>
      <c r="DA15" s="192"/>
      <c r="DB15" s="192"/>
      <c r="DC15" s="192"/>
      <c r="DD15" s="192"/>
      <c r="DE15" s="192"/>
      <c r="DF15" s="192"/>
      <c r="DG15" s="192"/>
      <c r="DH15" s="192"/>
      <c r="DI15" s="192"/>
      <c r="DJ15" s="192"/>
      <c r="DK15" s="192"/>
      <c r="DL15" s="192"/>
      <c r="DM15" s="192"/>
      <c r="DN15" s="192"/>
      <c r="DO15" s="192"/>
      <c r="DP15" s="192"/>
      <c r="DQ15" s="192"/>
      <c r="DR15" s="192"/>
      <c r="DS15" s="192"/>
      <c r="DT15" s="192"/>
      <c r="DU15" s="192"/>
      <c r="DV15" s="192"/>
      <c r="DW15" s="192"/>
      <c r="DX15" s="192"/>
      <c r="DY15" s="192"/>
      <c r="DZ15" s="192"/>
      <c r="EA15" s="192"/>
      <c r="EB15" s="192"/>
      <c r="EC15" s="192"/>
      <c r="ED15" s="192"/>
      <c r="EE15" s="192"/>
      <c r="EF15" s="192"/>
      <c r="EG15" s="192"/>
      <c r="EH15" s="192"/>
      <c r="EI15" s="192"/>
      <c r="EJ15" s="192"/>
      <c r="EK15" s="192"/>
      <c r="EL15" s="192"/>
      <c r="EM15" s="192"/>
      <c r="EN15" s="192"/>
      <c r="EO15" s="192"/>
      <c r="EP15" s="192"/>
      <c r="EQ15" s="192"/>
      <c r="ER15" s="192"/>
      <c r="ES15" s="192"/>
      <c r="ET15" s="192"/>
      <c r="EU15" s="192"/>
      <c r="EV15" s="192"/>
      <c r="EW15" s="192"/>
      <c r="EX15" s="192"/>
      <c r="EY15" s="192"/>
      <c r="EZ15" s="192"/>
      <c r="FA15" s="192"/>
      <c r="FB15" s="192"/>
      <c r="FC15" s="192"/>
      <c r="FD15" s="192"/>
      <c r="FE15" s="192"/>
      <c r="FF15" s="192"/>
      <c r="FG15" s="192"/>
      <c r="FH15" s="192"/>
      <c r="FI15" s="192"/>
      <c r="FJ15" s="192"/>
      <c r="FK15" s="192"/>
      <c r="FL15" s="192"/>
      <c r="FM15" s="192"/>
      <c r="FN15" s="192"/>
      <c r="FO15" s="192"/>
      <c r="FP15" s="192"/>
      <c r="FQ15" s="192"/>
      <c r="FR15" s="192"/>
      <c r="FS15" s="192"/>
      <c r="FT15" s="192"/>
      <c r="FU15" s="192"/>
      <c r="FV15" s="192"/>
      <c r="FW15" s="192"/>
      <c r="FX15" s="192"/>
      <c r="FY15" s="192"/>
      <c r="FZ15" s="192"/>
      <c r="GA15" s="192"/>
      <c r="GB15" s="192"/>
      <c r="GC15" s="192"/>
      <c r="GD15" s="192"/>
      <c r="GE15" s="192"/>
      <c r="GF15" s="192"/>
      <c r="GG15" s="192"/>
      <c r="GH15" s="192"/>
      <c r="GI15" s="192"/>
      <c r="GJ15" s="192"/>
      <c r="GK15" s="192"/>
      <c r="GL15" s="192"/>
      <c r="GM15" s="192"/>
      <c r="GN15" s="192"/>
      <c r="GO15" s="192"/>
      <c r="GP15" s="192"/>
      <c r="GQ15" s="192"/>
      <c r="GR15" s="192"/>
      <c r="GS15" s="192"/>
      <c r="GT15" s="192"/>
      <c r="GU15" s="192"/>
      <c r="GV15" s="192"/>
      <c r="GW15" s="192"/>
      <c r="GX15" s="192"/>
      <c r="GY15" s="192"/>
      <c r="GZ15" s="192"/>
      <c r="HA15" s="192"/>
      <c r="HB15" s="192"/>
      <c r="HC15" s="192"/>
      <c r="HD15" s="192"/>
      <c r="HE15" s="192"/>
      <c r="HF15" s="192"/>
      <c r="HG15" s="192"/>
      <c r="HH15" s="192"/>
      <c r="HI15" s="192"/>
      <c r="HJ15" s="192"/>
      <c r="HK15" s="192"/>
      <c r="HL15" s="192"/>
      <c r="HM15" s="192"/>
      <c r="HN15" s="192"/>
      <c r="HO15" s="192"/>
      <c r="HP15" s="192"/>
      <c r="HQ15" s="192"/>
      <c r="HR15" s="192"/>
      <c r="HS15" s="192"/>
      <c r="HT15" s="192"/>
      <c r="HU15" s="192"/>
      <c r="HV15" s="192"/>
      <c r="HW15" s="192"/>
      <c r="HX15" s="192"/>
      <c r="HY15" s="192"/>
      <c r="HZ15" s="192"/>
      <c r="IA15" s="192"/>
      <c r="IB15" s="192"/>
      <c r="IC15" s="192"/>
      <c r="ID15" s="192"/>
      <c r="IE15" s="192"/>
      <c r="IF15" s="192"/>
      <c r="IG15" s="192"/>
      <c r="IH15" s="192"/>
      <c r="II15" s="192"/>
      <c r="IJ15" s="192"/>
      <c r="IK15" s="192"/>
      <c r="IL15" s="192"/>
      <c r="IM15" s="192"/>
      <c r="IN15" s="192"/>
      <c r="IO15" s="192"/>
      <c r="IP15" s="192"/>
      <c r="IQ15" s="192"/>
      <c r="IR15" s="192"/>
      <c r="IS15" s="192"/>
      <c r="IT15" s="192"/>
      <c r="IU15" s="192"/>
      <c r="IV15" s="192"/>
    </row>
    <row r="16" spans="1:256" s="193" customFormat="1" x14ac:dyDescent="0.2">
      <c r="A16" s="186" t="s">
        <v>84</v>
      </c>
      <c r="B16" s="214">
        <v>0</v>
      </c>
      <c r="C16" s="229">
        <v>0</v>
      </c>
      <c r="D16" s="230">
        <v>0</v>
      </c>
      <c r="E16" s="231">
        <v>0</v>
      </c>
      <c r="F16" s="214">
        <v>0</v>
      </c>
      <c r="G16" s="229">
        <v>0</v>
      </c>
      <c r="H16" s="214"/>
      <c r="I16" s="229"/>
      <c r="J16" s="214"/>
      <c r="K16" s="229"/>
      <c r="L16" s="214"/>
      <c r="M16" s="229"/>
      <c r="N16" s="214"/>
      <c r="O16" s="229"/>
      <c r="P16" s="214"/>
      <c r="Q16" s="229"/>
      <c r="R16" s="214">
        <v>0</v>
      </c>
      <c r="S16" s="229">
        <v>0</v>
      </c>
      <c r="T16" s="214">
        <v>0</v>
      </c>
      <c r="U16" s="229">
        <v>0</v>
      </c>
      <c r="V16" s="214">
        <v>0</v>
      </c>
      <c r="W16" s="229">
        <v>0</v>
      </c>
      <c r="X16" s="214">
        <v>0</v>
      </c>
      <c r="Y16" s="229">
        <v>0</v>
      </c>
      <c r="Z16" s="232">
        <v>0</v>
      </c>
      <c r="AA16" s="233">
        <v>0</v>
      </c>
      <c r="AB16" s="229">
        <v>0</v>
      </c>
      <c r="AC16" s="214">
        <v>0</v>
      </c>
      <c r="AD16" s="214">
        <v>0</v>
      </c>
      <c r="AE16" s="229">
        <v>0</v>
      </c>
      <c r="AF16" s="214">
        <v>0</v>
      </c>
      <c r="AG16" s="229">
        <v>0</v>
      </c>
      <c r="AH16" s="214">
        <v>0</v>
      </c>
      <c r="AI16" s="229">
        <v>0</v>
      </c>
      <c r="AJ16" s="214">
        <v>0</v>
      </c>
      <c r="AK16" s="229">
        <v>0</v>
      </c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2"/>
      <c r="BG16" s="192"/>
      <c r="BH16" s="192"/>
      <c r="BI16" s="192"/>
      <c r="BJ16" s="192"/>
      <c r="BK16" s="192"/>
      <c r="BL16" s="192"/>
      <c r="BM16" s="192"/>
      <c r="BN16" s="192"/>
      <c r="BO16" s="192"/>
      <c r="BP16" s="192"/>
      <c r="BQ16" s="192"/>
      <c r="BR16" s="192"/>
      <c r="BS16" s="192"/>
      <c r="BT16" s="192"/>
      <c r="BU16" s="192"/>
      <c r="BV16" s="192"/>
      <c r="BW16" s="192"/>
      <c r="BX16" s="192"/>
      <c r="BY16" s="192"/>
      <c r="BZ16" s="192"/>
      <c r="CA16" s="192"/>
      <c r="CB16" s="192"/>
      <c r="CC16" s="192"/>
      <c r="CD16" s="192"/>
      <c r="CE16" s="192"/>
      <c r="CF16" s="192"/>
      <c r="CG16" s="192"/>
      <c r="CH16" s="192"/>
      <c r="CI16" s="192"/>
      <c r="CJ16" s="192"/>
      <c r="CK16" s="192"/>
      <c r="CL16" s="192"/>
      <c r="CM16" s="192"/>
      <c r="CN16" s="192"/>
      <c r="CO16" s="192"/>
      <c r="CP16" s="192"/>
      <c r="CQ16" s="192"/>
      <c r="CR16" s="192"/>
      <c r="CS16" s="192"/>
      <c r="CT16" s="192"/>
      <c r="CU16" s="192"/>
      <c r="CV16" s="192"/>
      <c r="CW16" s="192"/>
      <c r="CX16" s="192"/>
      <c r="CY16" s="192"/>
      <c r="CZ16" s="192"/>
      <c r="DA16" s="192"/>
      <c r="DB16" s="192"/>
      <c r="DC16" s="192"/>
      <c r="DD16" s="192"/>
      <c r="DE16" s="192"/>
      <c r="DF16" s="192"/>
      <c r="DG16" s="192"/>
      <c r="DH16" s="192"/>
      <c r="DI16" s="192"/>
      <c r="DJ16" s="192"/>
      <c r="DK16" s="192"/>
      <c r="DL16" s="192"/>
      <c r="DM16" s="192"/>
      <c r="DN16" s="192"/>
      <c r="DO16" s="192"/>
      <c r="DP16" s="192"/>
      <c r="DQ16" s="192"/>
      <c r="DR16" s="192"/>
      <c r="DS16" s="192"/>
      <c r="DT16" s="192"/>
      <c r="DU16" s="192"/>
      <c r="DV16" s="192"/>
      <c r="DW16" s="192"/>
      <c r="DX16" s="192"/>
      <c r="DY16" s="192"/>
      <c r="DZ16" s="192"/>
      <c r="EA16" s="192"/>
      <c r="EB16" s="192"/>
      <c r="EC16" s="192"/>
      <c r="ED16" s="192"/>
      <c r="EE16" s="192"/>
      <c r="EF16" s="192"/>
      <c r="EG16" s="192"/>
      <c r="EH16" s="192"/>
      <c r="EI16" s="192"/>
      <c r="EJ16" s="192"/>
      <c r="EK16" s="192"/>
      <c r="EL16" s="192"/>
      <c r="EM16" s="192"/>
      <c r="EN16" s="192"/>
      <c r="EO16" s="192"/>
      <c r="EP16" s="192"/>
      <c r="EQ16" s="192"/>
      <c r="ER16" s="192"/>
      <c r="ES16" s="192"/>
      <c r="ET16" s="192"/>
      <c r="EU16" s="192"/>
      <c r="EV16" s="192"/>
      <c r="EW16" s="192"/>
      <c r="EX16" s="192"/>
      <c r="EY16" s="192"/>
      <c r="EZ16" s="192"/>
      <c r="FA16" s="192"/>
      <c r="FB16" s="192"/>
      <c r="FC16" s="192"/>
      <c r="FD16" s="192"/>
      <c r="FE16" s="192"/>
      <c r="FF16" s="192"/>
      <c r="FG16" s="192"/>
      <c r="FH16" s="192"/>
      <c r="FI16" s="192"/>
      <c r="FJ16" s="192"/>
      <c r="FK16" s="192"/>
      <c r="FL16" s="192"/>
      <c r="FM16" s="192"/>
      <c r="FN16" s="192"/>
      <c r="FO16" s="192"/>
      <c r="FP16" s="192"/>
      <c r="FQ16" s="192"/>
      <c r="FR16" s="192"/>
      <c r="FS16" s="192"/>
      <c r="FT16" s="192"/>
      <c r="FU16" s="192"/>
      <c r="FV16" s="192"/>
      <c r="FW16" s="192"/>
      <c r="FX16" s="192"/>
      <c r="FY16" s="192"/>
      <c r="FZ16" s="192"/>
      <c r="GA16" s="192"/>
      <c r="GB16" s="192"/>
      <c r="GC16" s="192"/>
      <c r="GD16" s="192"/>
      <c r="GE16" s="192"/>
      <c r="GF16" s="192"/>
      <c r="GG16" s="192"/>
      <c r="GH16" s="192"/>
      <c r="GI16" s="192"/>
      <c r="GJ16" s="192"/>
      <c r="GK16" s="192"/>
      <c r="GL16" s="192"/>
      <c r="GM16" s="192"/>
      <c r="GN16" s="192"/>
      <c r="GO16" s="192"/>
      <c r="GP16" s="192"/>
      <c r="GQ16" s="192"/>
      <c r="GR16" s="192"/>
      <c r="GS16" s="192"/>
      <c r="GT16" s="192"/>
      <c r="GU16" s="192"/>
      <c r="GV16" s="192"/>
      <c r="GW16" s="192"/>
      <c r="GX16" s="192"/>
      <c r="GY16" s="192"/>
      <c r="GZ16" s="192"/>
      <c r="HA16" s="192"/>
      <c r="HB16" s="192"/>
      <c r="HC16" s="192"/>
      <c r="HD16" s="192"/>
      <c r="HE16" s="192"/>
      <c r="HF16" s="192"/>
      <c r="HG16" s="192"/>
      <c r="HH16" s="192"/>
      <c r="HI16" s="192"/>
      <c r="HJ16" s="192"/>
      <c r="HK16" s="192"/>
      <c r="HL16" s="192"/>
      <c r="HM16" s="192"/>
      <c r="HN16" s="192"/>
      <c r="HO16" s="192"/>
      <c r="HP16" s="192"/>
      <c r="HQ16" s="192"/>
      <c r="HR16" s="192"/>
      <c r="HS16" s="192"/>
      <c r="HT16" s="192"/>
      <c r="HU16" s="192"/>
      <c r="HV16" s="192"/>
      <c r="HW16" s="192"/>
      <c r="HX16" s="192"/>
      <c r="HY16" s="192"/>
      <c r="HZ16" s="192"/>
      <c r="IA16" s="192"/>
      <c r="IB16" s="192"/>
      <c r="IC16" s="192"/>
      <c r="ID16" s="192"/>
      <c r="IE16" s="192"/>
      <c r="IF16" s="192"/>
      <c r="IG16" s="192"/>
      <c r="IH16" s="192"/>
      <c r="II16" s="192"/>
      <c r="IJ16" s="192"/>
      <c r="IK16" s="192"/>
      <c r="IL16" s="192"/>
      <c r="IM16" s="192"/>
      <c r="IN16" s="192"/>
      <c r="IO16" s="192"/>
      <c r="IP16" s="192"/>
      <c r="IQ16" s="192"/>
      <c r="IR16" s="192"/>
      <c r="IS16" s="192"/>
      <c r="IT16" s="192"/>
      <c r="IU16" s="192"/>
      <c r="IV16" s="192"/>
    </row>
    <row r="17" spans="1:256" s="193" customFormat="1" x14ac:dyDescent="0.2">
      <c r="A17" s="186" t="s">
        <v>85</v>
      </c>
      <c r="B17" s="214">
        <v>0</v>
      </c>
      <c r="C17" s="229">
        <v>0</v>
      </c>
      <c r="D17" s="230">
        <v>0</v>
      </c>
      <c r="E17" s="231">
        <v>0</v>
      </c>
      <c r="F17" s="214">
        <v>0</v>
      </c>
      <c r="G17" s="229">
        <v>0</v>
      </c>
      <c r="H17" s="214"/>
      <c r="I17" s="229"/>
      <c r="J17" s="214"/>
      <c r="K17" s="229"/>
      <c r="L17" s="214"/>
      <c r="M17" s="229"/>
      <c r="N17" s="214"/>
      <c r="O17" s="229"/>
      <c r="P17" s="214"/>
      <c r="Q17" s="229"/>
      <c r="R17" s="214">
        <v>0.1</v>
      </c>
      <c r="S17" s="229">
        <v>0</v>
      </c>
      <c r="T17" s="214">
        <v>0</v>
      </c>
      <c r="U17" s="229">
        <v>0</v>
      </c>
      <c r="V17" s="214">
        <v>0</v>
      </c>
      <c r="W17" s="229">
        <v>0</v>
      </c>
      <c r="X17" s="214">
        <v>0</v>
      </c>
      <c r="Y17" s="229">
        <v>0.82</v>
      </c>
      <c r="Z17" s="232">
        <v>0.47</v>
      </c>
      <c r="AA17" s="233">
        <v>0.62</v>
      </c>
      <c r="AB17" s="229">
        <v>0.52</v>
      </c>
      <c r="AC17" s="214">
        <v>0</v>
      </c>
      <c r="AD17" s="214">
        <v>0.37</v>
      </c>
      <c r="AE17" s="229">
        <v>0.72</v>
      </c>
      <c r="AF17" s="214">
        <v>0.31</v>
      </c>
      <c r="AG17" s="229">
        <v>0.9</v>
      </c>
      <c r="AH17" s="214">
        <v>0.28000000000000003</v>
      </c>
      <c r="AI17" s="229">
        <v>0.56999999999999995</v>
      </c>
      <c r="AJ17" s="214">
        <v>0.09</v>
      </c>
      <c r="AK17" s="229">
        <v>0.37</v>
      </c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192"/>
      <c r="BB17" s="192"/>
      <c r="BC17" s="192"/>
      <c r="BD17" s="192"/>
      <c r="BE17" s="192"/>
      <c r="BF17" s="192"/>
      <c r="BG17" s="192"/>
      <c r="BH17" s="192"/>
      <c r="BI17" s="192"/>
      <c r="BJ17" s="192"/>
      <c r="BK17" s="192"/>
      <c r="BL17" s="192"/>
      <c r="BM17" s="192"/>
      <c r="BN17" s="192"/>
      <c r="BO17" s="192"/>
      <c r="BP17" s="192"/>
      <c r="BQ17" s="192"/>
      <c r="BR17" s="192"/>
      <c r="BS17" s="192"/>
      <c r="BT17" s="192"/>
      <c r="BU17" s="192"/>
      <c r="BV17" s="192"/>
      <c r="BW17" s="192"/>
      <c r="BX17" s="192"/>
      <c r="BY17" s="192"/>
      <c r="BZ17" s="192"/>
      <c r="CA17" s="192"/>
      <c r="CB17" s="192"/>
      <c r="CC17" s="192"/>
      <c r="CD17" s="192"/>
      <c r="CE17" s="192"/>
      <c r="CF17" s="192"/>
      <c r="CG17" s="192"/>
      <c r="CH17" s="192"/>
      <c r="CI17" s="192"/>
      <c r="CJ17" s="192"/>
      <c r="CK17" s="192"/>
      <c r="CL17" s="192"/>
      <c r="CM17" s="192"/>
      <c r="CN17" s="192"/>
      <c r="CO17" s="192"/>
      <c r="CP17" s="192"/>
      <c r="CQ17" s="192"/>
      <c r="CR17" s="192"/>
      <c r="CS17" s="192"/>
      <c r="CT17" s="192"/>
      <c r="CU17" s="192"/>
      <c r="CV17" s="192"/>
      <c r="CW17" s="192"/>
      <c r="CX17" s="192"/>
      <c r="CY17" s="192"/>
      <c r="CZ17" s="192"/>
      <c r="DA17" s="192"/>
      <c r="DB17" s="192"/>
      <c r="DC17" s="192"/>
      <c r="DD17" s="192"/>
      <c r="DE17" s="192"/>
      <c r="DF17" s="192"/>
      <c r="DG17" s="192"/>
      <c r="DH17" s="192"/>
      <c r="DI17" s="192"/>
      <c r="DJ17" s="192"/>
      <c r="DK17" s="192"/>
      <c r="DL17" s="192"/>
      <c r="DM17" s="192"/>
      <c r="DN17" s="192"/>
      <c r="DO17" s="192"/>
      <c r="DP17" s="192"/>
      <c r="DQ17" s="192"/>
      <c r="DR17" s="192"/>
      <c r="DS17" s="192"/>
      <c r="DT17" s="192"/>
      <c r="DU17" s="192"/>
      <c r="DV17" s="192"/>
      <c r="DW17" s="192"/>
      <c r="DX17" s="192"/>
      <c r="DY17" s="192"/>
      <c r="DZ17" s="192"/>
      <c r="EA17" s="192"/>
      <c r="EB17" s="192"/>
      <c r="EC17" s="192"/>
      <c r="ED17" s="192"/>
      <c r="EE17" s="192"/>
      <c r="EF17" s="192"/>
      <c r="EG17" s="192"/>
      <c r="EH17" s="192"/>
      <c r="EI17" s="192"/>
      <c r="EJ17" s="192"/>
      <c r="EK17" s="192"/>
      <c r="EL17" s="192"/>
      <c r="EM17" s="192"/>
      <c r="EN17" s="192"/>
      <c r="EO17" s="192"/>
      <c r="EP17" s="192"/>
      <c r="EQ17" s="192"/>
      <c r="ER17" s="192"/>
      <c r="ES17" s="192"/>
      <c r="ET17" s="192"/>
      <c r="EU17" s="192"/>
      <c r="EV17" s="192"/>
      <c r="EW17" s="192"/>
      <c r="EX17" s="192"/>
      <c r="EY17" s="192"/>
      <c r="EZ17" s="192"/>
      <c r="FA17" s="192"/>
      <c r="FB17" s="192"/>
      <c r="FC17" s="192"/>
      <c r="FD17" s="192"/>
      <c r="FE17" s="192"/>
      <c r="FF17" s="192"/>
      <c r="FG17" s="192"/>
      <c r="FH17" s="192"/>
      <c r="FI17" s="192"/>
      <c r="FJ17" s="192"/>
      <c r="FK17" s="192"/>
      <c r="FL17" s="192"/>
      <c r="FM17" s="192"/>
      <c r="FN17" s="192"/>
      <c r="FO17" s="192"/>
      <c r="FP17" s="192"/>
      <c r="FQ17" s="192"/>
      <c r="FR17" s="192"/>
      <c r="FS17" s="192"/>
      <c r="FT17" s="192"/>
      <c r="FU17" s="192"/>
      <c r="FV17" s="192"/>
      <c r="FW17" s="192"/>
      <c r="FX17" s="192"/>
      <c r="FY17" s="192"/>
      <c r="FZ17" s="192"/>
      <c r="GA17" s="192"/>
      <c r="GB17" s="192"/>
      <c r="GC17" s="192"/>
      <c r="GD17" s="192"/>
      <c r="GE17" s="192"/>
      <c r="GF17" s="192"/>
      <c r="GG17" s="192"/>
      <c r="GH17" s="192"/>
      <c r="GI17" s="192"/>
      <c r="GJ17" s="192"/>
      <c r="GK17" s="192"/>
      <c r="GL17" s="192"/>
      <c r="GM17" s="192"/>
      <c r="GN17" s="192"/>
      <c r="GO17" s="192"/>
      <c r="GP17" s="192"/>
      <c r="GQ17" s="192"/>
      <c r="GR17" s="192"/>
      <c r="GS17" s="192"/>
      <c r="GT17" s="192"/>
      <c r="GU17" s="192"/>
      <c r="GV17" s="192"/>
      <c r="GW17" s="192"/>
      <c r="GX17" s="192"/>
      <c r="GY17" s="192"/>
      <c r="GZ17" s="192"/>
      <c r="HA17" s="192"/>
      <c r="HB17" s="192"/>
      <c r="HC17" s="192"/>
      <c r="HD17" s="192"/>
      <c r="HE17" s="192"/>
      <c r="HF17" s="192"/>
      <c r="HG17" s="192"/>
      <c r="HH17" s="192"/>
      <c r="HI17" s="192"/>
      <c r="HJ17" s="192"/>
      <c r="HK17" s="192"/>
      <c r="HL17" s="192"/>
      <c r="HM17" s="192"/>
      <c r="HN17" s="192"/>
      <c r="HO17" s="192"/>
      <c r="HP17" s="192"/>
      <c r="HQ17" s="192"/>
      <c r="HR17" s="192"/>
      <c r="HS17" s="192"/>
      <c r="HT17" s="192"/>
      <c r="HU17" s="192"/>
      <c r="HV17" s="192"/>
      <c r="HW17" s="192"/>
      <c r="HX17" s="192"/>
      <c r="HY17" s="192"/>
      <c r="HZ17" s="192"/>
      <c r="IA17" s="192"/>
      <c r="IB17" s="192"/>
      <c r="IC17" s="192"/>
      <c r="ID17" s="192"/>
      <c r="IE17" s="192"/>
      <c r="IF17" s="192"/>
      <c r="IG17" s="192"/>
      <c r="IH17" s="192"/>
      <c r="II17" s="192"/>
      <c r="IJ17" s="192"/>
      <c r="IK17" s="192"/>
      <c r="IL17" s="192"/>
      <c r="IM17" s="192"/>
      <c r="IN17" s="192"/>
      <c r="IO17" s="192"/>
      <c r="IP17" s="192"/>
      <c r="IQ17" s="192"/>
      <c r="IR17" s="192"/>
      <c r="IS17" s="192"/>
      <c r="IT17" s="192"/>
      <c r="IU17" s="192"/>
      <c r="IV17" s="192"/>
    </row>
    <row r="18" spans="1:256" s="193" customFormat="1" x14ac:dyDescent="0.2">
      <c r="A18" s="186" t="s">
        <v>86</v>
      </c>
      <c r="B18" s="214">
        <v>0</v>
      </c>
      <c r="C18" s="229">
        <v>0</v>
      </c>
      <c r="D18" s="230">
        <v>0</v>
      </c>
      <c r="E18" s="231">
        <v>0</v>
      </c>
      <c r="F18" s="214">
        <v>0</v>
      </c>
      <c r="G18" s="229">
        <v>0</v>
      </c>
      <c r="H18" s="214"/>
      <c r="I18" s="229"/>
      <c r="J18" s="214"/>
      <c r="K18" s="229"/>
      <c r="L18" s="214"/>
      <c r="M18" s="229"/>
      <c r="N18" s="214"/>
      <c r="O18" s="229"/>
      <c r="P18" s="214"/>
      <c r="Q18" s="229"/>
      <c r="R18" s="214">
        <v>0</v>
      </c>
      <c r="S18" s="229">
        <v>0</v>
      </c>
      <c r="T18" s="214">
        <v>1</v>
      </c>
      <c r="U18" s="229">
        <v>0</v>
      </c>
      <c r="V18" s="214">
        <v>0</v>
      </c>
      <c r="W18" s="229">
        <v>0</v>
      </c>
      <c r="X18" s="214">
        <v>1</v>
      </c>
      <c r="Y18" s="229">
        <v>0</v>
      </c>
      <c r="Z18" s="232">
        <v>0.8</v>
      </c>
      <c r="AA18" s="233">
        <v>0.67</v>
      </c>
      <c r="AB18" s="229">
        <v>0.8</v>
      </c>
      <c r="AC18" s="214">
        <v>0</v>
      </c>
      <c r="AD18" s="214">
        <v>0.7</v>
      </c>
      <c r="AE18" s="229">
        <v>1</v>
      </c>
      <c r="AF18" s="214">
        <v>0.9</v>
      </c>
      <c r="AG18" s="229">
        <v>0</v>
      </c>
      <c r="AH18" s="214">
        <v>0.4</v>
      </c>
      <c r="AI18" s="229">
        <v>0.33</v>
      </c>
      <c r="AJ18" s="214">
        <v>0</v>
      </c>
      <c r="AK18" s="229">
        <v>0.4</v>
      </c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192"/>
      <c r="BN18" s="192"/>
      <c r="BO18" s="192"/>
      <c r="BP18" s="192"/>
      <c r="BQ18" s="192"/>
      <c r="BR18" s="192"/>
      <c r="BS18" s="192"/>
      <c r="BT18" s="192"/>
      <c r="BU18" s="192"/>
      <c r="BV18" s="192"/>
      <c r="BW18" s="192"/>
      <c r="BX18" s="192"/>
      <c r="BY18" s="192"/>
      <c r="BZ18" s="192"/>
      <c r="CA18" s="192"/>
      <c r="CB18" s="192"/>
      <c r="CC18" s="192"/>
      <c r="CD18" s="192"/>
      <c r="CE18" s="192"/>
      <c r="CF18" s="192"/>
      <c r="CG18" s="192"/>
      <c r="CH18" s="192"/>
      <c r="CI18" s="192"/>
      <c r="CJ18" s="192"/>
      <c r="CK18" s="192"/>
      <c r="CL18" s="192"/>
      <c r="CM18" s="192"/>
      <c r="CN18" s="192"/>
      <c r="CO18" s="192"/>
      <c r="CP18" s="192"/>
      <c r="CQ18" s="192"/>
      <c r="CR18" s="192"/>
      <c r="CS18" s="192"/>
      <c r="CT18" s="192"/>
      <c r="CU18" s="192"/>
      <c r="CV18" s="192"/>
      <c r="CW18" s="192"/>
      <c r="CX18" s="192"/>
      <c r="CY18" s="192"/>
      <c r="CZ18" s="192"/>
      <c r="DA18" s="192"/>
      <c r="DB18" s="192"/>
      <c r="DC18" s="192"/>
      <c r="DD18" s="192"/>
      <c r="DE18" s="192"/>
      <c r="DF18" s="192"/>
      <c r="DG18" s="192"/>
      <c r="DH18" s="192"/>
      <c r="DI18" s="192"/>
      <c r="DJ18" s="192"/>
      <c r="DK18" s="192"/>
      <c r="DL18" s="192"/>
      <c r="DM18" s="192"/>
      <c r="DN18" s="192"/>
      <c r="DO18" s="192"/>
      <c r="DP18" s="192"/>
      <c r="DQ18" s="192"/>
      <c r="DR18" s="192"/>
      <c r="DS18" s="192"/>
      <c r="DT18" s="192"/>
      <c r="DU18" s="192"/>
      <c r="DV18" s="192"/>
      <c r="DW18" s="192"/>
      <c r="DX18" s="192"/>
      <c r="DY18" s="192"/>
      <c r="DZ18" s="192"/>
      <c r="EA18" s="192"/>
      <c r="EB18" s="192"/>
      <c r="EC18" s="192"/>
      <c r="ED18" s="192"/>
      <c r="EE18" s="192"/>
      <c r="EF18" s="192"/>
      <c r="EG18" s="192"/>
      <c r="EH18" s="192"/>
      <c r="EI18" s="192"/>
      <c r="EJ18" s="192"/>
      <c r="EK18" s="192"/>
      <c r="EL18" s="192"/>
      <c r="EM18" s="192"/>
      <c r="EN18" s="192"/>
      <c r="EO18" s="192"/>
      <c r="EP18" s="192"/>
      <c r="EQ18" s="192"/>
      <c r="ER18" s="192"/>
      <c r="ES18" s="192"/>
      <c r="ET18" s="192"/>
      <c r="EU18" s="192"/>
      <c r="EV18" s="192"/>
      <c r="EW18" s="192"/>
      <c r="EX18" s="192"/>
      <c r="EY18" s="192"/>
      <c r="EZ18" s="192"/>
      <c r="FA18" s="192"/>
      <c r="FB18" s="192"/>
      <c r="FC18" s="192"/>
      <c r="FD18" s="192"/>
      <c r="FE18" s="192"/>
      <c r="FF18" s="192"/>
      <c r="FG18" s="192"/>
      <c r="FH18" s="192"/>
      <c r="FI18" s="192"/>
      <c r="FJ18" s="192"/>
      <c r="FK18" s="192"/>
      <c r="FL18" s="192"/>
      <c r="FM18" s="192"/>
      <c r="FN18" s="192"/>
      <c r="FO18" s="192"/>
      <c r="FP18" s="192"/>
      <c r="FQ18" s="192"/>
      <c r="FR18" s="192"/>
      <c r="FS18" s="192"/>
      <c r="FT18" s="192"/>
      <c r="FU18" s="192"/>
      <c r="FV18" s="192"/>
      <c r="FW18" s="192"/>
      <c r="FX18" s="192"/>
      <c r="FY18" s="192"/>
      <c r="FZ18" s="192"/>
      <c r="GA18" s="192"/>
      <c r="GB18" s="192"/>
      <c r="GC18" s="192"/>
      <c r="GD18" s="192"/>
      <c r="GE18" s="192"/>
      <c r="GF18" s="192"/>
      <c r="GG18" s="192"/>
      <c r="GH18" s="192"/>
      <c r="GI18" s="192"/>
      <c r="GJ18" s="192"/>
      <c r="GK18" s="192"/>
      <c r="GL18" s="192"/>
      <c r="GM18" s="192"/>
      <c r="GN18" s="192"/>
      <c r="GO18" s="192"/>
      <c r="GP18" s="192"/>
      <c r="GQ18" s="192"/>
      <c r="GR18" s="192"/>
      <c r="GS18" s="192"/>
      <c r="GT18" s="192"/>
      <c r="GU18" s="192"/>
      <c r="GV18" s="192"/>
      <c r="GW18" s="192"/>
      <c r="GX18" s="192"/>
      <c r="GY18" s="192"/>
      <c r="GZ18" s="192"/>
      <c r="HA18" s="192"/>
      <c r="HB18" s="192"/>
      <c r="HC18" s="192"/>
      <c r="HD18" s="192"/>
      <c r="HE18" s="192"/>
      <c r="HF18" s="192"/>
      <c r="HG18" s="192"/>
      <c r="HH18" s="192"/>
      <c r="HI18" s="192"/>
      <c r="HJ18" s="192"/>
      <c r="HK18" s="192"/>
      <c r="HL18" s="192"/>
      <c r="HM18" s="192"/>
      <c r="HN18" s="192"/>
      <c r="HO18" s="192"/>
      <c r="HP18" s="192"/>
      <c r="HQ18" s="192"/>
      <c r="HR18" s="192"/>
      <c r="HS18" s="192"/>
      <c r="HT18" s="192"/>
      <c r="HU18" s="192"/>
      <c r="HV18" s="192"/>
      <c r="HW18" s="192"/>
      <c r="HX18" s="192"/>
      <c r="HY18" s="192"/>
      <c r="HZ18" s="192"/>
      <c r="IA18" s="192"/>
      <c r="IB18" s="192"/>
      <c r="IC18" s="192"/>
      <c r="ID18" s="192"/>
      <c r="IE18" s="192"/>
      <c r="IF18" s="192"/>
      <c r="IG18" s="192"/>
      <c r="IH18" s="192"/>
      <c r="II18" s="192"/>
      <c r="IJ18" s="192"/>
      <c r="IK18" s="192"/>
      <c r="IL18" s="192"/>
      <c r="IM18" s="192"/>
      <c r="IN18" s="192"/>
      <c r="IO18" s="192"/>
      <c r="IP18" s="192"/>
      <c r="IQ18" s="192"/>
      <c r="IR18" s="192"/>
      <c r="IS18" s="192"/>
      <c r="IT18" s="192"/>
      <c r="IU18" s="192"/>
      <c r="IV18" s="192"/>
    </row>
    <row r="19" spans="1:256" s="193" customFormat="1" x14ac:dyDescent="0.2">
      <c r="A19" s="186" t="s">
        <v>87</v>
      </c>
      <c r="B19" s="214">
        <v>0.62</v>
      </c>
      <c r="C19" s="229">
        <v>0.2</v>
      </c>
      <c r="D19" s="230">
        <v>0.05</v>
      </c>
      <c r="E19" s="231">
        <v>0.85</v>
      </c>
      <c r="F19" s="214">
        <v>2.3800000000000002E-2</v>
      </c>
      <c r="G19" s="229">
        <v>0.28070000000000001</v>
      </c>
      <c r="H19" s="214"/>
      <c r="I19" s="229"/>
      <c r="J19" s="214"/>
      <c r="K19" s="229"/>
      <c r="L19" s="214"/>
      <c r="M19" s="229"/>
      <c r="N19" s="214"/>
      <c r="O19" s="229"/>
      <c r="P19" s="214"/>
      <c r="Q19" s="229"/>
      <c r="R19" s="214">
        <v>0.25</v>
      </c>
      <c r="S19" s="229">
        <v>0.23</v>
      </c>
      <c r="T19" s="214">
        <v>0.92</v>
      </c>
      <c r="U19" s="229">
        <v>0</v>
      </c>
      <c r="V19" s="214">
        <v>1</v>
      </c>
      <c r="W19" s="229">
        <v>0</v>
      </c>
      <c r="X19" s="214">
        <v>0.39</v>
      </c>
      <c r="Y19" s="229">
        <v>0.33</v>
      </c>
      <c r="Z19" s="232">
        <v>0.67</v>
      </c>
      <c r="AA19" s="233">
        <v>0.64</v>
      </c>
      <c r="AB19" s="229">
        <v>0.65</v>
      </c>
      <c r="AC19" s="214">
        <v>0</v>
      </c>
      <c r="AD19" s="214">
        <v>0.38</v>
      </c>
      <c r="AE19" s="229">
        <v>0.45</v>
      </c>
      <c r="AF19" s="214">
        <v>0.63</v>
      </c>
      <c r="AG19" s="229">
        <v>0.27</v>
      </c>
      <c r="AH19" s="214">
        <v>0.1</v>
      </c>
      <c r="AI19" s="229">
        <v>0.43</v>
      </c>
      <c r="AJ19" s="214">
        <v>0.16</v>
      </c>
      <c r="AK19" s="229">
        <v>0.43</v>
      </c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2"/>
      <c r="CL19" s="192"/>
      <c r="CM19" s="192"/>
      <c r="CN19" s="192"/>
      <c r="CO19" s="192"/>
      <c r="CP19" s="192"/>
      <c r="CQ19" s="192"/>
      <c r="CR19" s="192"/>
      <c r="CS19" s="192"/>
      <c r="CT19" s="192"/>
      <c r="CU19" s="192"/>
      <c r="CV19" s="192"/>
      <c r="CW19" s="192"/>
      <c r="CX19" s="192"/>
      <c r="CY19" s="192"/>
      <c r="CZ19" s="192"/>
      <c r="DA19" s="192"/>
      <c r="DB19" s="192"/>
      <c r="DC19" s="192"/>
      <c r="DD19" s="192"/>
      <c r="DE19" s="192"/>
      <c r="DF19" s="192"/>
      <c r="DG19" s="192"/>
      <c r="DH19" s="192"/>
      <c r="DI19" s="192"/>
      <c r="DJ19" s="192"/>
      <c r="DK19" s="192"/>
      <c r="DL19" s="192"/>
      <c r="DM19" s="192"/>
      <c r="DN19" s="192"/>
      <c r="DO19" s="192"/>
      <c r="DP19" s="192"/>
      <c r="DQ19" s="192"/>
      <c r="DR19" s="192"/>
      <c r="DS19" s="192"/>
      <c r="DT19" s="192"/>
      <c r="DU19" s="192"/>
      <c r="DV19" s="192"/>
      <c r="DW19" s="192"/>
      <c r="DX19" s="192"/>
      <c r="DY19" s="192"/>
      <c r="DZ19" s="192"/>
      <c r="EA19" s="192"/>
      <c r="EB19" s="192"/>
      <c r="EC19" s="192"/>
      <c r="ED19" s="192"/>
      <c r="EE19" s="192"/>
      <c r="EF19" s="192"/>
      <c r="EG19" s="192"/>
      <c r="EH19" s="192"/>
      <c r="EI19" s="192"/>
      <c r="EJ19" s="192"/>
      <c r="EK19" s="192"/>
      <c r="EL19" s="192"/>
      <c r="EM19" s="192"/>
      <c r="EN19" s="192"/>
      <c r="EO19" s="192"/>
      <c r="EP19" s="192"/>
      <c r="EQ19" s="192"/>
      <c r="ER19" s="192"/>
      <c r="ES19" s="192"/>
      <c r="ET19" s="192"/>
      <c r="EU19" s="192"/>
      <c r="EV19" s="192"/>
      <c r="EW19" s="192"/>
      <c r="EX19" s="192"/>
      <c r="EY19" s="192"/>
      <c r="EZ19" s="192"/>
      <c r="FA19" s="192"/>
      <c r="FB19" s="192"/>
      <c r="FC19" s="192"/>
      <c r="FD19" s="192"/>
      <c r="FE19" s="192"/>
      <c r="FF19" s="192"/>
      <c r="FG19" s="192"/>
      <c r="FH19" s="192"/>
      <c r="FI19" s="192"/>
      <c r="FJ19" s="192"/>
      <c r="FK19" s="192"/>
      <c r="FL19" s="192"/>
      <c r="FM19" s="192"/>
      <c r="FN19" s="192"/>
      <c r="FO19" s="192"/>
      <c r="FP19" s="192"/>
      <c r="FQ19" s="192"/>
      <c r="FR19" s="192"/>
      <c r="FS19" s="192"/>
      <c r="FT19" s="192"/>
      <c r="FU19" s="192"/>
      <c r="FV19" s="192"/>
      <c r="FW19" s="192"/>
      <c r="FX19" s="192"/>
      <c r="FY19" s="192"/>
      <c r="FZ19" s="192"/>
      <c r="GA19" s="192"/>
      <c r="GB19" s="192"/>
      <c r="GC19" s="192"/>
      <c r="GD19" s="192"/>
      <c r="GE19" s="192"/>
      <c r="GF19" s="192"/>
      <c r="GG19" s="192"/>
      <c r="GH19" s="192"/>
      <c r="GI19" s="192"/>
      <c r="GJ19" s="192"/>
      <c r="GK19" s="192"/>
      <c r="GL19" s="192"/>
      <c r="GM19" s="192"/>
      <c r="GN19" s="192"/>
      <c r="GO19" s="192"/>
      <c r="GP19" s="192"/>
      <c r="GQ19" s="192"/>
      <c r="GR19" s="192"/>
      <c r="GS19" s="192"/>
      <c r="GT19" s="192"/>
      <c r="GU19" s="192"/>
      <c r="GV19" s="192"/>
      <c r="GW19" s="192"/>
      <c r="GX19" s="192"/>
      <c r="GY19" s="192"/>
      <c r="GZ19" s="192"/>
      <c r="HA19" s="192"/>
      <c r="HB19" s="192"/>
      <c r="HC19" s="192"/>
      <c r="HD19" s="192"/>
      <c r="HE19" s="192"/>
      <c r="HF19" s="192"/>
      <c r="HG19" s="192"/>
      <c r="HH19" s="192"/>
      <c r="HI19" s="192"/>
      <c r="HJ19" s="192"/>
      <c r="HK19" s="192"/>
      <c r="HL19" s="192"/>
      <c r="HM19" s="192"/>
      <c r="HN19" s="192"/>
      <c r="HO19" s="192"/>
      <c r="HP19" s="192"/>
      <c r="HQ19" s="192"/>
      <c r="HR19" s="192"/>
      <c r="HS19" s="192"/>
      <c r="HT19" s="192"/>
      <c r="HU19" s="192"/>
      <c r="HV19" s="192"/>
      <c r="HW19" s="192"/>
      <c r="HX19" s="192"/>
      <c r="HY19" s="192"/>
      <c r="HZ19" s="192"/>
      <c r="IA19" s="192"/>
      <c r="IB19" s="192"/>
      <c r="IC19" s="192"/>
      <c r="ID19" s="192"/>
      <c r="IE19" s="192"/>
      <c r="IF19" s="192"/>
      <c r="IG19" s="192"/>
      <c r="IH19" s="192"/>
      <c r="II19" s="192"/>
      <c r="IJ19" s="192"/>
      <c r="IK19" s="192"/>
      <c r="IL19" s="192"/>
      <c r="IM19" s="192"/>
      <c r="IN19" s="192"/>
      <c r="IO19" s="192"/>
      <c r="IP19" s="192"/>
      <c r="IQ19" s="192"/>
      <c r="IR19" s="192"/>
      <c r="IS19" s="192"/>
      <c r="IT19" s="192"/>
      <c r="IU19" s="192"/>
      <c r="IV19" s="192"/>
    </row>
    <row r="20" spans="1:256" s="193" customFormat="1" x14ac:dyDescent="0.2">
      <c r="A20" s="186" t="s">
        <v>190</v>
      </c>
      <c r="B20" s="214">
        <v>1</v>
      </c>
      <c r="C20" s="229">
        <v>0</v>
      </c>
      <c r="D20" s="230">
        <v>1</v>
      </c>
      <c r="E20" s="231">
        <v>1</v>
      </c>
      <c r="F20" s="214">
        <v>0</v>
      </c>
      <c r="G20" s="229">
        <v>0.2019</v>
      </c>
      <c r="H20" s="214"/>
      <c r="I20" s="229"/>
      <c r="J20" s="214"/>
      <c r="K20" s="229"/>
      <c r="L20" s="214"/>
      <c r="M20" s="229"/>
      <c r="N20" s="214"/>
      <c r="O20" s="229"/>
      <c r="P20" s="214"/>
      <c r="Q20" s="229"/>
      <c r="R20" s="214">
        <v>1</v>
      </c>
      <c r="S20" s="229">
        <v>0</v>
      </c>
      <c r="T20" s="214">
        <v>1</v>
      </c>
      <c r="U20" s="229">
        <v>0</v>
      </c>
      <c r="V20" s="214">
        <v>1</v>
      </c>
      <c r="W20" s="229">
        <v>0</v>
      </c>
      <c r="X20" s="214">
        <v>0</v>
      </c>
      <c r="Y20" s="229">
        <v>0</v>
      </c>
      <c r="Z20" s="232">
        <v>0.21</v>
      </c>
      <c r="AA20" s="233">
        <v>0.83</v>
      </c>
      <c r="AB20" s="229">
        <v>0.45</v>
      </c>
      <c r="AC20" s="214">
        <v>0</v>
      </c>
      <c r="AD20" s="214">
        <v>0.12</v>
      </c>
      <c r="AE20" s="229">
        <v>0.37</v>
      </c>
      <c r="AF20" s="214">
        <v>0.1</v>
      </c>
      <c r="AG20" s="229">
        <v>0</v>
      </c>
      <c r="AH20" s="214">
        <v>7.0000000000000007E-2</v>
      </c>
      <c r="AI20" s="229">
        <v>0.09</v>
      </c>
      <c r="AJ20" s="214">
        <v>0</v>
      </c>
      <c r="AK20" s="229">
        <v>0.35</v>
      </c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/>
      <c r="BH20" s="192"/>
      <c r="BI20" s="192"/>
      <c r="BJ20" s="192"/>
      <c r="BK20" s="192"/>
      <c r="BL20" s="192"/>
      <c r="BM20" s="192"/>
      <c r="BN20" s="192"/>
      <c r="BO20" s="192"/>
      <c r="BP20" s="192"/>
      <c r="BQ20" s="192"/>
      <c r="BR20" s="192"/>
      <c r="BS20" s="192"/>
      <c r="BT20" s="192"/>
      <c r="BU20" s="192"/>
      <c r="BV20" s="192"/>
      <c r="BW20" s="192"/>
      <c r="BX20" s="192"/>
      <c r="BY20" s="192"/>
      <c r="BZ20" s="192"/>
      <c r="CA20" s="192"/>
      <c r="CB20" s="192"/>
      <c r="CC20" s="192"/>
      <c r="CD20" s="192"/>
      <c r="CE20" s="192"/>
      <c r="CF20" s="192"/>
      <c r="CG20" s="192"/>
      <c r="CH20" s="192"/>
      <c r="CI20" s="192"/>
      <c r="CJ20" s="192"/>
      <c r="CK20" s="192"/>
      <c r="CL20" s="192"/>
      <c r="CM20" s="192"/>
      <c r="CN20" s="192"/>
      <c r="CO20" s="192"/>
      <c r="CP20" s="192"/>
      <c r="CQ20" s="192"/>
      <c r="CR20" s="192"/>
      <c r="CS20" s="192"/>
      <c r="CT20" s="192"/>
      <c r="CU20" s="192"/>
      <c r="CV20" s="192"/>
      <c r="CW20" s="192"/>
      <c r="CX20" s="192"/>
      <c r="CY20" s="192"/>
      <c r="CZ20" s="192"/>
      <c r="DA20" s="192"/>
      <c r="DB20" s="192"/>
      <c r="DC20" s="192"/>
      <c r="DD20" s="192"/>
      <c r="DE20" s="192"/>
      <c r="DF20" s="192"/>
      <c r="DG20" s="192"/>
      <c r="DH20" s="192"/>
      <c r="DI20" s="192"/>
      <c r="DJ20" s="192"/>
      <c r="DK20" s="192"/>
      <c r="DL20" s="192"/>
      <c r="DM20" s="192"/>
      <c r="DN20" s="192"/>
      <c r="DO20" s="192"/>
      <c r="DP20" s="192"/>
      <c r="DQ20" s="192"/>
      <c r="DR20" s="192"/>
      <c r="DS20" s="192"/>
      <c r="DT20" s="192"/>
      <c r="DU20" s="192"/>
      <c r="DV20" s="192"/>
      <c r="DW20" s="192"/>
      <c r="DX20" s="192"/>
      <c r="DY20" s="192"/>
      <c r="DZ20" s="192"/>
      <c r="EA20" s="192"/>
      <c r="EB20" s="192"/>
      <c r="EC20" s="192"/>
      <c r="ED20" s="192"/>
      <c r="EE20" s="192"/>
      <c r="EF20" s="192"/>
      <c r="EG20" s="192"/>
      <c r="EH20" s="192"/>
      <c r="EI20" s="192"/>
      <c r="EJ20" s="192"/>
      <c r="EK20" s="192"/>
      <c r="EL20" s="192"/>
      <c r="EM20" s="192"/>
      <c r="EN20" s="192"/>
      <c r="EO20" s="192"/>
      <c r="EP20" s="192"/>
      <c r="EQ20" s="192"/>
      <c r="ER20" s="192"/>
      <c r="ES20" s="192"/>
      <c r="ET20" s="192"/>
      <c r="EU20" s="192"/>
      <c r="EV20" s="192"/>
      <c r="EW20" s="192"/>
      <c r="EX20" s="192"/>
      <c r="EY20" s="192"/>
      <c r="EZ20" s="192"/>
      <c r="FA20" s="192"/>
      <c r="FB20" s="192"/>
      <c r="FC20" s="192"/>
      <c r="FD20" s="192"/>
      <c r="FE20" s="192"/>
      <c r="FF20" s="192"/>
      <c r="FG20" s="192"/>
      <c r="FH20" s="192"/>
      <c r="FI20" s="192"/>
      <c r="FJ20" s="192"/>
      <c r="FK20" s="192"/>
      <c r="FL20" s="192"/>
      <c r="FM20" s="192"/>
      <c r="FN20" s="192"/>
      <c r="FO20" s="192"/>
      <c r="FP20" s="192"/>
      <c r="FQ20" s="192"/>
      <c r="FR20" s="192"/>
      <c r="FS20" s="192"/>
      <c r="FT20" s="192"/>
      <c r="FU20" s="192"/>
      <c r="FV20" s="192"/>
      <c r="FW20" s="192"/>
      <c r="FX20" s="192"/>
      <c r="FY20" s="192"/>
      <c r="FZ20" s="192"/>
      <c r="GA20" s="192"/>
      <c r="GB20" s="192"/>
      <c r="GC20" s="192"/>
      <c r="GD20" s="192"/>
      <c r="GE20" s="192"/>
      <c r="GF20" s="192"/>
      <c r="GG20" s="192"/>
      <c r="GH20" s="192"/>
      <c r="GI20" s="192"/>
      <c r="GJ20" s="192"/>
      <c r="GK20" s="192"/>
      <c r="GL20" s="192"/>
      <c r="GM20" s="192"/>
      <c r="GN20" s="192"/>
      <c r="GO20" s="192"/>
      <c r="GP20" s="192"/>
      <c r="GQ20" s="192"/>
      <c r="GR20" s="192"/>
      <c r="GS20" s="192"/>
      <c r="GT20" s="192"/>
      <c r="GU20" s="192"/>
      <c r="GV20" s="192"/>
      <c r="GW20" s="192"/>
      <c r="GX20" s="192"/>
      <c r="GY20" s="192"/>
      <c r="GZ20" s="192"/>
      <c r="HA20" s="192"/>
      <c r="HB20" s="192"/>
      <c r="HC20" s="192"/>
      <c r="HD20" s="192"/>
      <c r="HE20" s="192"/>
      <c r="HF20" s="192"/>
      <c r="HG20" s="192"/>
      <c r="HH20" s="192"/>
      <c r="HI20" s="192"/>
      <c r="HJ20" s="192"/>
      <c r="HK20" s="192"/>
      <c r="HL20" s="192"/>
      <c r="HM20" s="192"/>
      <c r="HN20" s="192"/>
      <c r="HO20" s="192"/>
      <c r="HP20" s="192"/>
      <c r="HQ20" s="192"/>
      <c r="HR20" s="192"/>
      <c r="HS20" s="192"/>
      <c r="HT20" s="192"/>
      <c r="HU20" s="192"/>
      <c r="HV20" s="192"/>
      <c r="HW20" s="192"/>
      <c r="HX20" s="192"/>
      <c r="HY20" s="192"/>
      <c r="HZ20" s="192"/>
      <c r="IA20" s="192"/>
      <c r="IB20" s="192"/>
      <c r="IC20" s="192"/>
      <c r="ID20" s="192"/>
      <c r="IE20" s="192"/>
      <c r="IF20" s="192"/>
      <c r="IG20" s="192"/>
      <c r="IH20" s="192"/>
      <c r="II20" s="192"/>
      <c r="IJ20" s="192"/>
      <c r="IK20" s="192"/>
      <c r="IL20" s="192"/>
      <c r="IM20" s="192"/>
      <c r="IN20" s="192"/>
      <c r="IO20" s="192"/>
      <c r="IP20" s="192"/>
      <c r="IQ20" s="192"/>
      <c r="IR20" s="192"/>
      <c r="IS20" s="192"/>
      <c r="IT20" s="192"/>
      <c r="IU20" s="192"/>
      <c r="IV20" s="192"/>
    </row>
    <row r="21" spans="1:256" s="193" customFormat="1" x14ac:dyDescent="0.2">
      <c r="A21" s="186" t="s">
        <v>89</v>
      </c>
      <c r="B21" s="214">
        <v>0.63</v>
      </c>
      <c r="C21" s="229">
        <v>0</v>
      </c>
      <c r="D21" s="230">
        <v>0</v>
      </c>
      <c r="E21" s="231">
        <v>0.67</v>
      </c>
      <c r="F21" s="214">
        <v>6.6699999999999995E-2</v>
      </c>
      <c r="G21" s="229">
        <v>0</v>
      </c>
      <c r="H21" s="214"/>
      <c r="I21" s="229"/>
      <c r="J21" s="214"/>
      <c r="K21" s="229"/>
      <c r="L21" s="214"/>
      <c r="M21" s="229"/>
      <c r="N21" s="214"/>
      <c r="O21" s="229"/>
      <c r="P21" s="214"/>
      <c r="Q21" s="229"/>
      <c r="R21" s="214">
        <v>0</v>
      </c>
      <c r="S21" s="229">
        <v>0</v>
      </c>
      <c r="T21" s="214">
        <v>0.57999999999999996</v>
      </c>
      <c r="U21" s="229">
        <v>0</v>
      </c>
      <c r="V21" s="214">
        <v>0.53</v>
      </c>
      <c r="W21" s="229">
        <v>0</v>
      </c>
      <c r="X21" s="214">
        <v>0</v>
      </c>
      <c r="Y21" s="229">
        <v>0.39</v>
      </c>
      <c r="Z21" s="232">
        <v>0.5</v>
      </c>
      <c r="AA21" s="233">
        <v>0.52</v>
      </c>
      <c r="AB21" s="229">
        <v>0.56000000000000005</v>
      </c>
      <c r="AC21" s="214">
        <v>0</v>
      </c>
      <c r="AD21" s="214">
        <v>0.45</v>
      </c>
      <c r="AE21" s="229">
        <v>0.43</v>
      </c>
      <c r="AF21" s="214">
        <v>0.25</v>
      </c>
      <c r="AG21" s="229">
        <v>0.93</v>
      </c>
      <c r="AH21" s="214">
        <v>0</v>
      </c>
      <c r="AI21" s="229">
        <v>0</v>
      </c>
      <c r="AJ21" s="214">
        <v>0</v>
      </c>
      <c r="AK21" s="229">
        <v>0</v>
      </c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192"/>
      <c r="BN21" s="192"/>
      <c r="BO21" s="192"/>
      <c r="BP21" s="192"/>
      <c r="BQ21" s="192"/>
      <c r="BR21" s="192"/>
      <c r="BS21" s="192"/>
      <c r="BT21" s="192"/>
      <c r="BU21" s="192"/>
      <c r="BV21" s="192"/>
      <c r="BW21" s="192"/>
      <c r="BX21" s="192"/>
      <c r="BY21" s="192"/>
      <c r="BZ21" s="192"/>
      <c r="CA21" s="192"/>
      <c r="CB21" s="192"/>
      <c r="CC21" s="192"/>
      <c r="CD21" s="192"/>
      <c r="CE21" s="192"/>
      <c r="CF21" s="192"/>
      <c r="CG21" s="192"/>
      <c r="CH21" s="192"/>
      <c r="CI21" s="192"/>
      <c r="CJ21" s="192"/>
      <c r="CK21" s="192"/>
      <c r="CL21" s="192"/>
      <c r="CM21" s="192"/>
      <c r="CN21" s="192"/>
      <c r="CO21" s="192"/>
      <c r="CP21" s="192"/>
      <c r="CQ21" s="192"/>
      <c r="CR21" s="192"/>
      <c r="CS21" s="192"/>
      <c r="CT21" s="192"/>
      <c r="CU21" s="192"/>
      <c r="CV21" s="192"/>
      <c r="CW21" s="192"/>
      <c r="CX21" s="192"/>
      <c r="CY21" s="192"/>
      <c r="CZ21" s="192"/>
      <c r="DA21" s="192"/>
      <c r="DB21" s="192"/>
      <c r="DC21" s="192"/>
      <c r="DD21" s="192"/>
      <c r="DE21" s="192"/>
      <c r="DF21" s="192"/>
      <c r="DG21" s="192"/>
      <c r="DH21" s="192"/>
      <c r="DI21" s="192"/>
      <c r="DJ21" s="192"/>
      <c r="DK21" s="192"/>
      <c r="DL21" s="192"/>
      <c r="DM21" s="192"/>
      <c r="DN21" s="192"/>
      <c r="DO21" s="192"/>
      <c r="DP21" s="192"/>
      <c r="DQ21" s="192"/>
      <c r="DR21" s="192"/>
      <c r="DS21" s="192"/>
      <c r="DT21" s="192"/>
      <c r="DU21" s="192"/>
      <c r="DV21" s="192"/>
      <c r="DW21" s="192"/>
      <c r="DX21" s="192"/>
      <c r="DY21" s="192"/>
      <c r="DZ21" s="192"/>
      <c r="EA21" s="192"/>
      <c r="EB21" s="192"/>
      <c r="EC21" s="192"/>
      <c r="ED21" s="192"/>
      <c r="EE21" s="192"/>
      <c r="EF21" s="192"/>
      <c r="EG21" s="192"/>
      <c r="EH21" s="192"/>
      <c r="EI21" s="192"/>
      <c r="EJ21" s="192"/>
      <c r="EK21" s="192"/>
      <c r="EL21" s="192"/>
      <c r="EM21" s="192"/>
      <c r="EN21" s="192"/>
      <c r="EO21" s="192"/>
      <c r="EP21" s="192"/>
      <c r="EQ21" s="192"/>
      <c r="ER21" s="192"/>
      <c r="ES21" s="192"/>
      <c r="ET21" s="192"/>
      <c r="EU21" s="192"/>
      <c r="EV21" s="192"/>
      <c r="EW21" s="192"/>
      <c r="EX21" s="192"/>
      <c r="EY21" s="192"/>
      <c r="EZ21" s="192"/>
      <c r="FA21" s="192"/>
      <c r="FB21" s="192"/>
      <c r="FC21" s="192"/>
      <c r="FD21" s="192"/>
      <c r="FE21" s="192"/>
      <c r="FF21" s="192"/>
      <c r="FG21" s="192"/>
      <c r="FH21" s="192"/>
      <c r="FI21" s="192"/>
      <c r="FJ21" s="192"/>
      <c r="FK21" s="192"/>
      <c r="FL21" s="192"/>
      <c r="FM21" s="192"/>
      <c r="FN21" s="192"/>
      <c r="FO21" s="192"/>
      <c r="FP21" s="192"/>
      <c r="FQ21" s="192"/>
      <c r="FR21" s="192"/>
      <c r="FS21" s="192"/>
      <c r="FT21" s="192"/>
      <c r="FU21" s="192"/>
      <c r="FV21" s="192"/>
      <c r="FW21" s="192"/>
      <c r="FX21" s="192"/>
      <c r="FY21" s="192"/>
      <c r="FZ21" s="192"/>
      <c r="GA21" s="192"/>
      <c r="GB21" s="192"/>
      <c r="GC21" s="192"/>
      <c r="GD21" s="192"/>
      <c r="GE21" s="192"/>
      <c r="GF21" s="192"/>
      <c r="GG21" s="192"/>
      <c r="GH21" s="192"/>
      <c r="GI21" s="192"/>
      <c r="GJ21" s="192"/>
      <c r="GK21" s="192"/>
      <c r="GL21" s="192"/>
      <c r="GM21" s="192"/>
      <c r="GN21" s="192"/>
      <c r="GO21" s="192"/>
      <c r="GP21" s="192"/>
      <c r="GQ21" s="192"/>
      <c r="GR21" s="192"/>
      <c r="GS21" s="192"/>
      <c r="GT21" s="192"/>
      <c r="GU21" s="192"/>
      <c r="GV21" s="192"/>
      <c r="GW21" s="192"/>
      <c r="GX21" s="192"/>
      <c r="GY21" s="192"/>
      <c r="GZ21" s="192"/>
      <c r="HA21" s="192"/>
      <c r="HB21" s="192"/>
      <c r="HC21" s="192"/>
      <c r="HD21" s="192"/>
      <c r="HE21" s="192"/>
      <c r="HF21" s="192"/>
      <c r="HG21" s="192"/>
      <c r="HH21" s="192"/>
      <c r="HI21" s="192"/>
      <c r="HJ21" s="192"/>
      <c r="HK21" s="192"/>
      <c r="HL21" s="192"/>
      <c r="HM21" s="192"/>
      <c r="HN21" s="192"/>
      <c r="HO21" s="192"/>
      <c r="HP21" s="192"/>
      <c r="HQ21" s="192"/>
      <c r="HR21" s="192"/>
      <c r="HS21" s="192"/>
      <c r="HT21" s="192"/>
      <c r="HU21" s="192"/>
      <c r="HV21" s="192"/>
      <c r="HW21" s="192"/>
      <c r="HX21" s="192"/>
      <c r="HY21" s="192"/>
      <c r="HZ21" s="192"/>
      <c r="IA21" s="192"/>
      <c r="IB21" s="192"/>
      <c r="IC21" s="192"/>
      <c r="ID21" s="192"/>
      <c r="IE21" s="192"/>
      <c r="IF21" s="192"/>
      <c r="IG21" s="192"/>
      <c r="IH21" s="192"/>
      <c r="II21" s="192"/>
      <c r="IJ21" s="192"/>
      <c r="IK21" s="192"/>
      <c r="IL21" s="192"/>
      <c r="IM21" s="192"/>
      <c r="IN21" s="192"/>
      <c r="IO21" s="192"/>
      <c r="IP21" s="192"/>
      <c r="IQ21" s="192"/>
      <c r="IR21" s="192"/>
      <c r="IS21" s="192"/>
      <c r="IT21" s="192"/>
      <c r="IU21" s="192"/>
      <c r="IV21" s="192"/>
    </row>
    <row r="22" spans="1:256" s="193" customFormat="1" x14ac:dyDescent="0.2">
      <c r="A22" s="186" t="s">
        <v>90</v>
      </c>
      <c r="B22" s="214">
        <v>0.88</v>
      </c>
      <c r="C22" s="229">
        <v>0</v>
      </c>
      <c r="D22" s="230">
        <v>1</v>
      </c>
      <c r="E22" s="231">
        <v>1</v>
      </c>
      <c r="F22" s="214">
        <v>0.95</v>
      </c>
      <c r="G22" s="229">
        <v>0</v>
      </c>
      <c r="H22" s="214"/>
      <c r="I22" s="229"/>
      <c r="J22" s="214"/>
      <c r="K22" s="229"/>
      <c r="L22" s="214"/>
      <c r="M22" s="229"/>
      <c r="N22" s="214"/>
      <c r="O22" s="229"/>
      <c r="P22" s="214"/>
      <c r="Q22" s="229"/>
      <c r="R22" s="214">
        <v>0.87</v>
      </c>
      <c r="S22" s="229">
        <v>0</v>
      </c>
      <c r="T22" s="214">
        <v>1</v>
      </c>
      <c r="U22" s="229">
        <v>0</v>
      </c>
      <c r="V22" s="214">
        <v>1</v>
      </c>
      <c r="W22" s="229">
        <v>0</v>
      </c>
      <c r="X22" s="214">
        <v>0.94</v>
      </c>
      <c r="Y22" s="229">
        <v>0.5</v>
      </c>
      <c r="Z22" s="232">
        <v>0.65</v>
      </c>
      <c r="AA22" s="233">
        <v>0.78</v>
      </c>
      <c r="AB22" s="229">
        <v>0.81</v>
      </c>
      <c r="AC22" s="214">
        <v>0</v>
      </c>
      <c r="AD22" s="214">
        <v>0.45</v>
      </c>
      <c r="AE22" s="229">
        <v>0.55000000000000004</v>
      </c>
      <c r="AF22" s="214">
        <v>0.14000000000000001</v>
      </c>
      <c r="AG22" s="229">
        <v>0.17</v>
      </c>
      <c r="AH22" s="214">
        <v>0.09</v>
      </c>
      <c r="AI22" s="229">
        <v>0.25</v>
      </c>
      <c r="AJ22" s="214">
        <v>0.01</v>
      </c>
      <c r="AK22" s="229">
        <v>0.35</v>
      </c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/>
      <c r="BH22" s="192"/>
      <c r="BI22" s="192"/>
      <c r="BJ22" s="192"/>
      <c r="BK22" s="192"/>
      <c r="BL22" s="192"/>
      <c r="BM22" s="192"/>
      <c r="BN22" s="192"/>
      <c r="BO22" s="192"/>
      <c r="BP22" s="192"/>
      <c r="BQ22" s="192"/>
      <c r="BR22" s="192"/>
      <c r="BS22" s="192"/>
      <c r="BT22" s="192"/>
      <c r="BU22" s="192"/>
      <c r="BV22" s="192"/>
      <c r="BW22" s="192"/>
      <c r="BX22" s="192"/>
      <c r="BY22" s="192"/>
      <c r="BZ22" s="192"/>
      <c r="CA22" s="192"/>
      <c r="CB22" s="192"/>
      <c r="CC22" s="192"/>
      <c r="CD22" s="192"/>
      <c r="CE22" s="192"/>
      <c r="CF22" s="192"/>
      <c r="CG22" s="192"/>
      <c r="CH22" s="192"/>
      <c r="CI22" s="192"/>
      <c r="CJ22" s="192"/>
      <c r="CK22" s="192"/>
      <c r="CL22" s="192"/>
      <c r="CM22" s="192"/>
      <c r="CN22" s="192"/>
      <c r="CO22" s="192"/>
      <c r="CP22" s="192"/>
      <c r="CQ22" s="192"/>
      <c r="CR22" s="192"/>
      <c r="CS22" s="192"/>
      <c r="CT22" s="192"/>
      <c r="CU22" s="192"/>
      <c r="CV22" s="192"/>
      <c r="CW22" s="192"/>
      <c r="CX22" s="192"/>
      <c r="CY22" s="192"/>
      <c r="CZ22" s="192"/>
      <c r="DA22" s="192"/>
      <c r="DB22" s="192"/>
      <c r="DC22" s="192"/>
      <c r="DD22" s="192"/>
      <c r="DE22" s="192"/>
      <c r="DF22" s="192"/>
      <c r="DG22" s="192"/>
      <c r="DH22" s="192"/>
      <c r="DI22" s="192"/>
      <c r="DJ22" s="192"/>
      <c r="DK22" s="192"/>
      <c r="DL22" s="192"/>
      <c r="DM22" s="192"/>
      <c r="DN22" s="192"/>
      <c r="DO22" s="192"/>
      <c r="DP22" s="192"/>
      <c r="DQ22" s="192"/>
      <c r="DR22" s="192"/>
      <c r="DS22" s="192"/>
      <c r="DT22" s="192"/>
      <c r="DU22" s="192"/>
      <c r="DV22" s="192"/>
      <c r="DW22" s="192"/>
      <c r="DX22" s="192"/>
      <c r="DY22" s="192"/>
      <c r="DZ22" s="192"/>
      <c r="EA22" s="192"/>
      <c r="EB22" s="192"/>
      <c r="EC22" s="192"/>
      <c r="ED22" s="192"/>
      <c r="EE22" s="192"/>
      <c r="EF22" s="192"/>
      <c r="EG22" s="192"/>
      <c r="EH22" s="192"/>
      <c r="EI22" s="192"/>
      <c r="EJ22" s="192"/>
      <c r="EK22" s="192"/>
      <c r="EL22" s="192"/>
      <c r="EM22" s="192"/>
      <c r="EN22" s="192"/>
      <c r="EO22" s="192"/>
      <c r="EP22" s="192"/>
      <c r="EQ22" s="192"/>
      <c r="ER22" s="192"/>
      <c r="ES22" s="192"/>
      <c r="ET22" s="192"/>
      <c r="EU22" s="192"/>
      <c r="EV22" s="192"/>
      <c r="EW22" s="192"/>
      <c r="EX22" s="192"/>
      <c r="EY22" s="192"/>
      <c r="EZ22" s="192"/>
      <c r="FA22" s="192"/>
      <c r="FB22" s="192"/>
      <c r="FC22" s="192"/>
      <c r="FD22" s="192"/>
      <c r="FE22" s="192"/>
      <c r="FF22" s="192"/>
      <c r="FG22" s="192"/>
      <c r="FH22" s="192"/>
      <c r="FI22" s="192"/>
      <c r="FJ22" s="192"/>
      <c r="FK22" s="192"/>
      <c r="FL22" s="192"/>
      <c r="FM22" s="192"/>
      <c r="FN22" s="192"/>
      <c r="FO22" s="192"/>
      <c r="FP22" s="192"/>
      <c r="FQ22" s="192"/>
      <c r="FR22" s="192"/>
      <c r="FS22" s="192"/>
      <c r="FT22" s="192"/>
      <c r="FU22" s="192"/>
      <c r="FV22" s="192"/>
      <c r="FW22" s="192"/>
      <c r="FX22" s="192"/>
      <c r="FY22" s="192"/>
      <c r="FZ22" s="192"/>
      <c r="GA22" s="192"/>
      <c r="GB22" s="192"/>
      <c r="GC22" s="192"/>
      <c r="GD22" s="192"/>
      <c r="GE22" s="192"/>
      <c r="GF22" s="192"/>
      <c r="GG22" s="192"/>
      <c r="GH22" s="192"/>
      <c r="GI22" s="192"/>
      <c r="GJ22" s="192"/>
      <c r="GK22" s="192"/>
      <c r="GL22" s="192"/>
      <c r="GM22" s="192"/>
      <c r="GN22" s="192"/>
      <c r="GO22" s="192"/>
      <c r="GP22" s="192"/>
      <c r="GQ22" s="192"/>
      <c r="GR22" s="192"/>
      <c r="GS22" s="192"/>
      <c r="GT22" s="192"/>
      <c r="GU22" s="192"/>
      <c r="GV22" s="192"/>
      <c r="GW22" s="192"/>
      <c r="GX22" s="192"/>
      <c r="GY22" s="192"/>
      <c r="GZ22" s="192"/>
      <c r="HA22" s="192"/>
      <c r="HB22" s="192"/>
      <c r="HC22" s="192"/>
      <c r="HD22" s="192"/>
      <c r="HE22" s="192"/>
      <c r="HF22" s="192"/>
      <c r="HG22" s="192"/>
      <c r="HH22" s="192"/>
      <c r="HI22" s="192"/>
      <c r="HJ22" s="192"/>
      <c r="HK22" s="192"/>
      <c r="HL22" s="192"/>
      <c r="HM22" s="192"/>
      <c r="HN22" s="192"/>
      <c r="HO22" s="192"/>
      <c r="HP22" s="192"/>
      <c r="HQ22" s="192"/>
      <c r="HR22" s="192"/>
      <c r="HS22" s="192"/>
      <c r="HT22" s="192"/>
      <c r="HU22" s="192"/>
      <c r="HV22" s="192"/>
      <c r="HW22" s="192"/>
      <c r="HX22" s="192"/>
      <c r="HY22" s="192"/>
      <c r="HZ22" s="192"/>
      <c r="IA22" s="192"/>
      <c r="IB22" s="192"/>
      <c r="IC22" s="192"/>
      <c r="ID22" s="192"/>
      <c r="IE22" s="192"/>
      <c r="IF22" s="192"/>
      <c r="IG22" s="192"/>
      <c r="IH22" s="192"/>
      <c r="II22" s="192"/>
      <c r="IJ22" s="192"/>
      <c r="IK22" s="192"/>
      <c r="IL22" s="192"/>
      <c r="IM22" s="192"/>
      <c r="IN22" s="192"/>
      <c r="IO22" s="192"/>
      <c r="IP22" s="192"/>
      <c r="IQ22" s="192"/>
      <c r="IR22" s="192"/>
      <c r="IS22" s="192"/>
      <c r="IT22" s="192"/>
      <c r="IU22" s="192"/>
      <c r="IV22" s="192"/>
    </row>
    <row r="23" spans="1:256" s="193" customFormat="1" x14ac:dyDescent="0.2">
      <c r="A23" s="186" t="s">
        <v>91</v>
      </c>
      <c r="B23" s="214">
        <v>1</v>
      </c>
      <c r="C23" s="229">
        <v>0</v>
      </c>
      <c r="D23" s="230">
        <v>1</v>
      </c>
      <c r="E23" s="231">
        <v>1</v>
      </c>
      <c r="F23" s="214">
        <v>0</v>
      </c>
      <c r="G23" s="229">
        <v>0</v>
      </c>
      <c r="H23" s="214"/>
      <c r="I23" s="229"/>
      <c r="J23" s="214"/>
      <c r="K23" s="229"/>
      <c r="L23" s="214"/>
      <c r="M23" s="229"/>
      <c r="N23" s="214"/>
      <c r="O23" s="229"/>
      <c r="P23" s="214"/>
      <c r="Q23" s="229"/>
      <c r="R23" s="214">
        <v>0</v>
      </c>
      <c r="S23" s="229">
        <v>0</v>
      </c>
      <c r="T23" s="214">
        <v>0</v>
      </c>
      <c r="U23" s="229">
        <v>0</v>
      </c>
      <c r="V23" s="214">
        <v>0</v>
      </c>
      <c r="W23" s="229">
        <v>0</v>
      </c>
      <c r="X23" s="214">
        <v>0.65</v>
      </c>
      <c r="Y23" s="229">
        <v>0.56999999999999995</v>
      </c>
      <c r="Z23" s="232">
        <v>0.8</v>
      </c>
      <c r="AA23" s="233">
        <v>0.56999999999999995</v>
      </c>
      <c r="AB23" s="229">
        <v>0.9</v>
      </c>
      <c r="AC23" s="214">
        <v>0</v>
      </c>
      <c r="AD23" s="214">
        <v>0.55000000000000004</v>
      </c>
      <c r="AE23" s="229">
        <v>0.56000000000000005</v>
      </c>
      <c r="AF23" s="214">
        <v>0.75</v>
      </c>
      <c r="AG23" s="229">
        <v>0.43</v>
      </c>
      <c r="AH23" s="214">
        <v>0.1</v>
      </c>
      <c r="AI23" s="229">
        <v>0.5</v>
      </c>
      <c r="AJ23" s="214">
        <v>0.6</v>
      </c>
      <c r="AK23" s="229">
        <v>0.37</v>
      </c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  <c r="BB23" s="192"/>
      <c r="BC23" s="192"/>
      <c r="BD23" s="192"/>
      <c r="BE23" s="192"/>
      <c r="BF23" s="192"/>
      <c r="BG23" s="192"/>
      <c r="BH23" s="192"/>
      <c r="BI23" s="192"/>
      <c r="BJ23" s="192"/>
      <c r="BK23" s="192"/>
      <c r="BL23" s="192"/>
      <c r="BM23" s="192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2"/>
      <c r="BY23" s="192"/>
      <c r="BZ23" s="192"/>
      <c r="CA23" s="192"/>
      <c r="CB23" s="192"/>
      <c r="CC23" s="192"/>
      <c r="CD23" s="192"/>
      <c r="CE23" s="192"/>
      <c r="CF23" s="192"/>
      <c r="CG23" s="192"/>
      <c r="CH23" s="192"/>
      <c r="CI23" s="192"/>
      <c r="CJ23" s="192"/>
      <c r="CK23" s="192"/>
      <c r="CL23" s="192"/>
      <c r="CM23" s="192"/>
      <c r="CN23" s="192"/>
      <c r="CO23" s="192"/>
      <c r="CP23" s="192"/>
      <c r="CQ23" s="192"/>
      <c r="CR23" s="192"/>
      <c r="CS23" s="192"/>
      <c r="CT23" s="192"/>
      <c r="CU23" s="192"/>
      <c r="CV23" s="192"/>
      <c r="CW23" s="192"/>
      <c r="CX23" s="192"/>
      <c r="CY23" s="192"/>
      <c r="CZ23" s="192"/>
      <c r="DA23" s="192"/>
      <c r="DB23" s="192"/>
      <c r="DC23" s="192"/>
      <c r="DD23" s="192"/>
      <c r="DE23" s="192"/>
      <c r="DF23" s="192"/>
      <c r="DG23" s="192"/>
      <c r="DH23" s="192"/>
      <c r="DI23" s="192"/>
      <c r="DJ23" s="192"/>
      <c r="DK23" s="192"/>
      <c r="DL23" s="192"/>
      <c r="DM23" s="192"/>
      <c r="DN23" s="192"/>
      <c r="DO23" s="192"/>
      <c r="DP23" s="192"/>
      <c r="DQ23" s="192"/>
      <c r="DR23" s="192"/>
      <c r="DS23" s="192"/>
      <c r="DT23" s="192"/>
      <c r="DU23" s="192"/>
      <c r="DV23" s="192"/>
      <c r="DW23" s="192"/>
      <c r="DX23" s="192"/>
      <c r="DY23" s="192"/>
      <c r="DZ23" s="192"/>
      <c r="EA23" s="192"/>
      <c r="EB23" s="192"/>
      <c r="EC23" s="192"/>
      <c r="ED23" s="192"/>
      <c r="EE23" s="192"/>
      <c r="EF23" s="192"/>
      <c r="EG23" s="192"/>
      <c r="EH23" s="192"/>
      <c r="EI23" s="192"/>
      <c r="EJ23" s="192"/>
      <c r="EK23" s="192"/>
      <c r="EL23" s="192"/>
      <c r="EM23" s="192"/>
      <c r="EN23" s="192"/>
      <c r="EO23" s="192"/>
      <c r="EP23" s="192"/>
      <c r="EQ23" s="192"/>
      <c r="ER23" s="192"/>
      <c r="ES23" s="192"/>
      <c r="ET23" s="192"/>
      <c r="EU23" s="192"/>
      <c r="EV23" s="192"/>
      <c r="EW23" s="192"/>
      <c r="EX23" s="192"/>
      <c r="EY23" s="192"/>
      <c r="EZ23" s="192"/>
      <c r="FA23" s="192"/>
      <c r="FB23" s="192"/>
      <c r="FC23" s="192"/>
      <c r="FD23" s="192"/>
      <c r="FE23" s="192"/>
      <c r="FF23" s="192"/>
      <c r="FG23" s="192"/>
      <c r="FH23" s="192"/>
      <c r="FI23" s="192"/>
      <c r="FJ23" s="192"/>
      <c r="FK23" s="192"/>
      <c r="FL23" s="192"/>
      <c r="FM23" s="192"/>
      <c r="FN23" s="192"/>
      <c r="FO23" s="192"/>
      <c r="FP23" s="192"/>
      <c r="FQ23" s="192"/>
      <c r="FR23" s="192"/>
      <c r="FS23" s="192"/>
      <c r="FT23" s="192"/>
      <c r="FU23" s="192"/>
      <c r="FV23" s="192"/>
      <c r="FW23" s="192"/>
      <c r="FX23" s="192"/>
      <c r="FY23" s="192"/>
      <c r="FZ23" s="192"/>
      <c r="GA23" s="192"/>
      <c r="GB23" s="192"/>
      <c r="GC23" s="192"/>
      <c r="GD23" s="192"/>
      <c r="GE23" s="192"/>
      <c r="GF23" s="192"/>
      <c r="GG23" s="192"/>
      <c r="GH23" s="192"/>
      <c r="GI23" s="192"/>
      <c r="GJ23" s="192"/>
      <c r="GK23" s="192"/>
      <c r="GL23" s="192"/>
      <c r="GM23" s="192"/>
      <c r="GN23" s="192"/>
      <c r="GO23" s="192"/>
      <c r="GP23" s="192"/>
      <c r="GQ23" s="192"/>
      <c r="GR23" s="192"/>
      <c r="GS23" s="192"/>
      <c r="GT23" s="192"/>
      <c r="GU23" s="192"/>
      <c r="GV23" s="192"/>
      <c r="GW23" s="192"/>
      <c r="GX23" s="192"/>
      <c r="GY23" s="192"/>
      <c r="GZ23" s="192"/>
      <c r="HA23" s="192"/>
      <c r="HB23" s="192"/>
      <c r="HC23" s="192"/>
      <c r="HD23" s="192"/>
      <c r="HE23" s="192"/>
      <c r="HF23" s="192"/>
      <c r="HG23" s="192"/>
      <c r="HH23" s="192"/>
      <c r="HI23" s="192"/>
      <c r="HJ23" s="192"/>
      <c r="HK23" s="192"/>
      <c r="HL23" s="192"/>
      <c r="HM23" s="192"/>
      <c r="HN23" s="192"/>
      <c r="HO23" s="192"/>
      <c r="HP23" s="192"/>
      <c r="HQ23" s="192"/>
      <c r="HR23" s="192"/>
      <c r="HS23" s="192"/>
      <c r="HT23" s="192"/>
      <c r="HU23" s="192"/>
      <c r="HV23" s="192"/>
      <c r="HW23" s="192"/>
      <c r="HX23" s="192"/>
      <c r="HY23" s="192"/>
      <c r="HZ23" s="192"/>
      <c r="IA23" s="192"/>
      <c r="IB23" s="192"/>
      <c r="IC23" s="192"/>
      <c r="ID23" s="192"/>
      <c r="IE23" s="192"/>
      <c r="IF23" s="192"/>
      <c r="IG23" s="192"/>
      <c r="IH23" s="192"/>
      <c r="II23" s="192"/>
      <c r="IJ23" s="192"/>
      <c r="IK23" s="192"/>
      <c r="IL23" s="192"/>
      <c r="IM23" s="192"/>
      <c r="IN23" s="192"/>
      <c r="IO23" s="192"/>
      <c r="IP23" s="192"/>
      <c r="IQ23" s="192"/>
      <c r="IR23" s="192"/>
      <c r="IS23" s="192"/>
      <c r="IT23" s="192"/>
      <c r="IU23" s="192"/>
      <c r="IV23" s="192"/>
    </row>
    <row r="24" spans="1:256" s="193" customFormat="1" x14ac:dyDescent="0.2">
      <c r="A24" s="186" t="s">
        <v>92</v>
      </c>
      <c r="B24" s="214">
        <v>1</v>
      </c>
      <c r="C24" s="229">
        <v>0</v>
      </c>
      <c r="D24" s="230">
        <v>0</v>
      </c>
      <c r="E24" s="231">
        <v>1</v>
      </c>
      <c r="F24" s="214">
        <v>0</v>
      </c>
      <c r="G24" s="229">
        <v>0</v>
      </c>
      <c r="H24" s="214"/>
      <c r="I24" s="229"/>
      <c r="J24" s="214"/>
      <c r="K24" s="229"/>
      <c r="L24" s="214"/>
      <c r="M24" s="229"/>
      <c r="N24" s="214"/>
      <c r="O24" s="229"/>
      <c r="P24" s="214"/>
      <c r="Q24" s="229"/>
      <c r="R24" s="214">
        <v>0</v>
      </c>
      <c r="S24" s="229">
        <v>0</v>
      </c>
      <c r="T24" s="214">
        <v>1</v>
      </c>
      <c r="U24" s="229">
        <v>0</v>
      </c>
      <c r="V24" s="214">
        <v>1</v>
      </c>
      <c r="W24" s="229">
        <v>0</v>
      </c>
      <c r="X24" s="214">
        <v>0</v>
      </c>
      <c r="Y24" s="229">
        <v>0</v>
      </c>
      <c r="Z24" s="232">
        <v>0</v>
      </c>
      <c r="AA24" s="233">
        <v>0</v>
      </c>
      <c r="AB24" s="229">
        <v>0</v>
      </c>
      <c r="AC24" s="214">
        <v>0</v>
      </c>
      <c r="AD24" s="214">
        <v>0</v>
      </c>
      <c r="AE24" s="229">
        <v>1</v>
      </c>
      <c r="AF24" s="214">
        <v>0</v>
      </c>
      <c r="AG24" s="229">
        <v>0</v>
      </c>
      <c r="AH24" s="214">
        <v>0</v>
      </c>
      <c r="AI24" s="229">
        <v>0</v>
      </c>
      <c r="AJ24" s="214">
        <v>0</v>
      </c>
      <c r="AK24" s="229">
        <v>0</v>
      </c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192"/>
      <c r="BN24" s="192"/>
      <c r="BO24" s="192"/>
      <c r="BP24" s="192"/>
      <c r="BQ24" s="192"/>
      <c r="BR24" s="192"/>
      <c r="BS24" s="192"/>
      <c r="BT24" s="192"/>
      <c r="BU24" s="192"/>
      <c r="BV24" s="192"/>
      <c r="BW24" s="192"/>
      <c r="BX24" s="192"/>
      <c r="BY24" s="192"/>
      <c r="BZ24" s="192"/>
      <c r="CA24" s="192"/>
      <c r="CB24" s="192"/>
      <c r="CC24" s="192"/>
      <c r="CD24" s="192"/>
      <c r="CE24" s="192"/>
      <c r="CF24" s="192"/>
      <c r="CG24" s="192"/>
      <c r="CH24" s="192"/>
      <c r="CI24" s="192"/>
      <c r="CJ24" s="192"/>
      <c r="CK24" s="192"/>
      <c r="CL24" s="192"/>
      <c r="CM24" s="192"/>
      <c r="CN24" s="192"/>
      <c r="CO24" s="192"/>
      <c r="CP24" s="192"/>
      <c r="CQ24" s="192"/>
      <c r="CR24" s="192"/>
      <c r="CS24" s="192"/>
      <c r="CT24" s="192"/>
      <c r="CU24" s="192"/>
      <c r="CV24" s="192"/>
      <c r="CW24" s="192"/>
      <c r="CX24" s="192"/>
      <c r="CY24" s="192"/>
      <c r="CZ24" s="192"/>
      <c r="DA24" s="192"/>
      <c r="DB24" s="192"/>
      <c r="DC24" s="192"/>
      <c r="DD24" s="192"/>
      <c r="DE24" s="192"/>
      <c r="DF24" s="192"/>
      <c r="DG24" s="192"/>
      <c r="DH24" s="192"/>
      <c r="DI24" s="192"/>
      <c r="DJ24" s="192"/>
      <c r="DK24" s="192"/>
      <c r="DL24" s="192"/>
      <c r="DM24" s="192"/>
      <c r="DN24" s="192"/>
      <c r="DO24" s="192"/>
      <c r="DP24" s="192"/>
      <c r="DQ24" s="192"/>
      <c r="DR24" s="192"/>
      <c r="DS24" s="192"/>
      <c r="DT24" s="192"/>
      <c r="DU24" s="192"/>
      <c r="DV24" s="192"/>
      <c r="DW24" s="192"/>
      <c r="DX24" s="192"/>
      <c r="DY24" s="192"/>
      <c r="DZ24" s="192"/>
      <c r="EA24" s="192"/>
      <c r="EB24" s="192"/>
      <c r="EC24" s="192"/>
      <c r="ED24" s="192"/>
      <c r="EE24" s="192"/>
      <c r="EF24" s="192"/>
      <c r="EG24" s="192"/>
      <c r="EH24" s="192"/>
      <c r="EI24" s="192"/>
      <c r="EJ24" s="192"/>
      <c r="EK24" s="192"/>
      <c r="EL24" s="192"/>
      <c r="EM24" s="192"/>
      <c r="EN24" s="192"/>
      <c r="EO24" s="192"/>
      <c r="EP24" s="192"/>
      <c r="EQ24" s="192"/>
      <c r="ER24" s="192"/>
      <c r="ES24" s="192"/>
      <c r="ET24" s="192"/>
      <c r="EU24" s="192"/>
      <c r="EV24" s="192"/>
      <c r="EW24" s="192"/>
      <c r="EX24" s="192"/>
      <c r="EY24" s="192"/>
      <c r="EZ24" s="192"/>
      <c r="FA24" s="192"/>
      <c r="FB24" s="192"/>
      <c r="FC24" s="192"/>
      <c r="FD24" s="192"/>
      <c r="FE24" s="192"/>
      <c r="FF24" s="192"/>
      <c r="FG24" s="192"/>
      <c r="FH24" s="192"/>
      <c r="FI24" s="192"/>
      <c r="FJ24" s="192"/>
      <c r="FK24" s="192"/>
      <c r="FL24" s="192"/>
      <c r="FM24" s="192"/>
      <c r="FN24" s="192"/>
      <c r="FO24" s="192"/>
      <c r="FP24" s="192"/>
      <c r="FQ24" s="192"/>
      <c r="FR24" s="192"/>
      <c r="FS24" s="192"/>
      <c r="FT24" s="192"/>
      <c r="FU24" s="192"/>
      <c r="FV24" s="192"/>
      <c r="FW24" s="192"/>
      <c r="FX24" s="192"/>
      <c r="FY24" s="192"/>
      <c r="FZ24" s="192"/>
      <c r="GA24" s="192"/>
      <c r="GB24" s="192"/>
      <c r="GC24" s="192"/>
      <c r="GD24" s="192"/>
      <c r="GE24" s="192"/>
      <c r="GF24" s="192"/>
      <c r="GG24" s="192"/>
      <c r="GH24" s="192"/>
      <c r="GI24" s="192"/>
      <c r="GJ24" s="192"/>
      <c r="GK24" s="192"/>
      <c r="GL24" s="192"/>
      <c r="GM24" s="192"/>
      <c r="GN24" s="192"/>
      <c r="GO24" s="192"/>
      <c r="GP24" s="192"/>
      <c r="GQ24" s="192"/>
      <c r="GR24" s="192"/>
      <c r="GS24" s="192"/>
      <c r="GT24" s="192"/>
      <c r="GU24" s="192"/>
      <c r="GV24" s="192"/>
      <c r="GW24" s="192"/>
      <c r="GX24" s="192"/>
      <c r="GY24" s="192"/>
      <c r="GZ24" s="192"/>
      <c r="HA24" s="192"/>
      <c r="HB24" s="192"/>
      <c r="HC24" s="192"/>
      <c r="HD24" s="192"/>
      <c r="HE24" s="192"/>
      <c r="HF24" s="192"/>
      <c r="HG24" s="192"/>
      <c r="HH24" s="192"/>
      <c r="HI24" s="192"/>
      <c r="HJ24" s="192"/>
      <c r="HK24" s="192"/>
      <c r="HL24" s="192"/>
      <c r="HM24" s="192"/>
      <c r="HN24" s="192"/>
      <c r="HO24" s="192"/>
      <c r="HP24" s="192"/>
      <c r="HQ24" s="192"/>
      <c r="HR24" s="192"/>
      <c r="HS24" s="192"/>
      <c r="HT24" s="192"/>
      <c r="HU24" s="192"/>
      <c r="HV24" s="192"/>
      <c r="HW24" s="192"/>
      <c r="HX24" s="192"/>
      <c r="HY24" s="192"/>
      <c r="HZ24" s="192"/>
      <c r="IA24" s="192"/>
      <c r="IB24" s="192"/>
      <c r="IC24" s="192"/>
      <c r="ID24" s="192"/>
      <c r="IE24" s="192"/>
      <c r="IF24" s="192"/>
      <c r="IG24" s="192"/>
      <c r="IH24" s="192"/>
      <c r="II24" s="192"/>
      <c r="IJ24" s="192"/>
      <c r="IK24" s="192"/>
      <c r="IL24" s="192"/>
      <c r="IM24" s="192"/>
      <c r="IN24" s="192"/>
      <c r="IO24" s="192"/>
      <c r="IP24" s="192"/>
      <c r="IQ24" s="192"/>
      <c r="IR24" s="192"/>
      <c r="IS24" s="192"/>
      <c r="IT24" s="192"/>
      <c r="IU24" s="192"/>
      <c r="IV24" s="192"/>
    </row>
    <row r="25" spans="1:256" s="193" customFormat="1" x14ac:dyDescent="0.2">
      <c r="A25" s="186" t="s">
        <v>191</v>
      </c>
      <c r="B25" s="214">
        <v>0</v>
      </c>
      <c r="C25" s="229">
        <v>0</v>
      </c>
      <c r="D25" s="230">
        <v>0</v>
      </c>
      <c r="E25" s="231">
        <v>0</v>
      </c>
      <c r="F25" s="214">
        <v>0</v>
      </c>
      <c r="G25" s="229">
        <v>0</v>
      </c>
      <c r="H25" s="214"/>
      <c r="I25" s="229"/>
      <c r="J25" s="214"/>
      <c r="K25" s="229"/>
      <c r="L25" s="214"/>
      <c r="M25" s="229"/>
      <c r="N25" s="214"/>
      <c r="O25" s="229"/>
      <c r="P25" s="214"/>
      <c r="Q25" s="229"/>
      <c r="R25" s="214">
        <v>0</v>
      </c>
      <c r="S25" s="229">
        <v>0</v>
      </c>
      <c r="T25" s="214">
        <v>0</v>
      </c>
      <c r="U25" s="229">
        <v>0</v>
      </c>
      <c r="V25" s="214">
        <v>0</v>
      </c>
      <c r="W25" s="229">
        <v>0</v>
      </c>
      <c r="X25" s="214">
        <v>0</v>
      </c>
      <c r="Y25" s="229">
        <v>0</v>
      </c>
      <c r="Z25" s="232"/>
      <c r="AA25" s="233"/>
      <c r="AB25" s="229">
        <v>0.53</v>
      </c>
      <c r="AC25" s="214">
        <v>0.19700000000000001</v>
      </c>
      <c r="AD25" s="214">
        <v>0</v>
      </c>
      <c r="AE25" s="229">
        <v>0</v>
      </c>
      <c r="AF25" s="214">
        <v>0</v>
      </c>
      <c r="AG25" s="229">
        <v>0</v>
      </c>
      <c r="AH25" s="214">
        <v>0</v>
      </c>
      <c r="AI25" s="229">
        <v>0</v>
      </c>
      <c r="AJ25" s="214">
        <v>0</v>
      </c>
      <c r="AK25" s="229">
        <v>0</v>
      </c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2"/>
      <c r="BO25" s="192"/>
      <c r="BP25" s="192"/>
      <c r="BQ25" s="192"/>
      <c r="BR25" s="192"/>
      <c r="BS25" s="192"/>
      <c r="BT25" s="192"/>
      <c r="BU25" s="192"/>
      <c r="BV25" s="192"/>
      <c r="BW25" s="192"/>
      <c r="BX25" s="192"/>
      <c r="BY25" s="192"/>
      <c r="BZ25" s="192"/>
      <c r="CA25" s="192"/>
      <c r="CB25" s="192"/>
      <c r="CC25" s="192"/>
      <c r="CD25" s="192"/>
      <c r="CE25" s="192"/>
      <c r="CF25" s="192"/>
      <c r="CG25" s="192"/>
      <c r="CH25" s="192"/>
      <c r="CI25" s="192"/>
      <c r="CJ25" s="192"/>
      <c r="CK25" s="192"/>
      <c r="CL25" s="192"/>
      <c r="CM25" s="192"/>
      <c r="CN25" s="192"/>
      <c r="CO25" s="192"/>
      <c r="CP25" s="192"/>
      <c r="CQ25" s="192"/>
      <c r="CR25" s="192"/>
      <c r="CS25" s="192"/>
      <c r="CT25" s="192"/>
      <c r="CU25" s="192"/>
      <c r="CV25" s="192"/>
      <c r="CW25" s="192"/>
      <c r="CX25" s="192"/>
      <c r="CY25" s="192"/>
      <c r="CZ25" s="192"/>
      <c r="DA25" s="192"/>
      <c r="DB25" s="192"/>
      <c r="DC25" s="192"/>
      <c r="DD25" s="192"/>
      <c r="DE25" s="192"/>
      <c r="DF25" s="192"/>
      <c r="DG25" s="192"/>
      <c r="DH25" s="192"/>
      <c r="DI25" s="192"/>
      <c r="DJ25" s="192"/>
      <c r="DK25" s="192"/>
      <c r="DL25" s="192"/>
      <c r="DM25" s="192"/>
      <c r="DN25" s="192"/>
      <c r="DO25" s="192"/>
      <c r="DP25" s="192"/>
      <c r="DQ25" s="192"/>
      <c r="DR25" s="192"/>
      <c r="DS25" s="192"/>
      <c r="DT25" s="192"/>
      <c r="DU25" s="192"/>
      <c r="DV25" s="192"/>
      <c r="DW25" s="192"/>
      <c r="DX25" s="192"/>
      <c r="DY25" s="192"/>
      <c r="DZ25" s="192"/>
      <c r="EA25" s="192"/>
      <c r="EB25" s="192"/>
      <c r="EC25" s="192"/>
      <c r="ED25" s="192"/>
      <c r="EE25" s="192"/>
      <c r="EF25" s="192"/>
      <c r="EG25" s="192"/>
      <c r="EH25" s="192"/>
      <c r="EI25" s="192"/>
      <c r="EJ25" s="192"/>
      <c r="EK25" s="192"/>
      <c r="EL25" s="192"/>
      <c r="EM25" s="192"/>
      <c r="EN25" s="192"/>
      <c r="EO25" s="192"/>
      <c r="EP25" s="192"/>
      <c r="EQ25" s="192"/>
      <c r="ER25" s="192"/>
      <c r="ES25" s="192"/>
      <c r="ET25" s="192"/>
      <c r="EU25" s="192"/>
      <c r="EV25" s="192"/>
      <c r="EW25" s="192"/>
      <c r="EX25" s="192"/>
      <c r="EY25" s="192"/>
      <c r="EZ25" s="192"/>
      <c r="FA25" s="192"/>
      <c r="FB25" s="192"/>
      <c r="FC25" s="192"/>
      <c r="FD25" s="192"/>
      <c r="FE25" s="192"/>
      <c r="FF25" s="192"/>
      <c r="FG25" s="192"/>
      <c r="FH25" s="192"/>
      <c r="FI25" s="192"/>
      <c r="FJ25" s="192"/>
      <c r="FK25" s="192"/>
      <c r="FL25" s="192"/>
      <c r="FM25" s="192"/>
      <c r="FN25" s="192"/>
      <c r="FO25" s="192"/>
      <c r="FP25" s="192"/>
      <c r="FQ25" s="192"/>
      <c r="FR25" s="192"/>
      <c r="FS25" s="192"/>
      <c r="FT25" s="192"/>
      <c r="FU25" s="192"/>
      <c r="FV25" s="192"/>
      <c r="FW25" s="192"/>
      <c r="FX25" s="192"/>
      <c r="FY25" s="192"/>
      <c r="FZ25" s="192"/>
      <c r="GA25" s="192"/>
      <c r="GB25" s="192"/>
      <c r="GC25" s="192"/>
      <c r="GD25" s="192"/>
      <c r="GE25" s="192"/>
      <c r="GF25" s="192"/>
      <c r="GG25" s="192"/>
      <c r="GH25" s="192"/>
      <c r="GI25" s="192"/>
      <c r="GJ25" s="192"/>
      <c r="GK25" s="192"/>
      <c r="GL25" s="192"/>
      <c r="GM25" s="192"/>
      <c r="GN25" s="192"/>
      <c r="GO25" s="192"/>
      <c r="GP25" s="192"/>
      <c r="GQ25" s="192"/>
      <c r="GR25" s="192"/>
      <c r="GS25" s="192"/>
      <c r="GT25" s="192"/>
      <c r="GU25" s="192"/>
      <c r="GV25" s="192"/>
      <c r="GW25" s="192"/>
      <c r="GX25" s="192"/>
      <c r="GY25" s="192"/>
      <c r="GZ25" s="192"/>
      <c r="HA25" s="192"/>
      <c r="HB25" s="192"/>
      <c r="HC25" s="192"/>
      <c r="HD25" s="192"/>
      <c r="HE25" s="192"/>
      <c r="HF25" s="192"/>
      <c r="HG25" s="192"/>
      <c r="HH25" s="192"/>
      <c r="HI25" s="192"/>
      <c r="HJ25" s="192"/>
      <c r="HK25" s="192"/>
      <c r="HL25" s="192"/>
      <c r="HM25" s="192"/>
      <c r="HN25" s="192"/>
      <c r="HO25" s="192"/>
      <c r="HP25" s="192"/>
      <c r="HQ25" s="192"/>
      <c r="HR25" s="192"/>
      <c r="HS25" s="192"/>
      <c r="HT25" s="192"/>
      <c r="HU25" s="192"/>
      <c r="HV25" s="192"/>
      <c r="HW25" s="192"/>
      <c r="HX25" s="192"/>
      <c r="HY25" s="192"/>
      <c r="HZ25" s="192"/>
      <c r="IA25" s="192"/>
      <c r="IB25" s="192"/>
      <c r="IC25" s="192"/>
      <c r="ID25" s="192"/>
      <c r="IE25" s="192"/>
      <c r="IF25" s="192"/>
      <c r="IG25" s="192"/>
      <c r="IH25" s="192"/>
      <c r="II25" s="192"/>
      <c r="IJ25" s="192"/>
      <c r="IK25" s="192"/>
      <c r="IL25" s="192"/>
      <c r="IM25" s="192"/>
      <c r="IN25" s="192"/>
      <c r="IO25" s="192"/>
      <c r="IP25" s="192"/>
      <c r="IQ25" s="192"/>
      <c r="IR25" s="192"/>
      <c r="IS25" s="192"/>
      <c r="IT25" s="192"/>
      <c r="IU25" s="192"/>
      <c r="IV25" s="192"/>
    </row>
    <row r="26" spans="1:256" s="193" customFormat="1" x14ac:dyDescent="0.2">
      <c r="A26" s="186" t="s">
        <v>93</v>
      </c>
      <c r="B26" s="214">
        <v>1</v>
      </c>
      <c r="C26" s="229">
        <v>0.27</v>
      </c>
      <c r="D26" s="230">
        <v>0.33</v>
      </c>
      <c r="E26" s="231">
        <v>0.5</v>
      </c>
      <c r="F26" s="214">
        <v>0.1429</v>
      </c>
      <c r="G26" s="229">
        <v>0.14580000000000001</v>
      </c>
      <c r="H26" s="214"/>
      <c r="I26" s="229"/>
      <c r="J26" s="214"/>
      <c r="K26" s="229"/>
      <c r="L26" s="214"/>
      <c r="M26" s="229"/>
      <c r="N26" s="214"/>
      <c r="O26" s="229"/>
      <c r="P26" s="214"/>
      <c r="Q26" s="229"/>
      <c r="R26" s="214">
        <v>0.13</v>
      </c>
      <c r="S26" s="229">
        <v>0.02</v>
      </c>
      <c r="T26" s="214">
        <v>1</v>
      </c>
      <c r="U26" s="229">
        <v>0</v>
      </c>
      <c r="V26" s="214">
        <v>0.6</v>
      </c>
      <c r="W26" s="229">
        <v>0</v>
      </c>
      <c r="X26" s="214">
        <v>0.16</v>
      </c>
      <c r="Y26" s="229">
        <v>0.47</v>
      </c>
      <c r="Z26" s="232">
        <v>0.32</v>
      </c>
      <c r="AA26" s="233">
        <v>0.8</v>
      </c>
      <c r="AB26" s="229">
        <v>0</v>
      </c>
      <c r="AC26" s="214">
        <v>1</v>
      </c>
      <c r="AD26" s="214">
        <v>0.12</v>
      </c>
      <c r="AE26" s="229">
        <v>0.55000000000000004</v>
      </c>
      <c r="AF26" s="214">
        <v>0.63</v>
      </c>
      <c r="AG26" s="229">
        <v>0.27</v>
      </c>
      <c r="AH26" s="214">
        <v>0.32</v>
      </c>
      <c r="AI26" s="229">
        <v>0.59</v>
      </c>
      <c r="AJ26" s="214">
        <v>0</v>
      </c>
      <c r="AK26" s="229">
        <v>0.59</v>
      </c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2"/>
      <c r="BN26" s="192"/>
      <c r="BO26" s="192"/>
      <c r="BP26" s="192"/>
      <c r="BQ26" s="192"/>
      <c r="BR26" s="192"/>
      <c r="BS26" s="192"/>
      <c r="BT26" s="192"/>
      <c r="BU26" s="192"/>
      <c r="BV26" s="192"/>
      <c r="BW26" s="192"/>
      <c r="BX26" s="192"/>
      <c r="BY26" s="192"/>
      <c r="BZ26" s="192"/>
      <c r="CA26" s="192"/>
      <c r="CB26" s="192"/>
      <c r="CC26" s="192"/>
      <c r="CD26" s="192"/>
      <c r="CE26" s="192"/>
      <c r="CF26" s="192"/>
      <c r="CG26" s="192"/>
      <c r="CH26" s="192"/>
      <c r="CI26" s="192"/>
      <c r="CJ26" s="192"/>
      <c r="CK26" s="192"/>
      <c r="CL26" s="192"/>
      <c r="CM26" s="192"/>
      <c r="CN26" s="192"/>
      <c r="CO26" s="192"/>
      <c r="CP26" s="192"/>
      <c r="CQ26" s="192"/>
      <c r="CR26" s="192"/>
      <c r="CS26" s="192"/>
      <c r="CT26" s="192"/>
      <c r="CU26" s="192"/>
      <c r="CV26" s="192"/>
      <c r="CW26" s="192"/>
      <c r="CX26" s="192"/>
      <c r="CY26" s="192"/>
      <c r="CZ26" s="192"/>
      <c r="DA26" s="192"/>
      <c r="DB26" s="192"/>
      <c r="DC26" s="192"/>
      <c r="DD26" s="192"/>
      <c r="DE26" s="192"/>
      <c r="DF26" s="192"/>
      <c r="DG26" s="192"/>
      <c r="DH26" s="192"/>
      <c r="DI26" s="192"/>
      <c r="DJ26" s="192"/>
      <c r="DK26" s="192"/>
      <c r="DL26" s="192"/>
      <c r="DM26" s="192"/>
      <c r="DN26" s="192"/>
      <c r="DO26" s="192"/>
      <c r="DP26" s="192"/>
      <c r="DQ26" s="192"/>
      <c r="DR26" s="192"/>
      <c r="DS26" s="192"/>
      <c r="DT26" s="192"/>
      <c r="DU26" s="192"/>
      <c r="DV26" s="192"/>
      <c r="DW26" s="192"/>
      <c r="DX26" s="192"/>
      <c r="DY26" s="192"/>
      <c r="DZ26" s="192"/>
      <c r="EA26" s="192"/>
      <c r="EB26" s="192"/>
      <c r="EC26" s="192"/>
      <c r="ED26" s="192"/>
      <c r="EE26" s="192"/>
      <c r="EF26" s="192"/>
      <c r="EG26" s="192"/>
      <c r="EH26" s="192"/>
      <c r="EI26" s="192"/>
      <c r="EJ26" s="192"/>
      <c r="EK26" s="192"/>
      <c r="EL26" s="192"/>
      <c r="EM26" s="192"/>
      <c r="EN26" s="192"/>
      <c r="EO26" s="192"/>
      <c r="EP26" s="192"/>
      <c r="EQ26" s="192"/>
      <c r="ER26" s="192"/>
      <c r="ES26" s="192"/>
      <c r="ET26" s="192"/>
      <c r="EU26" s="192"/>
      <c r="EV26" s="192"/>
      <c r="EW26" s="192"/>
      <c r="EX26" s="192"/>
      <c r="EY26" s="192"/>
      <c r="EZ26" s="192"/>
      <c r="FA26" s="192"/>
      <c r="FB26" s="192"/>
      <c r="FC26" s="192"/>
      <c r="FD26" s="192"/>
      <c r="FE26" s="192"/>
      <c r="FF26" s="192"/>
      <c r="FG26" s="192"/>
      <c r="FH26" s="192"/>
      <c r="FI26" s="192"/>
      <c r="FJ26" s="192"/>
      <c r="FK26" s="192"/>
      <c r="FL26" s="192"/>
      <c r="FM26" s="192"/>
      <c r="FN26" s="192"/>
      <c r="FO26" s="192"/>
      <c r="FP26" s="192"/>
      <c r="FQ26" s="192"/>
      <c r="FR26" s="192"/>
      <c r="FS26" s="192"/>
      <c r="FT26" s="192"/>
      <c r="FU26" s="192"/>
      <c r="FV26" s="192"/>
      <c r="FW26" s="192"/>
      <c r="FX26" s="192"/>
      <c r="FY26" s="192"/>
      <c r="FZ26" s="192"/>
      <c r="GA26" s="192"/>
      <c r="GB26" s="192"/>
      <c r="GC26" s="192"/>
      <c r="GD26" s="192"/>
      <c r="GE26" s="192"/>
      <c r="GF26" s="192"/>
      <c r="GG26" s="192"/>
      <c r="GH26" s="192"/>
      <c r="GI26" s="192"/>
      <c r="GJ26" s="192"/>
      <c r="GK26" s="192"/>
      <c r="GL26" s="192"/>
      <c r="GM26" s="192"/>
      <c r="GN26" s="192"/>
      <c r="GO26" s="192"/>
      <c r="GP26" s="192"/>
      <c r="GQ26" s="192"/>
      <c r="GR26" s="192"/>
      <c r="GS26" s="192"/>
      <c r="GT26" s="192"/>
      <c r="GU26" s="192"/>
      <c r="GV26" s="192"/>
      <c r="GW26" s="192"/>
      <c r="GX26" s="192"/>
      <c r="GY26" s="192"/>
      <c r="GZ26" s="192"/>
      <c r="HA26" s="192"/>
      <c r="HB26" s="192"/>
      <c r="HC26" s="192"/>
      <c r="HD26" s="192"/>
      <c r="HE26" s="192"/>
      <c r="HF26" s="192"/>
      <c r="HG26" s="192"/>
      <c r="HH26" s="192"/>
      <c r="HI26" s="192"/>
      <c r="HJ26" s="192"/>
      <c r="HK26" s="192"/>
      <c r="HL26" s="192"/>
      <c r="HM26" s="192"/>
      <c r="HN26" s="192"/>
      <c r="HO26" s="192"/>
      <c r="HP26" s="192"/>
      <c r="HQ26" s="192"/>
      <c r="HR26" s="192"/>
      <c r="HS26" s="192"/>
      <c r="HT26" s="192"/>
      <c r="HU26" s="192"/>
      <c r="HV26" s="192"/>
      <c r="HW26" s="192"/>
      <c r="HX26" s="192"/>
      <c r="HY26" s="192"/>
      <c r="HZ26" s="192"/>
      <c r="IA26" s="192"/>
      <c r="IB26" s="192"/>
      <c r="IC26" s="192"/>
      <c r="ID26" s="192"/>
      <c r="IE26" s="192"/>
      <c r="IF26" s="192"/>
      <c r="IG26" s="192"/>
      <c r="IH26" s="192"/>
      <c r="II26" s="192"/>
      <c r="IJ26" s="192"/>
      <c r="IK26" s="192"/>
      <c r="IL26" s="192"/>
      <c r="IM26" s="192"/>
      <c r="IN26" s="192"/>
      <c r="IO26" s="192"/>
      <c r="IP26" s="192"/>
      <c r="IQ26" s="192"/>
      <c r="IR26" s="192"/>
      <c r="IS26" s="192"/>
      <c r="IT26" s="192"/>
      <c r="IU26" s="192"/>
      <c r="IV26" s="192"/>
    </row>
    <row r="27" spans="1:256" s="193" customFormat="1" x14ac:dyDescent="0.2">
      <c r="A27" s="186" t="s">
        <v>94</v>
      </c>
      <c r="B27" s="214">
        <v>0</v>
      </c>
      <c r="C27" s="229">
        <v>0</v>
      </c>
      <c r="D27" s="230">
        <v>0</v>
      </c>
      <c r="E27" s="231">
        <v>0</v>
      </c>
      <c r="F27" s="214">
        <v>0</v>
      </c>
      <c r="G27" s="229">
        <v>0</v>
      </c>
      <c r="H27" s="214"/>
      <c r="I27" s="229"/>
      <c r="J27" s="214"/>
      <c r="K27" s="229"/>
      <c r="L27" s="214"/>
      <c r="M27" s="229"/>
      <c r="N27" s="214"/>
      <c r="O27" s="229"/>
      <c r="P27" s="214"/>
      <c r="Q27" s="229"/>
      <c r="R27" s="214">
        <v>0</v>
      </c>
      <c r="S27" s="229">
        <v>0</v>
      </c>
      <c r="T27" s="214">
        <v>0</v>
      </c>
      <c r="U27" s="229">
        <v>0</v>
      </c>
      <c r="V27" s="214">
        <v>0</v>
      </c>
      <c r="W27" s="229">
        <v>0</v>
      </c>
      <c r="X27" s="214">
        <v>0</v>
      </c>
      <c r="Y27" s="229">
        <v>0</v>
      </c>
      <c r="Z27" s="232">
        <v>0</v>
      </c>
      <c r="AA27" s="233">
        <v>0</v>
      </c>
      <c r="AB27" s="229">
        <v>0.62</v>
      </c>
      <c r="AC27" s="214">
        <v>3.2000000000000001E-2</v>
      </c>
      <c r="AD27" s="214">
        <v>0.21</v>
      </c>
      <c r="AE27" s="229">
        <v>0.41</v>
      </c>
      <c r="AF27" s="214">
        <v>0.39</v>
      </c>
      <c r="AG27" s="229">
        <v>0.77</v>
      </c>
      <c r="AH27" s="214">
        <v>0</v>
      </c>
      <c r="AI27" s="229">
        <v>0.62</v>
      </c>
      <c r="AJ27" s="214">
        <v>0</v>
      </c>
      <c r="AK27" s="229">
        <v>0.44</v>
      </c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2"/>
      <c r="BK27" s="192"/>
      <c r="BL27" s="192"/>
      <c r="BM27" s="192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2"/>
      <c r="CX27" s="192"/>
      <c r="CY27" s="192"/>
      <c r="CZ27" s="192"/>
      <c r="DA27" s="192"/>
      <c r="DB27" s="192"/>
      <c r="DC27" s="192"/>
      <c r="DD27" s="192"/>
      <c r="DE27" s="192"/>
      <c r="DF27" s="192"/>
      <c r="DG27" s="192"/>
      <c r="DH27" s="192"/>
      <c r="DI27" s="192"/>
      <c r="DJ27" s="192"/>
      <c r="DK27" s="192"/>
      <c r="DL27" s="192"/>
      <c r="DM27" s="192"/>
      <c r="DN27" s="192"/>
      <c r="DO27" s="192"/>
      <c r="DP27" s="192"/>
      <c r="DQ27" s="192"/>
      <c r="DR27" s="192"/>
      <c r="DS27" s="192"/>
      <c r="DT27" s="192"/>
      <c r="DU27" s="192"/>
      <c r="DV27" s="192"/>
      <c r="DW27" s="192"/>
      <c r="DX27" s="192"/>
      <c r="DY27" s="192"/>
      <c r="DZ27" s="192"/>
      <c r="EA27" s="192"/>
      <c r="EB27" s="192"/>
      <c r="EC27" s="192"/>
      <c r="ED27" s="192"/>
      <c r="EE27" s="192"/>
      <c r="EF27" s="192"/>
      <c r="EG27" s="192"/>
      <c r="EH27" s="192"/>
      <c r="EI27" s="192"/>
      <c r="EJ27" s="192"/>
      <c r="EK27" s="192"/>
      <c r="EL27" s="192"/>
      <c r="EM27" s="192"/>
      <c r="EN27" s="192"/>
      <c r="EO27" s="192"/>
      <c r="EP27" s="192"/>
      <c r="EQ27" s="192"/>
      <c r="ER27" s="192"/>
      <c r="ES27" s="192"/>
      <c r="ET27" s="192"/>
      <c r="EU27" s="192"/>
      <c r="EV27" s="192"/>
      <c r="EW27" s="192"/>
      <c r="EX27" s="192"/>
      <c r="EY27" s="192"/>
      <c r="EZ27" s="192"/>
      <c r="FA27" s="192"/>
      <c r="FB27" s="192"/>
      <c r="FC27" s="192"/>
      <c r="FD27" s="192"/>
      <c r="FE27" s="192"/>
      <c r="FF27" s="192"/>
      <c r="FG27" s="192"/>
      <c r="FH27" s="192"/>
      <c r="FI27" s="192"/>
      <c r="FJ27" s="192"/>
      <c r="FK27" s="192"/>
      <c r="FL27" s="192"/>
      <c r="FM27" s="192"/>
      <c r="FN27" s="192"/>
      <c r="FO27" s="192"/>
      <c r="FP27" s="192"/>
      <c r="FQ27" s="192"/>
      <c r="FR27" s="192"/>
      <c r="FS27" s="192"/>
      <c r="FT27" s="192"/>
      <c r="FU27" s="192"/>
      <c r="FV27" s="192"/>
      <c r="FW27" s="192"/>
      <c r="FX27" s="192"/>
      <c r="FY27" s="192"/>
      <c r="FZ27" s="192"/>
      <c r="GA27" s="192"/>
      <c r="GB27" s="192"/>
      <c r="GC27" s="192"/>
      <c r="GD27" s="192"/>
      <c r="GE27" s="192"/>
      <c r="GF27" s="192"/>
      <c r="GG27" s="192"/>
      <c r="GH27" s="192"/>
      <c r="GI27" s="192"/>
      <c r="GJ27" s="192"/>
      <c r="GK27" s="192"/>
      <c r="GL27" s="192"/>
      <c r="GM27" s="192"/>
      <c r="GN27" s="192"/>
      <c r="GO27" s="192"/>
      <c r="GP27" s="192"/>
      <c r="GQ27" s="192"/>
      <c r="GR27" s="192"/>
      <c r="GS27" s="192"/>
      <c r="GT27" s="192"/>
      <c r="GU27" s="192"/>
      <c r="GV27" s="192"/>
      <c r="GW27" s="192"/>
      <c r="GX27" s="192"/>
      <c r="GY27" s="192"/>
      <c r="GZ27" s="192"/>
      <c r="HA27" s="192"/>
      <c r="HB27" s="192"/>
      <c r="HC27" s="192"/>
      <c r="HD27" s="192"/>
      <c r="HE27" s="192"/>
      <c r="HF27" s="192"/>
      <c r="HG27" s="192"/>
      <c r="HH27" s="192"/>
      <c r="HI27" s="192"/>
      <c r="HJ27" s="192"/>
      <c r="HK27" s="192"/>
      <c r="HL27" s="192"/>
      <c r="HM27" s="192"/>
      <c r="HN27" s="192"/>
      <c r="HO27" s="192"/>
      <c r="HP27" s="192"/>
      <c r="HQ27" s="192"/>
      <c r="HR27" s="192"/>
      <c r="HS27" s="192"/>
      <c r="HT27" s="192"/>
      <c r="HU27" s="192"/>
      <c r="HV27" s="192"/>
      <c r="HW27" s="192"/>
      <c r="HX27" s="192"/>
      <c r="HY27" s="192"/>
      <c r="HZ27" s="192"/>
      <c r="IA27" s="192"/>
      <c r="IB27" s="192"/>
      <c r="IC27" s="192"/>
      <c r="ID27" s="192"/>
      <c r="IE27" s="192"/>
      <c r="IF27" s="192"/>
      <c r="IG27" s="192"/>
      <c r="IH27" s="192"/>
      <c r="II27" s="192"/>
      <c r="IJ27" s="192"/>
      <c r="IK27" s="192"/>
      <c r="IL27" s="192"/>
      <c r="IM27" s="192"/>
      <c r="IN27" s="192"/>
      <c r="IO27" s="192"/>
      <c r="IP27" s="192"/>
      <c r="IQ27" s="192"/>
      <c r="IR27" s="192"/>
      <c r="IS27" s="192"/>
      <c r="IT27" s="192"/>
      <c r="IU27" s="192"/>
      <c r="IV27" s="192"/>
    </row>
    <row r="28" spans="1:256" s="193" customFormat="1" x14ac:dyDescent="0.2">
      <c r="A28" s="186" t="s">
        <v>95</v>
      </c>
      <c r="B28" s="214">
        <v>0</v>
      </c>
      <c r="C28" s="229">
        <v>0.18</v>
      </c>
      <c r="D28" s="230">
        <v>0.17</v>
      </c>
      <c r="E28" s="231">
        <v>0.6</v>
      </c>
      <c r="F28" s="214">
        <v>0</v>
      </c>
      <c r="G28" s="229">
        <v>0</v>
      </c>
      <c r="H28" s="214"/>
      <c r="I28" s="229"/>
      <c r="J28" s="214"/>
      <c r="K28" s="229"/>
      <c r="L28" s="214"/>
      <c r="M28" s="229"/>
      <c r="N28" s="214"/>
      <c r="O28" s="229"/>
      <c r="P28" s="214"/>
      <c r="Q28" s="229"/>
      <c r="R28" s="214">
        <v>0.22</v>
      </c>
      <c r="S28" s="229">
        <v>0</v>
      </c>
      <c r="T28" s="214">
        <v>0.53</v>
      </c>
      <c r="U28" s="229">
        <v>0</v>
      </c>
      <c r="V28" s="214">
        <v>0.11</v>
      </c>
      <c r="W28" s="229">
        <v>0</v>
      </c>
      <c r="X28" s="214">
        <v>0</v>
      </c>
      <c r="Y28" s="229">
        <v>0.56999999999999995</v>
      </c>
      <c r="Z28" s="232">
        <v>0.68</v>
      </c>
      <c r="AA28" s="233">
        <v>0.62</v>
      </c>
      <c r="AB28" s="229">
        <v>0.47</v>
      </c>
      <c r="AC28" s="214">
        <v>0</v>
      </c>
      <c r="AD28" s="214">
        <v>0.34</v>
      </c>
      <c r="AE28" s="229">
        <v>0.59</v>
      </c>
      <c r="AF28" s="214">
        <v>0.02</v>
      </c>
      <c r="AG28" s="229">
        <v>0.3</v>
      </c>
      <c r="AH28" s="214">
        <v>7.0000000000000007E-2</v>
      </c>
      <c r="AI28" s="229">
        <v>0.39</v>
      </c>
      <c r="AJ28" s="214">
        <v>0</v>
      </c>
      <c r="AK28" s="229">
        <v>0.43</v>
      </c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  <c r="BZ28" s="192"/>
      <c r="CA28" s="192"/>
      <c r="CB28" s="192"/>
      <c r="CC28" s="192"/>
      <c r="CD28" s="192"/>
      <c r="CE28" s="192"/>
      <c r="CF28" s="192"/>
      <c r="CG28" s="192"/>
      <c r="CH28" s="192"/>
      <c r="CI28" s="192"/>
      <c r="CJ28" s="192"/>
      <c r="CK28" s="192"/>
      <c r="CL28" s="192"/>
      <c r="CM28" s="192"/>
      <c r="CN28" s="192"/>
      <c r="CO28" s="192"/>
      <c r="CP28" s="192"/>
      <c r="CQ28" s="192"/>
      <c r="CR28" s="192"/>
      <c r="CS28" s="192"/>
      <c r="CT28" s="192"/>
      <c r="CU28" s="192"/>
      <c r="CV28" s="192"/>
      <c r="CW28" s="192"/>
      <c r="CX28" s="192"/>
      <c r="CY28" s="192"/>
      <c r="CZ28" s="192"/>
      <c r="DA28" s="192"/>
      <c r="DB28" s="192"/>
      <c r="DC28" s="192"/>
      <c r="DD28" s="192"/>
      <c r="DE28" s="192"/>
      <c r="DF28" s="192"/>
      <c r="DG28" s="192"/>
      <c r="DH28" s="192"/>
      <c r="DI28" s="192"/>
      <c r="DJ28" s="192"/>
      <c r="DK28" s="192"/>
      <c r="DL28" s="192"/>
      <c r="DM28" s="192"/>
      <c r="DN28" s="192"/>
      <c r="DO28" s="192"/>
      <c r="DP28" s="192"/>
      <c r="DQ28" s="192"/>
      <c r="DR28" s="192"/>
      <c r="DS28" s="192"/>
      <c r="DT28" s="192"/>
      <c r="DU28" s="192"/>
      <c r="DV28" s="192"/>
      <c r="DW28" s="192"/>
      <c r="DX28" s="192"/>
      <c r="DY28" s="192"/>
      <c r="DZ28" s="192"/>
      <c r="EA28" s="192"/>
      <c r="EB28" s="192"/>
      <c r="EC28" s="192"/>
      <c r="ED28" s="192"/>
      <c r="EE28" s="192"/>
      <c r="EF28" s="192"/>
      <c r="EG28" s="192"/>
      <c r="EH28" s="192"/>
      <c r="EI28" s="192"/>
      <c r="EJ28" s="192"/>
      <c r="EK28" s="192"/>
      <c r="EL28" s="192"/>
      <c r="EM28" s="192"/>
      <c r="EN28" s="192"/>
      <c r="EO28" s="192"/>
      <c r="EP28" s="192"/>
      <c r="EQ28" s="192"/>
      <c r="ER28" s="192"/>
      <c r="ES28" s="192"/>
      <c r="ET28" s="192"/>
      <c r="EU28" s="192"/>
      <c r="EV28" s="192"/>
      <c r="EW28" s="192"/>
      <c r="EX28" s="192"/>
      <c r="EY28" s="192"/>
      <c r="EZ28" s="192"/>
      <c r="FA28" s="192"/>
      <c r="FB28" s="192"/>
      <c r="FC28" s="192"/>
      <c r="FD28" s="192"/>
      <c r="FE28" s="192"/>
      <c r="FF28" s="192"/>
      <c r="FG28" s="192"/>
      <c r="FH28" s="192"/>
      <c r="FI28" s="192"/>
      <c r="FJ28" s="192"/>
      <c r="FK28" s="192"/>
      <c r="FL28" s="192"/>
      <c r="FM28" s="192"/>
      <c r="FN28" s="192"/>
      <c r="FO28" s="192"/>
      <c r="FP28" s="192"/>
      <c r="FQ28" s="192"/>
      <c r="FR28" s="192"/>
      <c r="FS28" s="192"/>
      <c r="FT28" s="192"/>
      <c r="FU28" s="192"/>
      <c r="FV28" s="192"/>
      <c r="FW28" s="192"/>
      <c r="FX28" s="192"/>
      <c r="FY28" s="192"/>
      <c r="FZ28" s="192"/>
      <c r="GA28" s="192"/>
      <c r="GB28" s="192"/>
      <c r="GC28" s="192"/>
      <c r="GD28" s="192"/>
      <c r="GE28" s="192"/>
      <c r="GF28" s="192"/>
      <c r="GG28" s="192"/>
      <c r="GH28" s="192"/>
      <c r="GI28" s="192"/>
      <c r="GJ28" s="192"/>
      <c r="GK28" s="192"/>
      <c r="GL28" s="192"/>
      <c r="GM28" s="192"/>
      <c r="GN28" s="192"/>
      <c r="GO28" s="192"/>
      <c r="GP28" s="192"/>
      <c r="GQ28" s="192"/>
      <c r="GR28" s="192"/>
      <c r="GS28" s="192"/>
      <c r="GT28" s="192"/>
      <c r="GU28" s="192"/>
      <c r="GV28" s="192"/>
      <c r="GW28" s="192"/>
      <c r="GX28" s="192"/>
      <c r="GY28" s="192"/>
      <c r="GZ28" s="192"/>
      <c r="HA28" s="192"/>
      <c r="HB28" s="192"/>
      <c r="HC28" s="192"/>
      <c r="HD28" s="192"/>
      <c r="HE28" s="192"/>
      <c r="HF28" s="192"/>
      <c r="HG28" s="192"/>
      <c r="HH28" s="192"/>
      <c r="HI28" s="192"/>
      <c r="HJ28" s="192"/>
      <c r="HK28" s="192"/>
      <c r="HL28" s="192"/>
      <c r="HM28" s="192"/>
      <c r="HN28" s="192"/>
      <c r="HO28" s="192"/>
      <c r="HP28" s="192"/>
      <c r="HQ28" s="192"/>
      <c r="HR28" s="192"/>
      <c r="HS28" s="192"/>
      <c r="HT28" s="192"/>
      <c r="HU28" s="192"/>
      <c r="HV28" s="192"/>
      <c r="HW28" s="192"/>
      <c r="HX28" s="192"/>
      <c r="HY28" s="192"/>
      <c r="HZ28" s="192"/>
      <c r="IA28" s="192"/>
      <c r="IB28" s="192"/>
      <c r="IC28" s="192"/>
      <c r="ID28" s="192"/>
      <c r="IE28" s="192"/>
      <c r="IF28" s="192"/>
      <c r="IG28" s="192"/>
      <c r="IH28" s="192"/>
      <c r="II28" s="192"/>
      <c r="IJ28" s="192"/>
      <c r="IK28" s="192"/>
      <c r="IL28" s="192"/>
      <c r="IM28" s="192"/>
      <c r="IN28" s="192"/>
      <c r="IO28" s="192"/>
      <c r="IP28" s="192"/>
      <c r="IQ28" s="192"/>
      <c r="IR28" s="192"/>
      <c r="IS28" s="192"/>
      <c r="IT28" s="192"/>
      <c r="IU28" s="192"/>
      <c r="IV28" s="192"/>
    </row>
    <row r="29" spans="1:256" s="193" customFormat="1" x14ac:dyDescent="0.2">
      <c r="A29" s="186" t="s">
        <v>192</v>
      </c>
      <c r="B29" s="214">
        <v>1</v>
      </c>
      <c r="C29" s="229">
        <v>0</v>
      </c>
      <c r="D29" s="230">
        <v>0</v>
      </c>
      <c r="E29" s="231">
        <v>0</v>
      </c>
      <c r="F29" s="214">
        <v>0</v>
      </c>
      <c r="G29" s="229">
        <v>0</v>
      </c>
      <c r="H29" s="214"/>
      <c r="I29" s="229"/>
      <c r="J29" s="214"/>
      <c r="K29" s="229"/>
      <c r="L29" s="214"/>
      <c r="M29" s="229"/>
      <c r="N29" s="214"/>
      <c r="O29" s="229"/>
      <c r="P29" s="214"/>
      <c r="Q29" s="229"/>
      <c r="R29" s="214">
        <v>0</v>
      </c>
      <c r="S29" s="229">
        <v>0</v>
      </c>
      <c r="T29" s="214">
        <v>0.78</v>
      </c>
      <c r="U29" s="229">
        <v>0</v>
      </c>
      <c r="V29" s="214">
        <v>0.53</v>
      </c>
      <c r="W29" s="229">
        <v>0</v>
      </c>
      <c r="X29" s="214">
        <v>0</v>
      </c>
      <c r="Y29" s="229">
        <v>0.56000000000000005</v>
      </c>
      <c r="Z29" s="232">
        <v>0.44</v>
      </c>
      <c r="AA29" s="233">
        <v>0.63</v>
      </c>
      <c r="AB29" s="229">
        <v>0.93</v>
      </c>
      <c r="AC29" s="214">
        <v>0</v>
      </c>
      <c r="AD29" s="214">
        <v>0.1</v>
      </c>
      <c r="AE29" s="229">
        <v>0.27</v>
      </c>
      <c r="AF29" s="214">
        <v>0.06</v>
      </c>
      <c r="AG29" s="229">
        <v>0.22</v>
      </c>
      <c r="AH29" s="214">
        <v>0.06</v>
      </c>
      <c r="AI29" s="229">
        <v>0.33</v>
      </c>
      <c r="AJ29" s="214">
        <v>0.03</v>
      </c>
      <c r="AK29" s="229">
        <v>0.24</v>
      </c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192"/>
      <c r="BN29" s="192"/>
      <c r="BO29" s="192"/>
      <c r="BP29" s="192"/>
      <c r="BQ29" s="192"/>
      <c r="BR29" s="192"/>
      <c r="BS29" s="192"/>
      <c r="BT29" s="192"/>
      <c r="BU29" s="192"/>
      <c r="BV29" s="192"/>
      <c r="BW29" s="192"/>
      <c r="BX29" s="192"/>
      <c r="BY29" s="192"/>
      <c r="BZ29" s="192"/>
      <c r="CA29" s="192"/>
      <c r="CB29" s="192"/>
      <c r="CC29" s="192"/>
      <c r="CD29" s="192"/>
      <c r="CE29" s="192"/>
      <c r="CF29" s="192"/>
      <c r="CG29" s="192"/>
      <c r="CH29" s="192"/>
      <c r="CI29" s="192"/>
      <c r="CJ29" s="192"/>
      <c r="CK29" s="192"/>
      <c r="CL29" s="192"/>
      <c r="CM29" s="192"/>
      <c r="CN29" s="192"/>
      <c r="CO29" s="192"/>
      <c r="CP29" s="192"/>
      <c r="CQ29" s="192"/>
      <c r="CR29" s="192"/>
      <c r="CS29" s="192"/>
      <c r="CT29" s="192"/>
      <c r="CU29" s="192"/>
      <c r="CV29" s="192"/>
      <c r="CW29" s="192"/>
      <c r="CX29" s="192"/>
      <c r="CY29" s="192"/>
      <c r="CZ29" s="192"/>
      <c r="DA29" s="192"/>
      <c r="DB29" s="192"/>
      <c r="DC29" s="192"/>
      <c r="DD29" s="192"/>
      <c r="DE29" s="192"/>
      <c r="DF29" s="192"/>
      <c r="DG29" s="192"/>
      <c r="DH29" s="192"/>
      <c r="DI29" s="192"/>
      <c r="DJ29" s="192"/>
      <c r="DK29" s="192"/>
      <c r="DL29" s="192"/>
      <c r="DM29" s="192"/>
      <c r="DN29" s="192"/>
      <c r="DO29" s="192"/>
      <c r="DP29" s="192"/>
      <c r="DQ29" s="192"/>
      <c r="DR29" s="192"/>
      <c r="DS29" s="192"/>
      <c r="DT29" s="192"/>
      <c r="DU29" s="192"/>
      <c r="DV29" s="192"/>
      <c r="DW29" s="192"/>
      <c r="DX29" s="192"/>
      <c r="DY29" s="192"/>
      <c r="DZ29" s="192"/>
      <c r="EA29" s="192"/>
      <c r="EB29" s="192"/>
      <c r="EC29" s="192"/>
      <c r="ED29" s="192"/>
      <c r="EE29" s="192"/>
      <c r="EF29" s="192"/>
      <c r="EG29" s="192"/>
      <c r="EH29" s="192"/>
      <c r="EI29" s="192"/>
      <c r="EJ29" s="192"/>
      <c r="EK29" s="192"/>
      <c r="EL29" s="192"/>
      <c r="EM29" s="192"/>
      <c r="EN29" s="192"/>
      <c r="EO29" s="192"/>
      <c r="EP29" s="192"/>
      <c r="EQ29" s="192"/>
      <c r="ER29" s="192"/>
      <c r="ES29" s="192"/>
      <c r="ET29" s="192"/>
      <c r="EU29" s="192"/>
      <c r="EV29" s="192"/>
      <c r="EW29" s="192"/>
      <c r="EX29" s="192"/>
      <c r="EY29" s="192"/>
      <c r="EZ29" s="192"/>
      <c r="FA29" s="192"/>
      <c r="FB29" s="192"/>
      <c r="FC29" s="192"/>
      <c r="FD29" s="192"/>
      <c r="FE29" s="192"/>
      <c r="FF29" s="192"/>
      <c r="FG29" s="192"/>
      <c r="FH29" s="192"/>
      <c r="FI29" s="192"/>
      <c r="FJ29" s="192"/>
      <c r="FK29" s="192"/>
      <c r="FL29" s="192"/>
      <c r="FM29" s="192"/>
      <c r="FN29" s="192"/>
      <c r="FO29" s="192"/>
      <c r="FP29" s="192"/>
      <c r="FQ29" s="192"/>
      <c r="FR29" s="192"/>
      <c r="FS29" s="192"/>
      <c r="FT29" s="192"/>
      <c r="FU29" s="192"/>
      <c r="FV29" s="192"/>
      <c r="FW29" s="192"/>
      <c r="FX29" s="192"/>
      <c r="FY29" s="192"/>
      <c r="FZ29" s="192"/>
      <c r="GA29" s="192"/>
      <c r="GB29" s="192"/>
      <c r="GC29" s="192"/>
      <c r="GD29" s="192"/>
      <c r="GE29" s="192"/>
      <c r="GF29" s="192"/>
      <c r="GG29" s="192"/>
      <c r="GH29" s="192"/>
      <c r="GI29" s="192"/>
      <c r="GJ29" s="192"/>
      <c r="GK29" s="192"/>
      <c r="GL29" s="192"/>
      <c r="GM29" s="192"/>
      <c r="GN29" s="192"/>
      <c r="GO29" s="192"/>
      <c r="GP29" s="192"/>
      <c r="GQ29" s="192"/>
      <c r="GR29" s="192"/>
      <c r="GS29" s="192"/>
      <c r="GT29" s="192"/>
      <c r="GU29" s="192"/>
      <c r="GV29" s="192"/>
      <c r="GW29" s="192"/>
      <c r="GX29" s="192"/>
      <c r="GY29" s="192"/>
      <c r="GZ29" s="192"/>
      <c r="HA29" s="192"/>
      <c r="HB29" s="192"/>
      <c r="HC29" s="192"/>
      <c r="HD29" s="192"/>
      <c r="HE29" s="192"/>
      <c r="HF29" s="192"/>
      <c r="HG29" s="192"/>
      <c r="HH29" s="192"/>
      <c r="HI29" s="192"/>
      <c r="HJ29" s="192"/>
      <c r="HK29" s="192"/>
      <c r="HL29" s="192"/>
      <c r="HM29" s="192"/>
      <c r="HN29" s="192"/>
      <c r="HO29" s="192"/>
      <c r="HP29" s="192"/>
      <c r="HQ29" s="192"/>
      <c r="HR29" s="192"/>
      <c r="HS29" s="192"/>
      <c r="HT29" s="192"/>
      <c r="HU29" s="192"/>
      <c r="HV29" s="192"/>
      <c r="HW29" s="192"/>
      <c r="HX29" s="192"/>
      <c r="HY29" s="192"/>
      <c r="HZ29" s="192"/>
      <c r="IA29" s="192"/>
      <c r="IB29" s="192"/>
      <c r="IC29" s="192"/>
      <c r="ID29" s="192"/>
      <c r="IE29" s="192"/>
      <c r="IF29" s="192"/>
      <c r="IG29" s="192"/>
      <c r="IH29" s="192"/>
      <c r="II29" s="192"/>
      <c r="IJ29" s="192"/>
      <c r="IK29" s="192"/>
      <c r="IL29" s="192"/>
      <c r="IM29" s="192"/>
      <c r="IN29" s="192"/>
      <c r="IO29" s="192"/>
      <c r="IP29" s="192"/>
      <c r="IQ29" s="192"/>
      <c r="IR29" s="192"/>
      <c r="IS29" s="192"/>
      <c r="IT29" s="192"/>
      <c r="IU29" s="192"/>
      <c r="IV29" s="192"/>
    </row>
    <row r="30" spans="1:256" s="193" customFormat="1" x14ac:dyDescent="0.2">
      <c r="A30" s="186" t="s">
        <v>193</v>
      </c>
      <c r="B30" s="214">
        <v>0</v>
      </c>
      <c r="C30" s="229">
        <v>0</v>
      </c>
      <c r="D30" s="230">
        <v>0.5</v>
      </c>
      <c r="E30" s="231">
        <v>0.43</v>
      </c>
      <c r="F30" s="214">
        <v>0</v>
      </c>
      <c r="G30" s="229">
        <v>0</v>
      </c>
      <c r="H30" s="214"/>
      <c r="I30" s="229"/>
      <c r="J30" s="214"/>
      <c r="K30" s="229"/>
      <c r="L30" s="214"/>
      <c r="M30" s="229"/>
      <c r="N30" s="214"/>
      <c r="O30" s="229"/>
      <c r="P30" s="214"/>
      <c r="Q30" s="229"/>
      <c r="R30" s="214">
        <v>0.17</v>
      </c>
      <c r="S30" s="229">
        <v>0</v>
      </c>
      <c r="T30" s="214">
        <v>0.71</v>
      </c>
      <c r="U30" s="229">
        <v>0</v>
      </c>
      <c r="V30" s="214">
        <v>1</v>
      </c>
      <c r="W30" s="229">
        <v>0</v>
      </c>
      <c r="X30" s="214">
        <v>0.48</v>
      </c>
      <c r="Y30" s="229">
        <v>0.45</v>
      </c>
      <c r="Z30" s="232">
        <v>0.65</v>
      </c>
      <c r="AA30" s="233">
        <v>0.53</v>
      </c>
      <c r="AB30" s="229">
        <v>0</v>
      </c>
      <c r="AC30" s="214">
        <v>0</v>
      </c>
      <c r="AD30" s="214">
        <v>1</v>
      </c>
      <c r="AE30" s="229">
        <v>0.43</v>
      </c>
      <c r="AF30" s="214">
        <v>7.0000000000000007E-2</v>
      </c>
      <c r="AG30" s="229">
        <v>0.49</v>
      </c>
      <c r="AH30" s="214">
        <v>7.0000000000000007E-2</v>
      </c>
      <c r="AI30" s="229">
        <v>0.56999999999999995</v>
      </c>
      <c r="AJ30" s="214">
        <v>0.02</v>
      </c>
      <c r="AK30" s="229">
        <v>0.43</v>
      </c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  <c r="BL30" s="192"/>
      <c r="BM30" s="192"/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2"/>
      <c r="CK30" s="192"/>
      <c r="CL30" s="192"/>
      <c r="CM30" s="192"/>
      <c r="CN30" s="192"/>
      <c r="CO30" s="192"/>
      <c r="CP30" s="192"/>
      <c r="CQ30" s="192"/>
      <c r="CR30" s="192"/>
      <c r="CS30" s="192"/>
      <c r="CT30" s="192"/>
      <c r="CU30" s="192"/>
      <c r="CV30" s="192"/>
      <c r="CW30" s="192"/>
      <c r="CX30" s="192"/>
      <c r="CY30" s="192"/>
      <c r="CZ30" s="192"/>
      <c r="DA30" s="192"/>
      <c r="DB30" s="192"/>
      <c r="DC30" s="192"/>
      <c r="DD30" s="192"/>
      <c r="DE30" s="192"/>
      <c r="DF30" s="192"/>
      <c r="DG30" s="192"/>
      <c r="DH30" s="192"/>
      <c r="DI30" s="192"/>
      <c r="DJ30" s="192"/>
      <c r="DK30" s="192"/>
      <c r="DL30" s="192"/>
      <c r="DM30" s="192"/>
      <c r="DN30" s="192"/>
      <c r="DO30" s="192"/>
      <c r="DP30" s="192"/>
      <c r="DQ30" s="192"/>
      <c r="DR30" s="192"/>
      <c r="DS30" s="192"/>
      <c r="DT30" s="192"/>
      <c r="DU30" s="192"/>
      <c r="DV30" s="192"/>
      <c r="DW30" s="192"/>
      <c r="DX30" s="192"/>
      <c r="DY30" s="192"/>
      <c r="DZ30" s="192"/>
      <c r="EA30" s="192"/>
      <c r="EB30" s="192"/>
      <c r="EC30" s="192"/>
      <c r="ED30" s="192"/>
      <c r="EE30" s="192"/>
      <c r="EF30" s="192"/>
      <c r="EG30" s="192"/>
      <c r="EH30" s="192"/>
      <c r="EI30" s="192"/>
      <c r="EJ30" s="192"/>
      <c r="EK30" s="192"/>
      <c r="EL30" s="192"/>
      <c r="EM30" s="192"/>
      <c r="EN30" s="192"/>
      <c r="EO30" s="192"/>
      <c r="EP30" s="192"/>
      <c r="EQ30" s="192"/>
      <c r="ER30" s="192"/>
      <c r="ES30" s="192"/>
      <c r="ET30" s="192"/>
      <c r="EU30" s="192"/>
      <c r="EV30" s="192"/>
      <c r="EW30" s="192"/>
      <c r="EX30" s="192"/>
      <c r="EY30" s="192"/>
      <c r="EZ30" s="192"/>
      <c r="FA30" s="192"/>
      <c r="FB30" s="192"/>
      <c r="FC30" s="192"/>
      <c r="FD30" s="192"/>
      <c r="FE30" s="192"/>
      <c r="FF30" s="192"/>
      <c r="FG30" s="192"/>
      <c r="FH30" s="192"/>
      <c r="FI30" s="192"/>
      <c r="FJ30" s="192"/>
      <c r="FK30" s="192"/>
      <c r="FL30" s="192"/>
      <c r="FM30" s="192"/>
      <c r="FN30" s="192"/>
      <c r="FO30" s="192"/>
      <c r="FP30" s="192"/>
      <c r="FQ30" s="192"/>
      <c r="FR30" s="192"/>
      <c r="FS30" s="192"/>
      <c r="FT30" s="192"/>
      <c r="FU30" s="192"/>
      <c r="FV30" s="192"/>
      <c r="FW30" s="192"/>
      <c r="FX30" s="192"/>
      <c r="FY30" s="192"/>
      <c r="FZ30" s="192"/>
      <c r="GA30" s="192"/>
      <c r="GB30" s="192"/>
      <c r="GC30" s="192"/>
      <c r="GD30" s="192"/>
      <c r="GE30" s="192"/>
      <c r="GF30" s="192"/>
      <c r="GG30" s="192"/>
      <c r="GH30" s="192"/>
      <c r="GI30" s="192"/>
      <c r="GJ30" s="192"/>
      <c r="GK30" s="192"/>
      <c r="GL30" s="192"/>
      <c r="GM30" s="192"/>
      <c r="GN30" s="192"/>
      <c r="GO30" s="192"/>
      <c r="GP30" s="192"/>
      <c r="GQ30" s="192"/>
      <c r="GR30" s="192"/>
      <c r="GS30" s="192"/>
      <c r="GT30" s="192"/>
      <c r="GU30" s="192"/>
      <c r="GV30" s="192"/>
      <c r="GW30" s="192"/>
      <c r="GX30" s="192"/>
      <c r="GY30" s="192"/>
      <c r="GZ30" s="192"/>
      <c r="HA30" s="192"/>
      <c r="HB30" s="192"/>
      <c r="HC30" s="192"/>
      <c r="HD30" s="192"/>
      <c r="HE30" s="192"/>
      <c r="HF30" s="192"/>
      <c r="HG30" s="192"/>
      <c r="HH30" s="192"/>
      <c r="HI30" s="192"/>
      <c r="HJ30" s="192"/>
      <c r="HK30" s="192"/>
      <c r="HL30" s="192"/>
      <c r="HM30" s="192"/>
      <c r="HN30" s="192"/>
      <c r="HO30" s="192"/>
      <c r="HP30" s="192"/>
      <c r="HQ30" s="192"/>
      <c r="HR30" s="192"/>
      <c r="HS30" s="192"/>
      <c r="HT30" s="192"/>
      <c r="HU30" s="192"/>
      <c r="HV30" s="192"/>
      <c r="HW30" s="192"/>
      <c r="HX30" s="192"/>
      <c r="HY30" s="192"/>
      <c r="HZ30" s="192"/>
      <c r="IA30" s="192"/>
      <c r="IB30" s="192"/>
      <c r="IC30" s="192"/>
      <c r="ID30" s="192"/>
      <c r="IE30" s="192"/>
      <c r="IF30" s="192"/>
      <c r="IG30" s="192"/>
      <c r="IH30" s="192"/>
      <c r="II30" s="192"/>
      <c r="IJ30" s="192"/>
      <c r="IK30" s="192"/>
      <c r="IL30" s="192"/>
      <c r="IM30" s="192"/>
      <c r="IN30" s="192"/>
      <c r="IO30" s="192"/>
      <c r="IP30" s="192"/>
      <c r="IQ30" s="192"/>
      <c r="IR30" s="192"/>
      <c r="IS30" s="192"/>
      <c r="IT30" s="192"/>
      <c r="IU30" s="192"/>
      <c r="IV30" s="192"/>
    </row>
    <row r="31" spans="1:256" s="193" customFormat="1" x14ac:dyDescent="0.2">
      <c r="A31" s="186" t="s">
        <v>98</v>
      </c>
      <c r="B31" s="214">
        <v>0</v>
      </c>
      <c r="C31" s="229">
        <v>0</v>
      </c>
      <c r="D31" s="230">
        <v>0</v>
      </c>
      <c r="E31" s="231">
        <v>0</v>
      </c>
      <c r="F31" s="214">
        <v>0</v>
      </c>
      <c r="G31" s="229">
        <v>0</v>
      </c>
      <c r="H31" s="214"/>
      <c r="I31" s="229"/>
      <c r="J31" s="214"/>
      <c r="K31" s="229"/>
      <c r="L31" s="214"/>
      <c r="M31" s="229"/>
      <c r="N31" s="214"/>
      <c r="O31" s="229"/>
      <c r="P31" s="214"/>
      <c r="Q31" s="229"/>
      <c r="R31" s="214">
        <v>0</v>
      </c>
      <c r="S31" s="229">
        <v>0</v>
      </c>
      <c r="T31" s="214">
        <v>0</v>
      </c>
      <c r="U31" s="229">
        <v>0</v>
      </c>
      <c r="V31" s="214">
        <v>0</v>
      </c>
      <c r="W31" s="229">
        <v>0</v>
      </c>
      <c r="X31" s="214">
        <v>0</v>
      </c>
      <c r="Y31" s="229">
        <v>0</v>
      </c>
      <c r="Z31" s="232"/>
      <c r="AA31" s="233"/>
      <c r="AB31" s="229">
        <v>0</v>
      </c>
      <c r="AC31" s="214">
        <v>0</v>
      </c>
      <c r="AD31" s="214">
        <v>0</v>
      </c>
      <c r="AE31" s="229">
        <v>0</v>
      </c>
      <c r="AF31" s="214">
        <v>0</v>
      </c>
      <c r="AG31" s="229">
        <v>0</v>
      </c>
      <c r="AH31" s="214">
        <v>0</v>
      </c>
      <c r="AI31" s="229">
        <v>0</v>
      </c>
      <c r="AJ31" s="214">
        <v>0</v>
      </c>
      <c r="AK31" s="229">
        <v>0</v>
      </c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2"/>
      <c r="CC31" s="192"/>
      <c r="CD31" s="192"/>
      <c r="CE31" s="192"/>
      <c r="CF31" s="192"/>
      <c r="CG31" s="192"/>
      <c r="CH31" s="192"/>
      <c r="CI31" s="192"/>
      <c r="CJ31" s="192"/>
      <c r="CK31" s="192"/>
      <c r="CL31" s="192"/>
      <c r="CM31" s="192"/>
      <c r="CN31" s="192"/>
      <c r="CO31" s="192"/>
      <c r="CP31" s="192"/>
      <c r="CQ31" s="192"/>
      <c r="CR31" s="192"/>
      <c r="CS31" s="192"/>
      <c r="CT31" s="192"/>
      <c r="CU31" s="192"/>
      <c r="CV31" s="192"/>
      <c r="CW31" s="192"/>
      <c r="CX31" s="192"/>
      <c r="CY31" s="192"/>
      <c r="CZ31" s="192"/>
      <c r="DA31" s="192"/>
      <c r="DB31" s="192"/>
      <c r="DC31" s="192"/>
      <c r="DD31" s="192"/>
      <c r="DE31" s="192"/>
      <c r="DF31" s="192"/>
      <c r="DG31" s="192"/>
      <c r="DH31" s="192"/>
      <c r="DI31" s="192"/>
      <c r="DJ31" s="192"/>
      <c r="DK31" s="192"/>
      <c r="DL31" s="192"/>
      <c r="DM31" s="192"/>
      <c r="DN31" s="192"/>
      <c r="DO31" s="192"/>
      <c r="DP31" s="192"/>
      <c r="DQ31" s="192"/>
      <c r="DR31" s="192"/>
      <c r="DS31" s="192"/>
      <c r="DT31" s="192"/>
      <c r="DU31" s="192"/>
      <c r="DV31" s="192"/>
      <c r="DW31" s="192"/>
      <c r="DX31" s="192"/>
      <c r="DY31" s="192"/>
      <c r="DZ31" s="192"/>
      <c r="EA31" s="192"/>
      <c r="EB31" s="192"/>
      <c r="EC31" s="192"/>
      <c r="ED31" s="192"/>
      <c r="EE31" s="192"/>
      <c r="EF31" s="192"/>
      <c r="EG31" s="192"/>
      <c r="EH31" s="192"/>
      <c r="EI31" s="192"/>
      <c r="EJ31" s="192"/>
      <c r="EK31" s="192"/>
      <c r="EL31" s="192"/>
      <c r="EM31" s="192"/>
      <c r="EN31" s="192"/>
      <c r="EO31" s="192"/>
      <c r="EP31" s="192"/>
      <c r="EQ31" s="192"/>
      <c r="ER31" s="192"/>
      <c r="ES31" s="192"/>
      <c r="ET31" s="192"/>
      <c r="EU31" s="192"/>
      <c r="EV31" s="192"/>
      <c r="EW31" s="192"/>
      <c r="EX31" s="192"/>
      <c r="EY31" s="192"/>
      <c r="EZ31" s="192"/>
      <c r="FA31" s="192"/>
      <c r="FB31" s="192"/>
      <c r="FC31" s="192"/>
      <c r="FD31" s="192"/>
      <c r="FE31" s="192"/>
      <c r="FF31" s="192"/>
      <c r="FG31" s="192"/>
      <c r="FH31" s="192"/>
      <c r="FI31" s="192"/>
      <c r="FJ31" s="192"/>
      <c r="FK31" s="192"/>
      <c r="FL31" s="192"/>
      <c r="FM31" s="192"/>
      <c r="FN31" s="192"/>
      <c r="FO31" s="192"/>
      <c r="FP31" s="192"/>
      <c r="FQ31" s="192"/>
      <c r="FR31" s="192"/>
      <c r="FS31" s="192"/>
      <c r="FT31" s="192"/>
      <c r="FU31" s="192"/>
      <c r="FV31" s="192"/>
      <c r="FW31" s="192"/>
      <c r="FX31" s="192"/>
      <c r="FY31" s="192"/>
      <c r="FZ31" s="192"/>
      <c r="GA31" s="192"/>
      <c r="GB31" s="192"/>
      <c r="GC31" s="192"/>
      <c r="GD31" s="192"/>
      <c r="GE31" s="192"/>
      <c r="GF31" s="192"/>
      <c r="GG31" s="192"/>
      <c r="GH31" s="192"/>
      <c r="GI31" s="192"/>
      <c r="GJ31" s="192"/>
      <c r="GK31" s="192"/>
      <c r="GL31" s="192"/>
      <c r="GM31" s="192"/>
      <c r="GN31" s="192"/>
      <c r="GO31" s="192"/>
      <c r="GP31" s="192"/>
      <c r="GQ31" s="192"/>
      <c r="GR31" s="192"/>
      <c r="GS31" s="192"/>
      <c r="GT31" s="192"/>
      <c r="GU31" s="192"/>
      <c r="GV31" s="192"/>
      <c r="GW31" s="192"/>
      <c r="GX31" s="192"/>
      <c r="GY31" s="192"/>
      <c r="GZ31" s="192"/>
      <c r="HA31" s="192"/>
      <c r="HB31" s="192"/>
      <c r="HC31" s="192"/>
      <c r="HD31" s="192"/>
      <c r="HE31" s="192"/>
      <c r="HF31" s="192"/>
      <c r="HG31" s="192"/>
      <c r="HH31" s="192"/>
      <c r="HI31" s="192"/>
      <c r="HJ31" s="192"/>
      <c r="HK31" s="192"/>
      <c r="HL31" s="192"/>
      <c r="HM31" s="192"/>
      <c r="HN31" s="192"/>
      <c r="HO31" s="192"/>
      <c r="HP31" s="192"/>
      <c r="HQ31" s="192"/>
      <c r="HR31" s="192"/>
      <c r="HS31" s="192"/>
      <c r="HT31" s="192"/>
      <c r="HU31" s="192"/>
      <c r="HV31" s="192"/>
      <c r="HW31" s="192"/>
      <c r="HX31" s="192"/>
      <c r="HY31" s="192"/>
      <c r="HZ31" s="192"/>
      <c r="IA31" s="192"/>
      <c r="IB31" s="192"/>
      <c r="IC31" s="192"/>
      <c r="ID31" s="192"/>
      <c r="IE31" s="192"/>
      <c r="IF31" s="192"/>
      <c r="IG31" s="192"/>
      <c r="IH31" s="192"/>
      <c r="II31" s="192"/>
      <c r="IJ31" s="192"/>
      <c r="IK31" s="192"/>
      <c r="IL31" s="192"/>
      <c r="IM31" s="192"/>
      <c r="IN31" s="192"/>
      <c r="IO31" s="192"/>
      <c r="IP31" s="192"/>
      <c r="IQ31" s="192"/>
      <c r="IR31" s="192"/>
      <c r="IS31" s="192"/>
      <c r="IT31" s="192"/>
      <c r="IU31" s="192"/>
      <c r="IV31" s="192"/>
    </row>
    <row r="32" spans="1:256" s="193" customFormat="1" x14ac:dyDescent="0.2">
      <c r="A32" s="186" t="s">
        <v>194</v>
      </c>
      <c r="B32" s="214">
        <v>0</v>
      </c>
      <c r="C32" s="229">
        <v>0</v>
      </c>
      <c r="D32" s="230">
        <v>0</v>
      </c>
      <c r="E32" s="231">
        <v>0</v>
      </c>
      <c r="F32" s="214">
        <v>0</v>
      </c>
      <c r="G32" s="229">
        <v>0</v>
      </c>
      <c r="H32" s="214"/>
      <c r="I32" s="229"/>
      <c r="J32" s="214"/>
      <c r="K32" s="229"/>
      <c r="L32" s="214"/>
      <c r="M32" s="229"/>
      <c r="N32" s="214"/>
      <c r="O32" s="229"/>
      <c r="P32" s="214"/>
      <c r="Q32" s="229"/>
      <c r="R32" s="214">
        <v>0</v>
      </c>
      <c r="S32" s="229">
        <v>0</v>
      </c>
      <c r="T32" s="214">
        <v>0</v>
      </c>
      <c r="U32" s="229">
        <v>0</v>
      </c>
      <c r="V32" s="214">
        <v>0</v>
      </c>
      <c r="W32" s="229">
        <v>0</v>
      </c>
      <c r="X32" s="214">
        <v>0</v>
      </c>
      <c r="Y32" s="229">
        <v>0</v>
      </c>
      <c r="Z32" s="232">
        <v>0</v>
      </c>
      <c r="AA32" s="233">
        <v>0</v>
      </c>
      <c r="AB32" s="229">
        <v>0</v>
      </c>
      <c r="AC32" s="214">
        <v>0</v>
      </c>
      <c r="AD32" s="214">
        <v>0.33</v>
      </c>
      <c r="AE32" s="229">
        <v>0.25</v>
      </c>
      <c r="AF32" s="214">
        <v>0</v>
      </c>
      <c r="AG32" s="229">
        <v>0</v>
      </c>
      <c r="AH32" s="214">
        <v>0.2</v>
      </c>
      <c r="AI32" s="229">
        <v>0.5</v>
      </c>
      <c r="AJ32" s="214">
        <v>0.1</v>
      </c>
      <c r="AK32" s="229">
        <v>0.33</v>
      </c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  <c r="BL32" s="192"/>
      <c r="BM32" s="192"/>
      <c r="BN32" s="192"/>
      <c r="BO32" s="192"/>
      <c r="BP32" s="192"/>
      <c r="BQ32" s="192"/>
      <c r="BR32" s="192"/>
      <c r="BS32" s="192"/>
      <c r="BT32" s="192"/>
      <c r="BU32" s="192"/>
      <c r="BV32" s="192"/>
      <c r="BW32" s="192"/>
      <c r="BX32" s="192"/>
      <c r="BY32" s="192"/>
      <c r="BZ32" s="192"/>
      <c r="CA32" s="192"/>
      <c r="CB32" s="192"/>
      <c r="CC32" s="192"/>
      <c r="CD32" s="192"/>
      <c r="CE32" s="192"/>
      <c r="CF32" s="192"/>
      <c r="CG32" s="192"/>
      <c r="CH32" s="192"/>
      <c r="CI32" s="192"/>
      <c r="CJ32" s="192"/>
      <c r="CK32" s="192"/>
      <c r="CL32" s="192"/>
      <c r="CM32" s="192"/>
      <c r="CN32" s="192"/>
      <c r="CO32" s="192"/>
      <c r="CP32" s="192"/>
      <c r="CQ32" s="192"/>
      <c r="CR32" s="192"/>
      <c r="CS32" s="192"/>
      <c r="CT32" s="192"/>
      <c r="CU32" s="192"/>
      <c r="CV32" s="192"/>
      <c r="CW32" s="192"/>
      <c r="CX32" s="192"/>
      <c r="CY32" s="192"/>
      <c r="CZ32" s="192"/>
      <c r="DA32" s="192"/>
      <c r="DB32" s="192"/>
      <c r="DC32" s="192"/>
      <c r="DD32" s="192"/>
      <c r="DE32" s="192"/>
      <c r="DF32" s="192"/>
      <c r="DG32" s="192"/>
      <c r="DH32" s="192"/>
      <c r="DI32" s="192"/>
      <c r="DJ32" s="192"/>
      <c r="DK32" s="192"/>
      <c r="DL32" s="192"/>
      <c r="DM32" s="192"/>
      <c r="DN32" s="192"/>
      <c r="DO32" s="192"/>
      <c r="DP32" s="192"/>
      <c r="DQ32" s="192"/>
      <c r="DR32" s="192"/>
      <c r="DS32" s="192"/>
      <c r="DT32" s="192"/>
      <c r="DU32" s="192"/>
      <c r="DV32" s="192"/>
      <c r="DW32" s="192"/>
      <c r="DX32" s="192"/>
      <c r="DY32" s="192"/>
      <c r="DZ32" s="192"/>
      <c r="EA32" s="192"/>
      <c r="EB32" s="192"/>
      <c r="EC32" s="192"/>
      <c r="ED32" s="192"/>
      <c r="EE32" s="192"/>
      <c r="EF32" s="192"/>
      <c r="EG32" s="192"/>
      <c r="EH32" s="192"/>
      <c r="EI32" s="192"/>
      <c r="EJ32" s="192"/>
      <c r="EK32" s="192"/>
      <c r="EL32" s="192"/>
      <c r="EM32" s="192"/>
      <c r="EN32" s="192"/>
      <c r="EO32" s="192"/>
      <c r="EP32" s="192"/>
      <c r="EQ32" s="192"/>
      <c r="ER32" s="192"/>
      <c r="ES32" s="192"/>
      <c r="ET32" s="192"/>
      <c r="EU32" s="192"/>
      <c r="EV32" s="192"/>
      <c r="EW32" s="192"/>
      <c r="EX32" s="192"/>
      <c r="EY32" s="192"/>
      <c r="EZ32" s="192"/>
      <c r="FA32" s="192"/>
      <c r="FB32" s="192"/>
      <c r="FC32" s="192"/>
      <c r="FD32" s="192"/>
      <c r="FE32" s="192"/>
      <c r="FF32" s="192"/>
      <c r="FG32" s="192"/>
      <c r="FH32" s="192"/>
      <c r="FI32" s="192"/>
      <c r="FJ32" s="192"/>
      <c r="FK32" s="192"/>
      <c r="FL32" s="192"/>
      <c r="FM32" s="192"/>
      <c r="FN32" s="192"/>
      <c r="FO32" s="192"/>
      <c r="FP32" s="192"/>
      <c r="FQ32" s="192"/>
      <c r="FR32" s="192"/>
      <c r="FS32" s="192"/>
      <c r="FT32" s="192"/>
      <c r="FU32" s="192"/>
      <c r="FV32" s="192"/>
      <c r="FW32" s="192"/>
      <c r="FX32" s="192"/>
      <c r="FY32" s="192"/>
      <c r="FZ32" s="192"/>
      <c r="GA32" s="192"/>
      <c r="GB32" s="192"/>
      <c r="GC32" s="192"/>
      <c r="GD32" s="192"/>
      <c r="GE32" s="192"/>
      <c r="GF32" s="192"/>
      <c r="GG32" s="192"/>
      <c r="GH32" s="192"/>
      <c r="GI32" s="192"/>
      <c r="GJ32" s="192"/>
      <c r="GK32" s="192"/>
      <c r="GL32" s="192"/>
      <c r="GM32" s="192"/>
      <c r="GN32" s="192"/>
      <c r="GO32" s="192"/>
      <c r="GP32" s="192"/>
      <c r="GQ32" s="192"/>
      <c r="GR32" s="192"/>
      <c r="GS32" s="192"/>
      <c r="GT32" s="192"/>
      <c r="GU32" s="192"/>
      <c r="GV32" s="192"/>
      <c r="GW32" s="192"/>
      <c r="GX32" s="192"/>
      <c r="GY32" s="192"/>
      <c r="GZ32" s="192"/>
      <c r="HA32" s="192"/>
      <c r="HB32" s="192"/>
      <c r="HC32" s="192"/>
      <c r="HD32" s="192"/>
      <c r="HE32" s="192"/>
      <c r="HF32" s="192"/>
      <c r="HG32" s="192"/>
      <c r="HH32" s="192"/>
      <c r="HI32" s="192"/>
      <c r="HJ32" s="192"/>
      <c r="HK32" s="192"/>
      <c r="HL32" s="192"/>
      <c r="HM32" s="192"/>
      <c r="HN32" s="192"/>
      <c r="HO32" s="192"/>
      <c r="HP32" s="192"/>
      <c r="HQ32" s="192"/>
      <c r="HR32" s="192"/>
      <c r="HS32" s="192"/>
      <c r="HT32" s="192"/>
      <c r="HU32" s="192"/>
      <c r="HV32" s="192"/>
      <c r="HW32" s="192"/>
      <c r="HX32" s="192"/>
      <c r="HY32" s="192"/>
      <c r="HZ32" s="192"/>
      <c r="IA32" s="192"/>
      <c r="IB32" s="192"/>
      <c r="IC32" s="192"/>
      <c r="ID32" s="192"/>
      <c r="IE32" s="192"/>
      <c r="IF32" s="192"/>
      <c r="IG32" s="192"/>
      <c r="IH32" s="192"/>
      <c r="II32" s="192"/>
      <c r="IJ32" s="192"/>
      <c r="IK32" s="192"/>
      <c r="IL32" s="192"/>
      <c r="IM32" s="192"/>
      <c r="IN32" s="192"/>
      <c r="IO32" s="192"/>
      <c r="IP32" s="192"/>
      <c r="IQ32" s="192"/>
      <c r="IR32" s="192"/>
      <c r="IS32" s="192"/>
      <c r="IT32" s="192"/>
      <c r="IU32" s="192"/>
      <c r="IV32" s="192"/>
    </row>
    <row r="33" spans="1:256" s="193" customFormat="1" x14ac:dyDescent="0.2">
      <c r="A33" s="186" t="s">
        <v>195</v>
      </c>
      <c r="B33" s="214"/>
      <c r="C33" s="229"/>
      <c r="D33" s="230"/>
      <c r="E33" s="231"/>
      <c r="F33" s="214"/>
      <c r="G33" s="229"/>
      <c r="H33" s="214"/>
      <c r="I33" s="229"/>
      <c r="J33" s="214"/>
      <c r="K33" s="229"/>
      <c r="L33" s="214"/>
      <c r="M33" s="229"/>
      <c r="N33" s="214"/>
      <c r="O33" s="229"/>
      <c r="P33" s="214"/>
      <c r="Q33" s="229"/>
      <c r="R33" s="214"/>
      <c r="S33" s="229"/>
      <c r="T33" s="214"/>
      <c r="U33" s="229"/>
      <c r="V33" s="214"/>
      <c r="W33" s="229"/>
      <c r="X33" s="214"/>
      <c r="Y33" s="229"/>
      <c r="Z33" s="232"/>
      <c r="AA33" s="233"/>
      <c r="AB33" s="229"/>
      <c r="AC33" s="214"/>
      <c r="AD33" s="214"/>
      <c r="AE33" s="229"/>
      <c r="AF33" s="214">
        <v>0.33</v>
      </c>
      <c r="AG33" s="229">
        <v>0.25</v>
      </c>
      <c r="AH33" s="214">
        <v>0.8</v>
      </c>
      <c r="AI33" s="229">
        <v>0</v>
      </c>
      <c r="AJ33" s="214">
        <v>1</v>
      </c>
      <c r="AK33" s="229">
        <v>1</v>
      </c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92"/>
      <c r="BD33" s="192"/>
      <c r="BE33" s="192"/>
      <c r="BF33" s="192"/>
      <c r="BG33" s="192"/>
      <c r="BH33" s="192"/>
      <c r="BI33" s="192"/>
      <c r="BJ33" s="192"/>
      <c r="BK33" s="192"/>
      <c r="BL33" s="192"/>
      <c r="BM33" s="192"/>
      <c r="BN33" s="192"/>
      <c r="BO33" s="192"/>
      <c r="BP33" s="192"/>
      <c r="BQ33" s="192"/>
      <c r="BR33" s="192"/>
      <c r="BS33" s="192"/>
      <c r="BT33" s="192"/>
      <c r="BU33" s="192"/>
      <c r="BV33" s="192"/>
      <c r="BW33" s="192"/>
      <c r="BX33" s="192"/>
      <c r="BY33" s="192"/>
      <c r="BZ33" s="192"/>
      <c r="CA33" s="192"/>
      <c r="CB33" s="192"/>
      <c r="CC33" s="192"/>
      <c r="CD33" s="192"/>
      <c r="CE33" s="192"/>
      <c r="CF33" s="192"/>
      <c r="CG33" s="192"/>
      <c r="CH33" s="192"/>
      <c r="CI33" s="192"/>
      <c r="CJ33" s="192"/>
      <c r="CK33" s="192"/>
      <c r="CL33" s="192"/>
      <c r="CM33" s="192"/>
      <c r="CN33" s="192"/>
      <c r="CO33" s="192"/>
      <c r="CP33" s="192"/>
      <c r="CQ33" s="192"/>
      <c r="CR33" s="192"/>
      <c r="CS33" s="192"/>
      <c r="CT33" s="192"/>
      <c r="CU33" s="192"/>
      <c r="CV33" s="192"/>
      <c r="CW33" s="192"/>
      <c r="CX33" s="192"/>
      <c r="CY33" s="192"/>
      <c r="CZ33" s="192"/>
      <c r="DA33" s="192"/>
      <c r="DB33" s="192"/>
      <c r="DC33" s="192"/>
      <c r="DD33" s="192"/>
      <c r="DE33" s="192"/>
      <c r="DF33" s="192"/>
      <c r="DG33" s="192"/>
      <c r="DH33" s="192"/>
      <c r="DI33" s="192"/>
      <c r="DJ33" s="192"/>
      <c r="DK33" s="192"/>
      <c r="DL33" s="192"/>
      <c r="DM33" s="192"/>
      <c r="DN33" s="192"/>
      <c r="DO33" s="192"/>
      <c r="DP33" s="192"/>
      <c r="DQ33" s="192"/>
      <c r="DR33" s="192"/>
      <c r="DS33" s="192"/>
      <c r="DT33" s="192"/>
      <c r="DU33" s="192"/>
      <c r="DV33" s="192"/>
      <c r="DW33" s="192"/>
      <c r="DX33" s="192"/>
      <c r="DY33" s="192"/>
      <c r="DZ33" s="192"/>
      <c r="EA33" s="192"/>
      <c r="EB33" s="192"/>
      <c r="EC33" s="192"/>
      <c r="ED33" s="192"/>
      <c r="EE33" s="192"/>
      <c r="EF33" s="192"/>
      <c r="EG33" s="192"/>
      <c r="EH33" s="192"/>
      <c r="EI33" s="192"/>
      <c r="EJ33" s="192"/>
      <c r="EK33" s="192"/>
      <c r="EL33" s="192"/>
      <c r="EM33" s="192"/>
      <c r="EN33" s="192"/>
      <c r="EO33" s="192"/>
      <c r="EP33" s="192"/>
      <c r="EQ33" s="192"/>
      <c r="ER33" s="192"/>
      <c r="ES33" s="192"/>
      <c r="ET33" s="192"/>
      <c r="EU33" s="192"/>
      <c r="EV33" s="192"/>
      <c r="EW33" s="192"/>
      <c r="EX33" s="192"/>
      <c r="EY33" s="192"/>
      <c r="EZ33" s="192"/>
      <c r="FA33" s="192"/>
      <c r="FB33" s="192"/>
      <c r="FC33" s="192"/>
      <c r="FD33" s="192"/>
      <c r="FE33" s="192"/>
      <c r="FF33" s="192"/>
      <c r="FG33" s="192"/>
      <c r="FH33" s="192"/>
      <c r="FI33" s="192"/>
      <c r="FJ33" s="192"/>
      <c r="FK33" s="192"/>
      <c r="FL33" s="192"/>
      <c r="FM33" s="192"/>
      <c r="FN33" s="192"/>
      <c r="FO33" s="192"/>
      <c r="FP33" s="192"/>
      <c r="FQ33" s="192"/>
      <c r="FR33" s="192"/>
      <c r="FS33" s="192"/>
      <c r="FT33" s="192"/>
      <c r="FU33" s="192"/>
      <c r="FV33" s="192"/>
      <c r="FW33" s="192"/>
      <c r="FX33" s="192"/>
      <c r="FY33" s="192"/>
      <c r="FZ33" s="192"/>
      <c r="GA33" s="192"/>
      <c r="GB33" s="192"/>
      <c r="GC33" s="192"/>
      <c r="GD33" s="192"/>
      <c r="GE33" s="192"/>
      <c r="GF33" s="192"/>
      <c r="GG33" s="192"/>
      <c r="GH33" s="192"/>
      <c r="GI33" s="192"/>
      <c r="GJ33" s="192"/>
      <c r="GK33" s="192"/>
      <c r="GL33" s="192"/>
      <c r="GM33" s="192"/>
      <c r="GN33" s="192"/>
      <c r="GO33" s="192"/>
      <c r="GP33" s="192"/>
      <c r="GQ33" s="192"/>
      <c r="GR33" s="192"/>
      <c r="GS33" s="192"/>
      <c r="GT33" s="192"/>
      <c r="GU33" s="192"/>
      <c r="GV33" s="192"/>
      <c r="GW33" s="192"/>
      <c r="GX33" s="192"/>
      <c r="GY33" s="192"/>
      <c r="GZ33" s="192"/>
      <c r="HA33" s="192"/>
      <c r="HB33" s="192"/>
      <c r="HC33" s="192"/>
      <c r="HD33" s="192"/>
      <c r="HE33" s="192"/>
      <c r="HF33" s="192"/>
      <c r="HG33" s="192"/>
      <c r="HH33" s="192"/>
      <c r="HI33" s="192"/>
      <c r="HJ33" s="192"/>
      <c r="HK33" s="192"/>
      <c r="HL33" s="192"/>
      <c r="HM33" s="192"/>
      <c r="HN33" s="192"/>
      <c r="HO33" s="192"/>
      <c r="HP33" s="192"/>
      <c r="HQ33" s="192"/>
      <c r="HR33" s="192"/>
      <c r="HS33" s="192"/>
      <c r="HT33" s="192"/>
      <c r="HU33" s="192"/>
      <c r="HV33" s="192"/>
      <c r="HW33" s="192"/>
      <c r="HX33" s="192"/>
      <c r="HY33" s="192"/>
      <c r="HZ33" s="192"/>
      <c r="IA33" s="192"/>
      <c r="IB33" s="192"/>
      <c r="IC33" s="192"/>
      <c r="ID33" s="192"/>
      <c r="IE33" s="192"/>
      <c r="IF33" s="192"/>
      <c r="IG33" s="192"/>
      <c r="IH33" s="192"/>
      <c r="II33" s="192"/>
      <c r="IJ33" s="192"/>
      <c r="IK33" s="192"/>
      <c r="IL33" s="192"/>
      <c r="IM33" s="192"/>
      <c r="IN33" s="192"/>
      <c r="IO33" s="192"/>
      <c r="IP33" s="192"/>
      <c r="IQ33" s="192"/>
      <c r="IR33" s="192"/>
      <c r="IS33" s="192"/>
      <c r="IT33" s="192"/>
      <c r="IU33" s="192"/>
      <c r="IV33" s="192"/>
    </row>
    <row r="34" spans="1:256" s="193" customFormat="1" x14ac:dyDescent="0.2">
      <c r="A34" s="186" t="s">
        <v>196</v>
      </c>
      <c r="B34" s="214">
        <v>0</v>
      </c>
      <c r="C34" s="229">
        <v>0</v>
      </c>
      <c r="D34" s="230">
        <v>0</v>
      </c>
      <c r="E34" s="231">
        <v>0</v>
      </c>
      <c r="F34" s="214">
        <v>0</v>
      </c>
      <c r="G34" s="229">
        <v>0</v>
      </c>
      <c r="H34" s="214"/>
      <c r="I34" s="229"/>
      <c r="J34" s="214"/>
      <c r="K34" s="229"/>
      <c r="L34" s="214"/>
      <c r="M34" s="229"/>
      <c r="N34" s="214"/>
      <c r="O34" s="229"/>
      <c r="P34" s="214"/>
      <c r="Q34" s="229"/>
      <c r="R34" s="214">
        <v>0</v>
      </c>
      <c r="S34" s="229">
        <v>0</v>
      </c>
      <c r="T34" s="214">
        <v>0</v>
      </c>
      <c r="U34" s="229">
        <v>0</v>
      </c>
      <c r="V34" s="214">
        <v>0</v>
      </c>
      <c r="W34" s="229">
        <v>0</v>
      </c>
      <c r="X34" s="214">
        <v>0</v>
      </c>
      <c r="Y34" s="229">
        <v>0</v>
      </c>
      <c r="Z34" s="232">
        <v>0</v>
      </c>
      <c r="AA34" s="233">
        <v>0</v>
      </c>
      <c r="AB34" s="229">
        <v>0</v>
      </c>
      <c r="AC34" s="214">
        <v>0</v>
      </c>
      <c r="AD34" s="214">
        <v>0.08</v>
      </c>
      <c r="AE34" s="229">
        <v>0.36</v>
      </c>
      <c r="AF34" s="214">
        <v>0.5</v>
      </c>
      <c r="AG34" s="229">
        <v>0.33</v>
      </c>
      <c r="AH34" s="214">
        <v>0.2</v>
      </c>
      <c r="AI34" s="229">
        <v>0</v>
      </c>
      <c r="AJ34" s="214">
        <v>0</v>
      </c>
      <c r="AK34" s="229">
        <v>0.6</v>
      </c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92"/>
      <c r="BJ34" s="192"/>
      <c r="BK34" s="192"/>
      <c r="BL34" s="192"/>
      <c r="BM34" s="192"/>
      <c r="BN34" s="192"/>
      <c r="BO34" s="192"/>
      <c r="BP34" s="192"/>
      <c r="BQ34" s="192"/>
      <c r="BR34" s="192"/>
      <c r="BS34" s="192"/>
      <c r="BT34" s="192"/>
      <c r="BU34" s="192"/>
      <c r="BV34" s="192"/>
      <c r="BW34" s="192"/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2"/>
      <c r="CK34" s="192"/>
      <c r="CL34" s="192"/>
      <c r="CM34" s="192"/>
      <c r="CN34" s="192"/>
      <c r="CO34" s="192"/>
      <c r="CP34" s="192"/>
      <c r="CQ34" s="192"/>
      <c r="CR34" s="192"/>
      <c r="CS34" s="192"/>
      <c r="CT34" s="192"/>
      <c r="CU34" s="192"/>
      <c r="CV34" s="192"/>
      <c r="CW34" s="192"/>
      <c r="CX34" s="192"/>
      <c r="CY34" s="192"/>
      <c r="CZ34" s="192"/>
      <c r="DA34" s="192"/>
      <c r="DB34" s="192"/>
      <c r="DC34" s="192"/>
      <c r="DD34" s="192"/>
      <c r="DE34" s="192"/>
      <c r="DF34" s="192"/>
      <c r="DG34" s="192"/>
      <c r="DH34" s="192"/>
      <c r="DI34" s="192"/>
      <c r="DJ34" s="192"/>
      <c r="DK34" s="192"/>
      <c r="DL34" s="192"/>
      <c r="DM34" s="192"/>
      <c r="DN34" s="192"/>
      <c r="DO34" s="192"/>
      <c r="DP34" s="192"/>
      <c r="DQ34" s="192"/>
      <c r="DR34" s="192"/>
      <c r="DS34" s="192"/>
      <c r="DT34" s="192"/>
      <c r="DU34" s="192"/>
      <c r="DV34" s="192"/>
      <c r="DW34" s="192"/>
      <c r="DX34" s="192"/>
      <c r="DY34" s="192"/>
      <c r="DZ34" s="192"/>
      <c r="EA34" s="192"/>
      <c r="EB34" s="192"/>
      <c r="EC34" s="192"/>
      <c r="ED34" s="192"/>
      <c r="EE34" s="192"/>
      <c r="EF34" s="192"/>
      <c r="EG34" s="192"/>
      <c r="EH34" s="192"/>
      <c r="EI34" s="192"/>
      <c r="EJ34" s="192"/>
      <c r="EK34" s="192"/>
      <c r="EL34" s="192"/>
      <c r="EM34" s="192"/>
      <c r="EN34" s="192"/>
      <c r="EO34" s="192"/>
      <c r="EP34" s="192"/>
      <c r="EQ34" s="192"/>
      <c r="ER34" s="192"/>
      <c r="ES34" s="192"/>
      <c r="ET34" s="192"/>
      <c r="EU34" s="192"/>
      <c r="EV34" s="192"/>
      <c r="EW34" s="192"/>
      <c r="EX34" s="192"/>
      <c r="EY34" s="192"/>
      <c r="EZ34" s="192"/>
      <c r="FA34" s="192"/>
      <c r="FB34" s="192"/>
      <c r="FC34" s="192"/>
      <c r="FD34" s="192"/>
      <c r="FE34" s="192"/>
      <c r="FF34" s="192"/>
      <c r="FG34" s="192"/>
      <c r="FH34" s="192"/>
      <c r="FI34" s="192"/>
      <c r="FJ34" s="192"/>
      <c r="FK34" s="192"/>
      <c r="FL34" s="192"/>
      <c r="FM34" s="192"/>
      <c r="FN34" s="192"/>
      <c r="FO34" s="192"/>
      <c r="FP34" s="192"/>
      <c r="FQ34" s="192"/>
      <c r="FR34" s="192"/>
      <c r="FS34" s="192"/>
      <c r="FT34" s="192"/>
      <c r="FU34" s="192"/>
      <c r="FV34" s="192"/>
      <c r="FW34" s="192"/>
      <c r="FX34" s="192"/>
      <c r="FY34" s="192"/>
      <c r="FZ34" s="192"/>
      <c r="GA34" s="192"/>
      <c r="GB34" s="192"/>
      <c r="GC34" s="192"/>
      <c r="GD34" s="192"/>
      <c r="GE34" s="192"/>
      <c r="GF34" s="192"/>
      <c r="GG34" s="192"/>
      <c r="GH34" s="192"/>
      <c r="GI34" s="192"/>
      <c r="GJ34" s="192"/>
      <c r="GK34" s="192"/>
      <c r="GL34" s="192"/>
      <c r="GM34" s="192"/>
      <c r="GN34" s="192"/>
      <c r="GO34" s="192"/>
      <c r="GP34" s="192"/>
      <c r="GQ34" s="192"/>
      <c r="GR34" s="192"/>
      <c r="GS34" s="192"/>
      <c r="GT34" s="192"/>
      <c r="GU34" s="192"/>
      <c r="GV34" s="192"/>
      <c r="GW34" s="192"/>
      <c r="GX34" s="192"/>
      <c r="GY34" s="192"/>
      <c r="GZ34" s="192"/>
      <c r="HA34" s="192"/>
      <c r="HB34" s="192"/>
      <c r="HC34" s="192"/>
      <c r="HD34" s="192"/>
      <c r="HE34" s="192"/>
      <c r="HF34" s="192"/>
      <c r="HG34" s="192"/>
      <c r="HH34" s="192"/>
      <c r="HI34" s="192"/>
      <c r="HJ34" s="192"/>
      <c r="HK34" s="192"/>
      <c r="HL34" s="192"/>
      <c r="HM34" s="192"/>
      <c r="HN34" s="192"/>
      <c r="HO34" s="192"/>
      <c r="HP34" s="192"/>
      <c r="HQ34" s="192"/>
      <c r="HR34" s="192"/>
      <c r="HS34" s="192"/>
      <c r="HT34" s="192"/>
      <c r="HU34" s="192"/>
      <c r="HV34" s="192"/>
      <c r="HW34" s="192"/>
      <c r="HX34" s="192"/>
      <c r="HY34" s="192"/>
      <c r="HZ34" s="192"/>
      <c r="IA34" s="192"/>
      <c r="IB34" s="192"/>
      <c r="IC34" s="192"/>
      <c r="ID34" s="192"/>
      <c r="IE34" s="192"/>
      <c r="IF34" s="192"/>
      <c r="IG34" s="192"/>
      <c r="IH34" s="192"/>
      <c r="II34" s="192"/>
      <c r="IJ34" s="192"/>
      <c r="IK34" s="192"/>
      <c r="IL34" s="192"/>
      <c r="IM34" s="192"/>
      <c r="IN34" s="192"/>
      <c r="IO34" s="192"/>
      <c r="IP34" s="192"/>
      <c r="IQ34" s="192"/>
      <c r="IR34" s="192"/>
      <c r="IS34" s="192"/>
      <c r="IT34" s="192"/>
      <c r="IU34" s="192"/>
      <c r="IV34" s="192"/>
    </row>
    <row r="35" spans="1:256" s="193" customFormat="1" x14ac:dyDescent="0.2">
      <c r="A35" s="186" t="s">
        <v>102</v>
      </c>
      <c r="B35" s="214">
        <v>0.86</v>
      </c>
      <c r="C35" s="229">
        <v>0</v>
      </c>
      <c r="D35" s="230">
        <v>0.9</v>
      </c>
      <c r="E35" s="231">
        <v>0.14000000000000001</v>
      </c>
      <c r="F35" s="214">
        <v>0.71430000000000005</v>
      </c>
      <c r="G35" s="229">
        <v>0</v>
      </c>
      <c r="H35" s="214"/>
      <c r="I35" s="229"/>
      <c r="J35" s="214"/>
      <c r="K35" s="229"/>
      <c r="L35" s="214"/>
      <c r="M35" s="229"/>
      <c r="N35" s="214"/>
      <c r="O35" s="229"/>
      <c r="P35" s="214"/>
      <c r="Q35" s="229"/>
      <c r="R35" s="214">
        <v>0.84</v>
      </c>
      <c r="S35" s="229">
        <v>0</v>
      </c>
      <c r="T35" s="214">
        <v>1</v>
      </c>
      <c r="U35" s="229">
        <v>0</v>
      </c>
      <c r="V35" s="214">
        <v>1</v>
      </c>
      <c r="W35" s="229">
        <v>0</v>
      </c>
      <c r="X35" s="214">
        <v>0.98</v>
      </c>
      <c r="Y35" s="229">
        <v>0.5</v>
      </c>
      <c r="Z35" s="232">
        <v>0.84</v>
      </c>
      <c r="AA35" s="233">
        <v>0.51</v>
      </c>
      <c r="AB35" s="229">
        <v>0.84</v>
      </c>
      <c r="AC35" s="214">
        <v>0.05</v>
      </c>
      <c r="AD35" s="214">
        <v>0.17</v>
      </c>
      <c r="AE35" s="229">
        <v>0</v>
      </c>
      <c r="AF35" s="214">
        <v>0.86</v>
      </c>
      <c r="AG35" s="229">
        <v>0.65</v>
      </c>
      <c r="AH35" s="214">
        <v>0.09</v>
      </c>
      <c r="AI35" s="229">
        <v>0.19</v>
      </c>
      <c r="AJ35" s="214">
        <v>0.12</v>
      </c>
      <c r="AK35" s="229">
        <v>0.25</v>
      </c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  <c r="DU35" s="192"/>
      <c r="DV35" s="192"/>
      <c r="DW35" s="192"/>
      <c r="DX35" s="192"/>
      <c r="DY35" s="192"/>
      <c r="DZ35" s="192"/>
      <c r="EA35" s="192"/>
      <c r="EB35" s="192"/>
      <c r="EC35" s="192"/>
      <c r="ED35" s="192"/>
      <c r="EE35" s="192"/>
      <c r="EF35" s="192"/>
      <c r="EG35" s="192"/>
      <c r="EH35" s="192"/>
      <c r="EI35" s="192"/>
      <c r="EJ35" s="192"/>
      <c r="EK35" s="192"/>
      <c r="EL35" s="192"/>
      <c r="EM35" s="192"/>
      <c r="EN35" s="192"/>
      <c r="EO35" s="192"/>
      <c r="EP35" s="192"/>
      <c r="EQ35" s="192"/>
      <c r="ER35" s="192"/>
      <c r="ES35" s="192"/>
      <c r="ET35" s="192"/>
      <c r="EU35" s="192"/>
      <c r="EV35" s="192"/>
      <c r="EW35" s="192"/>
      <c r="EX35" s="192"/>
      <c r="EY35" s="192"/>
      <c r="EZ35" s="192"/>
      <c r="FA35" s="192"/>
      <c r="FB35" s="192"/>
      <c r="FC35" s="192"/>
      <c r="FD35" s="192"/>
      <c r="FE35" s="192"/>
      <c r="FF35" s="192"/>
      <c r="FG35" s="192"/>
      <c r="FH35" s="192"/>
      <c r="FI35" s="192"/>
      <c r="FJ35" s="192"/>
      <c r="FK35" s="192"/>
      <c r="FL35" s="192"/>
      <c r="FM35" s="192"/>
      <c r="FN35" s="192"/>
      <c r="FO35" s="192"/>
      <c r="FP35" s="192"/>
      <c r="FQ35" s="192"/>
      <c r="FR35" s="192"/>
      <c r="FS35" s="192"/>
      <c r="FT35" s="192"/>
      <c r="FU35" s="192"/>
      <c r="FV35" s="192"/>
      <c r="FW35" s="192"/>
      <c r="FX35" s="192"/>
      <c r="FY35" s="192"/>
      <c r="FZ35" s="192"/>
      <c r="GA35" s="192"/>
      <c r="GB35" s="192"/>
      <c r="GC35" s="192"/>
      <c r="GD35" s="192"/>
      <c r="GE35" s="192"/>
      <c r="GF35" s="192"/>
      <c r="GG35" s="192"/>
      <c r="GH35" s="192"/>
      <c r="GI35" s="192"/>
      <c r="GJ35" s="192"/>
      <c r="GK35" s="192"/>
      <c r="GL35" s="192"/>
      <c r="GM35" s="192"/>
      <c r="GN35" s="192"/>
      <c r="GO35" s="192"/>
      <c r="GP35" s="192"/>
      <c r="GQ35" s="192"/>
      <c r="GR35" s="192"/>
      <c r="GS35" s="192"/>
      <c r="GT35" s="192"/>
      <c r="GU35" s="192"/>
      <c r="GV35" s="192"/>
      <c r="GW35" s="192"/>
      <c r="GX35" s="192"/>
      <c r="GY35" s="192"/>
      <c r="GZ35" s="192"/>
      <c r="HA35" s="192"/>
      <c r="HB35" s="192"/>
      <c r="HC35" s="192"/>
      <c r="HD35" s="192"/>
      <c r="HE35" s="192"/>
      <c r="HF35" s="192"/>
      <c r="HG35" s="192"/>
      <c r="HH35" s="192"/>
      <c r="HI35" s="192"/>
      <c r="HJ35" s="192"/>
      <c r="HK35" s="192"/>
      <c r="HL35" s="192"/>
      <c r="HM35" s="192"/>
      <c r="HN35" s="192"/>
      <c r="HO35" s="192"/>
      <c r="HP35" s="192"/>
      <c r="HQ35" s="192"/>
      <c r="HR35" s="192"/>
      <c r="HS35" s="192"/>
      <c r="HT35" s="192"/>
      <c r="HU35" s="192"/>
      <c r="HV35" s="192"/>
      <c r="HW35" s="192"/>
      <c r="HX35" s="192"/>
      <c r="HY35" s="192"/>
      <c r="HZ35" s="192"/>
      <c r="IA35" s="192"/>
      <c r="IB35" s="192"/>
      <c r="IC35" s="192"/>
      <c r="ID35" s="192"/>
      <c r="IE35" s="192"/>
      <c r="IF35" s="192"/>
      <c r="IG35" s="192"/>
      <c r="IH35" s="192"/>
      <c r="II35" s="192"/>
      <c r="IJ35" s="192"/>
      <c r="IK35" s="192"/>
      <c r="IL35" s="192"/>
      <c r="IM35" s="192"/>
      <c r="IN35" s="192"/>
      <c r="IO35" s="192"/>
      <c r="IP35" s="192"/>
      <c r="IQ35" s="192"/>
      <c r="IR35" s="192"/>
      <c r="IS35" s="192"/>
      <c r="IT35" s="192"/>
      <c r="IU35" s="192"/>
      <c r="IV35" s="192"/>
    </row>
    <row r="36" spans="1:256" s="193" customFormat="1" x14ac:dyDescent="0.2">
      <c r="A36" s="186" t="s">
        <v>197</v>
      </c>
      <c r="B36" s="214">
        <v>0</v>
      </c>
      <c r="C36" s="229">
        <v>0</v>
      </c>
      <c r="D36" s="230">
        <v>0</v>
      </c>
      <c r="E36" s="231">
        <v>0</v>
      </c>
      <c r="F36" s="214">
        <v>0</v>
      </c>
      <c r="G36" s="229">
        <v>0</v>
      </c>
      <c r="H36" s="214"/>
      <c r="I36" s="229"/>
      <c r="J36" s="214"/>
      <c r="K36" s="229"/>
      <c r="L36" s="214"/>
      <c r="M36" s="229"/>
      <c r="N36" s="214"/>
      <c r="O36" s="229"/>
      <c r="P36" s="214"/>
      <c r="Q36" s="229"/>
      <c r="R36" s="214">
        <v>0</v>
      </c>
      <c r="S36" s="229">
        <v>0</v>
      </c>
      <c r="T36" s="214">
        <v>0</v>
      </c>
      <c r="U36" s="229">
        <v>0</v>
      </c>
      <c r="V36" s="214">
        <v>0</v>
      </c>
      <c r="W36" s="229">
        <v>0</v>
      </c>
      <c r="X36" s="214">
        <v>0</v>
      </c>
      <c r="Y36" s="229">
        <v>0</v>
      </c>
      <c r="Z36" s="232"/>
      <c r="AA36" s="233"/>
      <c r="AB36" s="229">
        <v>0.52</v>
      </c>
      <c r="AC36" s="214">
        <v>0.13900000000000001</v>
      </c>
      <c r="AD36" s="214">
        <v>0.78</v>
      </c>
      <c r="AE36" s="229">
        <v>0.46</v>
      </c>
      <c r="AF36" s="214">
        <v>0</v>
      </c>
      <c r="AG36" s="229">
        <v>0</v>
      </c>
      <c r="AH36" s="214">
        <v>0</v>
      </c>
      <c r="AI36" s="229">
        <v>0</v>
      </c>
      <c r="AJ36" s="214">
        <v>0</v>
      </c>
      <c r="AK36" s="229">
        <v>0</v>
      </c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2"/>
      <c r="CK36" s="192"/>
      <c r="CL36" s="192"/>
      <c r="CM36" s="192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  <c r="DU36" s="192"/>
      <c r="DV36" s="192"/>
      <c r="DW36" s="192"/>
      <c r="DX36" s="192"/>
      <c r="DY36" s="192"/>
      <c r="DZ36" s="192"/>
      <c r="EA36" s="192"/>
      <c r="EB36" s="192"/>
      <c r="EC36" s="192"/>
      <c r="ED36" s="192"/>
      <c r="EE36" s="192"/>
      <c r="EF36" s="192"/>
      <c r="EG36" s="192"/>
      <c r="EH36" s="192"/>
      <c r="EI36" s="192"/>
      <c r="EJ36" s="192"/>
      <c r="EK36" s="192"/>
      <c r="EL36" s="192"/>
      <c r="EM36" s="192"/>
      <c r="EN36" s="192"/>
      <c r="EO36" s="192"/>
      <c r="EP36" s="192"/>
      <c r="EQ36" s="192"/>
      <c r="ER36" s="192"/>
      <c r="ES36" s="192"/>
      <c r="ET36" s="192"/>
      <c r="EU36" s="192"/>
      <c r="EV36" s="192"/>
      <c r="EW36" s="192"/>
      <c r="EX36" s="192"/>
      <c r="EY36" s="192"/>
      <c r="EZ36" s="192"/>
      <c r="FA36" s="192"/>
      <c r="FB36" s="192"/>
      <c r="FC36" s="192"/>
      <c r="FD36" s="192"/>
      <c r="FE36" s="192"/>
      <c r="FF36" s="192"/>
      <c r="FG36" s="192"/>
      <c r="FH36" s="192"/>
      <c r="FI36" s="192"/>
      <c r="FJ36" s="192"/>
      <c r="FK36" s="192"/>
      <c r="FL36" s="192"/>
      <c r="FM36" s="192"/>
      <c r="FN36" s="192"/>
      <c r="FO36" s="192"/>
      <c r="FP36" s="192"/>
      <c r="FQ36" s="192"/>
      <c r="FR36" s="192"/>
      <c r="FS36" s="192"/>
      <c r="FT36" s="192"/>
      <c r="FU36" s="192"/>
      <c r="FV36" s="192"/>
      <c r="FW36" s="192"/>
      <c r="FX36" s="192"/>
      <c r="FY36" s="192"/>
      <c r="FZ36" s="192"/>
      <c r="GA36" s="192"/>
      <c r="GB36" s="192"/>
      <c r="GC36" s="192"/>
      <c r="GD36" s="192"/>
      <c r="GE36" s="192"/>
      <c r="GF36" s="192"/>
      <c r="GG36" s="192"/>
      <c r="GH36" s="192"/>
      <c r="GI36" s="192"/>
      <c r="GJ36" s="192"/>
      <c r="GK36" s="192"/>
      <c r="GL36" s="192"/>
      <c r="GM36" s="192"/>
      <c r="GN36" s="192"/>
      <c r="GO36" s="192"/>
      <c r="GP36" s="192"/>
      <c r="GQ36" s="192"/>
      <c r="GR36" s="192"/>
      <c r="GS36" s="192"/>
      <c r="GT36" s="192"/>
      <c r="GU36" s="192"/>
      <c r="GV36" s="192"/>
      <c r="GW36" s="192"/>
      <c r="GX36" s="192"/>
      <c r="GY36" s="192"/>
      <c r="GZ36" s="192"/>
      <c r="HA36" s="192"/>
      <c r="HB36" s="192"/>
      <c r="HC36" s="192"/>
      <c r="HD36" s="192"/>
      <c r="HE36" s="192"/>
      <c r="HF36" s="192"/>
      <c r="HG36" s="192"/>
      <c r="HH36" s="192"/>
      <c r="HI36" s="192"/>
      <c r="HJ36" s="192"/>
      <c r="HK36" s="192"/>
      <c r="HL36" s="192"/>
      <c r="HM36" s="192"/>
      <c r="HN36" s="192"/>
      <c r="HO36" s="192"/>
      <c r="HP36" s="192"/>
      <c r="HQ36" s="192"/>
      <c r="HR36" s="192"/>
      <c r="HS36" s="192"/>
      <c r="HT36" s="192"/>
      <c r="HU36" s="192"/>
      <c r="HV36" s="192"/>
      <c r="HW36" s="192"/>
      <c r="HX36" s="192"/>
      <c r="HY36" s="192"/>
      <c r="HZ36" s="192"/>
      <c r="IA36" s="192"/>
      <c r="IB36" s="192"/>
      <c r="IC36" s="192"/>
      <c r="ID36" s="192"/>
      <c r="IE36" s="192"/>
      <c r="IF36" s="192"/>
      <c r="IG36" s="192"/>
      <c r="IH36" s="192"/>
      <c r="II36" s="192"/>
      <c r="IJ36" s="192"/>
      <c r="IK36" s="192"/>
      <c r="IL36" s="192"/>
      <c r="IM36" s="192"/>
      <c r="IN36" s="192"/>
      <c r="IO36" s="192"/>
      <c r="IP36" s="192"/>
      <c r="IQ36" s="192"/>
      <c r="IR36" s="192"/>
      <c r="IS36" s="192"/>
      <c r="IT36" s="192"/>
      <c r="IU36" s="192"/>
      <c r="IV36" s="192"/>
    </row>
    <row r="37" spans="1:256" s="193" customFormat="1" x14ac:dyDescent="0.2">
      <c r="A37" s="186" t="s">
        <v>103</v>
      </c>
      <c r="B37" s="214">
        <v>1</v>
      </c>
      <c r="C37" s="229">
        <v>0</v>
      </c>
      <c r="D37" s="230">
        <v>0.15</v>
      </c>
      <c r="E37" s="231">
        <v>0.12</v>
      </c>
      <c r="F37" s="214">
        <v>6.25E-2</v>
      </c>
      <c r="G37" s="229">
        <v>0</v>
      </c>
      <c r="H37" s="214"/>
      <c r="I37" s="229"/>
      <c r="J37" s="214"/>
      <c r="K37" s="229"/>
      <c r="L37" s="214"/>
      <c r="M37" s="229"/>
      <c r="N37" s="214"/>
      <c r="O37" s="229"/>
      <c r="P37" s="214"/>
      <c r="Q37" s="229"/>
      <c r="R37" s="214">
        <v>0.36</v>
      </c>
      <c r="S37" s="229">
        <v>0</v>
      </c>
      <c r="T37" s="214">
        <v>0.75</v>
      </c>
      <c r="U37" s="229">
        <v>0</v>
      </c>
      <c r="V37" s="214">
        <v>0.42</v>
      </c>
      <c r="W37" s="229">
        <v>0</v>
      </c>
      <c r="X37" s="214">
        <v>0</v>
      </c>
      <c r="Y37" s="229">
        <v>0.33</v>
      </c>
      <c r="Z37" s="232">
        <v>0.66</v>
      </c>
      <c r="AA37" s="233">
        <v>0.42</v>
      </c>
      <c r="AB37" s="229">
        <v>0.33</v>
      </c>
      <c r="AC37" s="214">
        <v>0</v>
      </c>
      <c r="AD37" s="214">
        <v>7.0000000000000007E-2</v>
      </c>
      <c r="AE37" s="229">
        <v>0.47</v>
      </c>
      <c r="AF37" s="214">
        <v>0</v>
      </c>
      <c r="AG37" s="229">
        <v>0.85</v>
      </c>
      <c r="AH37" s="214">
        <v>0</v>
      </c>
      <c r="AI37" s="229">
        <v>0.6</v>
      </c>
      <c r="AJ37" s="214">
        <v>0</v>
      </c>
      <c r="AK37" s="229">
        <v>0.43</v>
      </c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192"/>
      <c r="CI37" s="192"/>
      <c r="CJ37" s="192"/>
      <c r="CK37" s="192"/>
      <c r="CL37" s="192"/>
      <c r="CM37" s="192"/>
      <c r="CN37" s="192"/>
      <c r="CO37" s="192"/>
      <c r="CP37" s="192"/>
      <c r="CQ37" s="192"/>
      <c r="CR37" s="192"/>
      <c r="CS37" s="192"/>
      <c r="CT37" s="192"/>
      <c r="CU37" s="192"/>
      <c r="CV37" s="192"/>
      <c r="CW37" s="192"/>
      <c r="CX37" s="192"/>
      <c r="CY37" s="192"/>
      <c r="CZ37" s="192"/>
      <c r="DA37" s="192"/>
      <c r="DB37" s="192"/>
      <c r="DC37" s="192"/>
      <c r="DD37" s="192"/>
      <c r="DE37" s="192"/>
      <c r="DF37" s="192"/>
      <c r="DG37" s="192"/>
      <c r="DH37" s="192"/>
      <c r="DI37" s="192"/>
      <c r="DJ37" s="192"/>
      <c r="DK37" s="192"/>
      <c r="DL37" s="192"/>
      <c r="DM37" s="192"/>
      <c r="DN37" s="192"/>
      <c r="DO37" s="192"/>
      <c r="DP37" s="192"/>
      <c r="DQ37" s="192"/>
      <c r="DR37" s="192"/>
      <c r="DS37" s="192"/>
      <c r="DT37" s="192"/>
      <c r="DU37" s="192"/>
      <c r="DV37" s="192"/>
      <c r="DW37" s="192"/>
      <c r="DX37" s="192"/>
      <c r="DY37" s="192"/>
      <c r="DZ37" s="192"/>
      <c r="EA37" s="192"/>
      <c r="EB37" s="192"/>
      <c r="EC37" s="192"/>
      <c r="ED37" s="192"/>
      <c r="EE37" s="192"/>
      <c r="EF37" s="192"/>
      <c r="EG37" s="192"/>
      <c r="EH37" s="192"/>
      <c r="EI37" s="192"/>
      <c r="EJ37" s="192"/>
      <c r="EK37" s="192"/>
      <c r="EL37" s="192"/>
      <c r="EM37" s="192"/>
      <c r="EN37" s="192"/>
      <c r="EO37" s="192"/>
      <c r="EP37" s="192"/>
      <c r="EQ37" s="192"/>
      <c r="ER37" s="192"/>
      <c r="ES37" s="192"/>
      <c r="ET37" s="192"/>
      <c r="EU37" s="192"/>
      <c r="EV37" s="192"/>
      <c r="EW37" s="192"/>
      <c r="EX37" s="192"/>
      <c r="EY37" s="192"/>
      <c r="EZ37" s="192"/>
      <c r="FA37" s="192"/>
      <c r="FB37" s="192"/>
      <c r="FC37" s="192"/>
      <c r="FD37" s="192"/>
      <c r="FE37" s="192"/>
      <c r="FF37" s="192"/>
      <c r="FG37" s="192"/>
      <c r="FH37" s="192"/>
      <c r="FI37" s="192"/>
      <c r="FJ37" s="192"/>
      <c r="FK37" s="192"/>
      <c r="FL37" s="192"/>
      <c r="FM37" s="192"/>
      <c r="FN37" s="192"/>
      <c r="FO37" s="192"/>
      <c r="FP37" s="192"/>
      <c r="FQ37" s="192"/>
      <c r="FR37" s="192"/>
      <c r="FS37" s="192"/>
      <c r="FT37" s="192"/>
      <c r="FU37" s="192"/>
      <c r="FV37" s="192"/>
      <c r="FW37" s="192"/>
      <c r="FX37" s="192"/>
      <c r="FY37" s="192"/>
      <c r="FZ37" s="192"/>
      <c r="GA37" s="192"/>
      <c r="GB37" s="192"/>
      <c r="GC37" s="192"/>
      <c r="GD37" s="192"/>
      <c r="GE37" s="192"/>
      <c r="GF37" s="192"/>
      <c r="GG37" s="192"/>
      <c r="GH37" s="192"/>
      <c r="GI37" s="192"/>
      <c r="GJ37" s="192"/>
      <c r="GK37" s="192"/>
      <c r="GL37" s="192"/>
      <c r="GM37" s="192"/>
      <c r="GN37" s="192"/>
      <c r="GO37" s="192"/>
      <c r="GP37" s="192"/>
      <c r="GQ37" s="192"/>
      <c r="GR37" s="192"/>
      <c r="GS37" s="192"/>
      <c r="GT37" s="192"/>
      <c r="GU37" s="192"/>
      <c r="GV37" s="192"/>
      <c r="GW37" s="192"/>
      <c r="GX37" s="192"/>
      <c r="GY37" s="192"/>
      <c r="GZ37" s="192"/>
      <c r="HA37" s="192"/>
      <c r="HB37" s="192"/>
      <c r="HC37" s="192"/>
      <c r="HD37" s="192"/>
      <c r="HE37" s="192"/>
      <c r="HF37" s="192"/>
      <c r="HG37" s="192"/>
      <c r="HH37" s="192"/>
      <c r="HI37" s="192"/>
      <c r="HJ37" s="192"/>
      <c r="HK37" s="192"/>
      <c r="HL37" s="192"/>
      <c r="HM37" s="192"/>
      <c r="HN37" s="192"/>
      <c r="HO37" s="192"/>
      <c r="HP37" s="192"/>
      <c r="HQ37" s="192"/>
      <c r="HR37" s="192"/>
      <c r="HS37" s="192"/>
      <c r="HT37" s="192"/>
      <c r="HU37" s="192"/>
      <c r="HV37" s="192"/>
      <c r="HW37" s="192"/>
      <c r="HX37" s="192"/>
      <c r="HY37" s="192"/>
      <c r="HZ37" s="192"/>
      <c r="IA37" s="192"/>
      <c r="IB37" s="192"/>
      <c r="IC37" s="192"/>
      <c r="ID37" s="192"/>
      <c r="IE37" s="192"/>
      <c r="IF37" s="192"/>
      <c r="IG37" s="192"/>
      <c r="IH37" s="192"/>
      <c r="II37" s="192"/>
      <c r="IJ37" s="192"/>
      <c r="IK37" s="192"/>
      <c r="IL37" s="192"/>
      <c r="IM37" s="192"/>
      <c r="IN37" s="192"/>
      <c r="IO37" s="192"/>
      <c r="IP37" s="192"/>
      <c r="IQ37" s="192"/>
      <c r="IR37" s="192"/>
      <c r="IS37" s="192"/>
      <c r="IT37" s="192"/>
      <c r="IU37" s="192"/>
      <c r="IV37" s="192"/>
    </row>
    <row r="38" spans="1:256" s="193" customFormat="1" x14ac:dyDescent="0.2">
      <c r="A38" s="186" t="s">
        <v>198</v>
      </c>
      <c r="B38" s="214">
        <v>0.25</v>
      </c>
      <c r="C38" s="229">
        <v>0</v>
      </c>
      <c r="D38" s="230">
        <v>0.18</v>
      </c>
      <c r="E38" s="231">
        <v>0.55000000000000004</v>
      </c>
      <c r="F38" s="214">
        <v>0.1111</v>
      </c>
      <c r="G38" s="229">
        <v>0</v>
      </c>
      <c r="H38" s="214"/>
      <c r="I38" s="229"/>
      <c r="J38" s="214"/>
      <c r="K38" s="229"/>
      <c r="L38" s="214"/>
      <c r="M38" s="229"/>
      <c r="N38" s="214"/>
      <c r="O38" s="229"/>
      <c r="P38" s="214"/>
      <c r="Q38" s="229"/>
      <c r="R38" s="214">
        <v>0.2</v>
      </c>
      <c r="S38" s="229">
        <v>0</v>
      </c>
      <c r="T38" s="214">
        <v>1</v>
      </c>
      <c r="U38" s="229">
        <v>0</v>
      </c>
      <c r="V38" s="214">
        <v>1</v>
      </c>
      <c r="W38" s="229">
        <v>0</v>
      </c>
      <c r="X38" s="214">
        <v>0.72</v>
      </c>
      <c r="Y38" s="229">
        <v>0.33</v>
      </c>
      <c r="Z38" s="232">
        <v>0.72</v>
      </c>
      <c r="AA38" s="233">
        <v>0.79</v>
      </c>
      <c r="AB38" s="229">
        <v>0.76</v>
      </c>
      <c r="AC38" s="214">
        <v>0</v>
      </c>
      <c r="AD38" s="214">
        <v>0.68</v>
      </c>
      <c r="AE38" s="229">
        <v>0.11</v>
      </c>
      <c r="AF38" s="214">
        <v>0.45</v>
      </c>
      <c r="AG38" s="229">
        <v>0.2</v>
      </c>
      <c r="AH38" s="214">
        <v>7.0000000000000007E-2</v>
      </c>
      <c r="AI38" s="229">
        <v>0.27</v>
      </c>
      <c r="AJ38" s="214">
        <v>0</v>
      </c>
      <c r="AK38" s="229">
        <v>0.2</v>
      </c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  <c r="BZ38" s="192"/>
      <c r="CA38" s="192"/>
      <c r="CB38" s="192"/>
      <c r="CC38" s="192"/>
      <c r="CD38" s="192"/>
      <c r="CE38" s="192"/>
      <c r="CF38" s="192"/>
      <c r="CG38" s="192"/>
      <c r="CH38" s="192"/>
      <c r="CI38" s="192"/>
      <c r="CJ38" s="192"/>
      <c r="CK38" s="192"/>
      <c r="CL38" s="192"/>
      <c r="CM38" s="192"/>
      <c r="CN38" s="192"/>
      <c r="CO38" s="192"/>
      <c r="CP38" s="192"/>
      <c r="CQ38" s="192"/>
      <c r="CR38" s="192"/>
      <c r="CS38" s="192"/>
      <c r="CT38" s="192"/>
      <c r="CU38" s="192"/>
      <c r="CV38" s="192"/>
      <c r="CW38" s="192"/>
      <c r="CX38" s="192"/>
      <c r="CY38" s="192"/>
      <c r="CZ38" s="192"/>
      <c r="DA38" s="192"/>
      <c r="DB38" s="192"/>
      <c r="DC38" s="192"/>
      <c r="DD38" s="192"/>
      <c r="DE38" s="192"/>
      <c r="DF38" s="192"/>
      <c r="DG38" s="192"/>
      <c r="DH38" s="192"/>
      <c r="DI38" s="192"/>
      <c r="DJ38" s="192"/>
      <c r="DK38" s="192"/>
      <c r="DL38" s="192"/>
      <c r="DM38" s="192"/>
      <c r="DN38" s="192"/>
      <c r="DO38" s="192"/>
      <c r="DP38" s="192"/>
      <c r="DQ38" s="192"/>
      <c r="DR38" s="192"/>
      <c r="DS38" s="192"/>
      <c r="DT38" s="192"/>
      <c r="DU38" s="192"/>
      <c r="DV38" s="192"/>
      <c r="DW38" s="192"/>
      <c r="DX38" s="192"/>
      <c r="DY38" s="192"/>
      <c r="DZ38" s="192"/>
      <c r="EA38" s="192"/>
      <c r="EB38" s="192"/>
      <c r="EC38" s="192"/>
      <c r="ED38" s="192"/>
      <c r="EE38" s="192"/>
      <c r="EF38" s="192"/>
      <c r="EG38" s="192"/>
      <c r="EH38" s="192"/>
      <c r="EI38" s="192"/>
      <c r="EJ38" s="192"/>
      <c r="EK38" s="192"/>
      <c r="EL38" s="192"/>
      <c r="EM38" s="192"/>
      <c r="EN38" s="192"/>
      <c r="EO38" s="192"/>
      <c r="EP38" s="192"/>
      <c r="EQ38" s="192"/>
      <c r="ER38" s="192"/>
      <c r="ES38" s="192"/>
      <c r="ET38" s="192"/>
      <c r="EU38" s="192"/>
      <c r="EV38" s="192"/>
      <c r="EW38" s="192"/>
      <c r="EX38" s="192"/>
      <c r="EY38" s="192"/>
      <c r="EZ38" s="192"/>
      <c r="FA38" s="192"/>
      <c r="FB38" s="192"/>
      <c r="FC38" s="192"/>
      <c r="FD38" s="192"/>
      <c r="FE38" s="192"/>
      <c r="FF38" s="192"/>
      <c r="FG38" s="192"/>
      <c r="FH38" s="192"/>
      <c r="FI38" s="192"/>
      <c r="FJ38" s="192"/>
      <c r="FK38" s="192"/>
      <c r="FL38" s="192"/>
      <c r="FM38" s="192"/>
      <c r="FN38" s="192"/>
      <c r="FO38" s="192"/>
      <c r="FP38" s="192"/>
      <c r="FQ38" s="192"/>
      <c r="FR38" s="192"/>
      <c r="FS38" s="192"/>
      <c r="FT38" s="192"/>
      <c r="FU38" s="192"/>
      <c r="FV38" s="192"/>
      <c r="FW38" s="192"/>
      <c r="FX38" s="192"/>
      <c r="FY38" s="192"/>
      <c r="FZ38" s="192"/>
      <c r="GA38" s="192"/>
      <c r="GB38" s="192"/>
      <c r="GC38" s="192"/>
      <c r="GD38" s="192"/>
      <c r="GE38" s="192"/>
      <c r="GF38" s="192"/>
      <c r="GG38" s="192"/>
      <c r="GH38" s="192"/>
      <c r="GI38" s="192"/>
      <c r="GJ38" s="192"/>
      <c r="GK38" s="192"/>
      <c r="GL38" s="192"/>
      <c r="GM38" s="192"/>
      <c r="GN38" s="192"/>
      <c r="GO38" s="192"/>
      <c r="GP38" s="192"/>
      <c r="GQ38" s="192"/>
      <c r="GR38" s="192"/>
      <c r="GS38" s="192"/>
      <c r="GT38" s="192"/>
      <c r="GU38" s="192"/>
      <c r="GV38" s="192"/>
      <c r="GW38" s="192"/>
      <c r="GX38" s="192"/>
      <c r="GY38" s="192"/>
      <c r="GZ38" s="192"/>
      <c r="HA38" s="192"/>
      <c r="HB38" s="192"/>
      <c r="HC38" s="192"/>
      <c r="HD38" s="192"/>
      <c r="HE38" s="192"/>
      <c r="HF38" s="192"/>
      <c r="HG38" s="192"/>
      <c r="HH38" s="192"/>
      <c r="HI38" s="192"/>
      <c r="HJ38" s="192"/>
      <c r="HK38" s="192"/>
      <c r="HL38" s="192"/>
      <c r="HM38" s="192"/>
      <c r="HN38" s="192"/>
      <c r="HO38" s="192"/>
      <c r="HP38" s="192"/>
      <c r="HQ38" s="192"/>
      <c r="HR38" s="192"/>
      <c r="HS38" s="192"/>
      <c r="HT38" s="192"/>
      <c r="HU38" s="192"/>
      <c r="HV38" s="192"/>
      <c r="HW38" s="192"/>
      <c r="HX38" s="192"/>
      <c r="HY38" s="192"/>
      <c r="HZ38" s="192"/>
      <c r="IA38" s="192"/>
      <c r="IB38" s="192"/>
      <c r="IC38" s="192"/>
      <c r="ID38" s="192"/>
      <c r="IE38" s="192"/>
      <c r="IF38" s="192"/>
      <c r="IG38" s="192"/>
      <c r="IH38" s="192"/>
      <c r="II38" s="192"/>
      <c r="IJ38" s="192"/>
      <c r="IK38" s="192"/>
      <c r="IL38" s="192"/>
      <c r="IM38" s="192"/>
      <c r="IN38" s="192"/>
      <c r="IO38" s="192"/>
      <c r="IP38" s="192"/>
      <c r="IQ38" s="192"/>
      <c r="IR38" s="192"/>
      <c r="IS38" s="192"/>
      <c r="IT38" s="192"/>
      <c r="IU38" s="192"/>
      <c r="IV38" s="192"/>
    </row>
    <row r="39" spans="1:256" s="193" customFormat="1" x14ac:dyDescent="0.2">
      <c r="A39" s="186" t="s">
        <v>199</v>
      </c>
      <c r="B39" s="214">
        <v>0.15</v>
      </c>
      <c r="C39" s="229">
        <v>0</v>
      </c>
      <c r="D39" s="230">
        <v>0.1</v>
      </c>
      <c r="E39" s="231">
        <v>0.39</v>
      </c>
      <c r="F39" s="214">
        <v>0.55620000000000003</v>
      </c>
      <c r="G39" s="229">
        <v>0</v>
      </c>
      <c r="H39" s="214"/>
      <c r="I39" s="229"/>
      <c r="J39" s="214"/>
      <c r="K39" s="229"/>
      <c r="L39" s="214"/>
      <c r="M39" s="229"/>
      <c r="N39" s="214"/>
      <c r="O39" s="229"/>
      <c r="P39" s="214"/>
      <c r="Q39" s="229"/>
      <c r="R39" s="214">
        <v>0.34</v>
      </c>
      <c r="S39" s="229">
        <v>0</v>
      </c>
      <c r="T39" s="214">
        <v>0.97</v>
      </c>
      <c r="U39" s="229">
        <v>0</v>
      </c>
      <c r="V39" s="214">
        <v>1</v>
      </c>
      <c r="W39" s="229">
        <v>0</v>
      </c>
      <c r="X39" s="214">
        <v>0.78</v>
      </c>
      <c r="Y39" s="229">
        <v>0.15</v>
      </c>
      <c r="Z39" s="232">
        <v>0.67</v>
      </c>
      <c r="AA39" s="233">
        <v>0.79</v>
      </c>
      <c r="AB39" s="229">
        <v>0</v>
      </c>
      <c r="AC39" s="214">
        <v>0</v>
      </c>
      <c r="AD39" s="214">
        <v>0.51</v>
      </c>
      <c r="AE39" s="229">
        <v>0.56999999999999995</v>
      </c>
      <c r="AF39" s="214">
        <v>0.28999999999999998</v>
      </c>
      <c r="AG39" s="229">
        <v>0.75</v>
      </c>
      <c r="AH39" s="214">
        <v>0.05</v>
      </c>
      <c r="AI39" s="229">
        <v>0.28999999999999998</v>
      </c>
      <c r="AJ39" s="214">
        <v>0.24</v>
      </c>
      <c r="AK39" s="229">
        <v>0.21</v>
      </c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  <c r="CB39" s="192"/>
      <c r="CC39" s="192"/>
      <c r="CD39" s="192"/>
      <c r="CE39" s="192"/>
      <c r="CF39" s="192"/>
      <c r="CG39" s="192"/>
      <c r="CH39" s="192"/>
      <c r="CI39" s="192"/>
      <c r="CJ39" s="192"/>
      <c r="CK39" s="192"/>
      <c r="CL39" s="192"/>
      <c r="CM39" s="192"/>
      <c r="CN39" s="192"/>
      <c r="CO39" s="192"/>
      <c r="CP39" s="192"/>
      <c r="CQ39" s="192"/>
      <c r="CR39" s="192"/>
      <c r="CS39" s="192"/>
      <c r="CT39" s="192"/>
      <c r="CU39" s="192"/>
      <c r="CV39" s="192"/>
      <c r="CW39" s="192"/>
      <c r="CX39" s="192"/>
      <c r="CY39" s="192"/>
      <c r="CZ39" s="192"/>
      <c r="DA39" s="192"/>
      <c r="DB39" s="192"/>
      <c r="DC39" s="192"/>
      <c r="DD39" s="192"/>
      <c r="DE39" s="192"/>
      <c r="DF39" s="192"/>
      <c r="DG39" s="192"/>
      <c r="DH39" s="192"/>
      <c r="DI39" s="192"/>
      <c r="DJ39" s="192"/>
      <c r="DK39" s="192"/>
      <c r="DL39" s="192"/>
      <c r="DM39" s="192"/>
      <c r="DN39" s="192"/>
      <c r="DO39" s="192"/>
      <c r="DP39" s="192"/>
      <c r="DQ39" s="192"/>
      <c r="DR39" s="192"/>
      <c r="DS39" s="192"/>
      <c r="DT39" s="192"/>
      <c r="DU39" s="192"/>
      <c r="DV39" s="192"/>
      <c r="DW39" s="192"/>
      <c r="DX39" s="192"/>
      <c r="DY39" s="192"/>
      <c r="DZ39" s="192"/>
      <c r="EA39" s="192"/>
      <c r="EB39" s="192"/>
      <c r="EC39" s="192"/>
      <c r="ED39" s="192"/>
      <c r="EE39" s="192"/>
      <c r="EF39" s="192"/>
      <c r="EG39" s="192"/>
      <c r="EH39" s="192"/>
      <c r="EI39" s="192"/>
      <c r="EJ39" s="192"/>
      <c r="EK39" s="192"/>
      <c r="EL39" s="192"/>
      <c r="EM39" s="192"/>
      <c r="EN39" s="192"/>
      <c r="EO39" s="192"/>
      <c r="EP39" s="192"/>
      <c r="EQ39" s="192"/>
      <c r="ER39" s="192"/>
      <c r="ES39" s="192"/>
      <c r="ET39" s="192"/>
      <c r="EU39" s="192"/>
      <c r="EV39" s="192"/>
      <c r="EW39" s="192"/>
      <c r="EX39" s="192"/>
      <c r="EY39" s="192"/>
      <c r="EZ39" s="192"/>
      <c r="FA39" s="192"/>
      <c r="FB39" s="192"/>
      <c r="FC39" s="192"/>
      <c r="FD39" s="192"/>
      <c r="FE39" s="192"/>
      <c r="FF39" s="192"/>
      <c r="FG39" s="192"/>
      <c r="FH39" s="192"/>
      <c r="FI39" s="192"/>
      <c r="FJ39" s="192"/>
      <c r="FK39" s="192"/>
      <c r="FL39" s="192"/>
      <c r="FM39" s="192"/>
      <c r="FN39" s="192"/>
      <c r="FO39" s="192"/>
      <c r="FP39" s="192"/>
      <c r="FQ39" s="192"/>
      <c r="FR39" s="192"/>
      <c r="FS39" s="192"/>
      <c r="FT39" s="192"/>
      <c r="FU39" s="192"/>
      <c r="FV39" s="192"/>
      <c r="FW39" s="192"/>
      <c r="FX39" s="192"/>
      <c r="FY39" s="192"/>
      <c r="FZ39" s="192"/>
      <c r="GA39" s="192"/>
      <c r="GB39" s="192"/>
      <c r="GC39" s="192"/>
      <c r="GD39" s="192"/>
      <c r="GE39" s="192"/>
      <c r="GF39" s="192"/>
      <c r="GG39" s="192"/>
      <c r="GH39" s="192"/>
      <c r="GI39" s="192"/>
      <c r="GJ39" s="192"/>
      <c r="GK39" s="192"/>
      <c r="GL39" s="192"/>
      <c r="GM39" s="192"/>
      <c r="GN39" s="192"/>
      <c r="GO39" s="192"/>
      <c r="GP39" s="192"/>
      <c r="GQ39" s="192"/>
      <c r="GR39" s="192"/>
      <c r="GS39" s="192"/>
      <c r="GT39" s="192"/>
      <c r="GU39" s="192"/>
      <c r="GV39" s="192"/>
      <c r="GW39" s="192"/>
      <c r="GX39" s="192"/>
      <c r="GY39" s="192"/>
      <c r="GZ39" s="192"/>
      <c r="HA39" s="192"/>
      <c r="HB39" s="192"/>
      <c r="HC39" s="192"/>
      <c r="HD39" s="192"/>
      <c r="HE39" s="192"/>
      <c r="HF39" s="192"/>
      <c r="HG39" s="192"/>
      <c r="HH39" s="192"/>
      <c r="HI39" s="192"/>
      <c r="HJ39" s="192"/>
      <c r="HK39" s="192"/>
      <c r="HL39" s="192"/>
      <c r="HM39" s="192"/>
      <c r="HN39" s="192"/>
      <c r="HO39" s="192"/>
      <c r="HP39" s="192"/>
      <c r="HQ39" s="192"/>
      <c r="HR39" s="192"/>
      <c r="HS39" s="192"/>
      <c r="HT39" s="192"/>
      <c r="HU39" s="192"/>
      <c r="HV39" s="192"/>
      <c r="HW39" s="192"/>
      <c r="HX39" s="192"/>
      <c r="HY39" s="192"/>
      <c r="HZ39" s="192"/>
      <c r="IA39" s="192"/>
      <c r="IB39" s="192"/>
      <c r="IC39" s="192"/>
      <c r="ID39" s="192"/>
      <c r="IE39" s="192"/>
      <c r="IF39" s="192"/>
      <c r="IG39" s="192"/>
      <c r="IH39" s="192"/>
      <c r="II39" s="192"/>
      <c r="IJ39" s="192"/>
      <c r="IK39" s="192"/>
      <c r="IL39" s="192"/>
      <c r="IM39" s="192"/>
      <c r="IN39" s="192"/>
      <c r="IO39" s="192"/>
      <c r="IP39" s="192"/>
      <c r="IQ39" s="192"/>
      <c r="IR39" s="192"/>
      <c r="IS39" s="192"/>
      <c r="IT39" s="192"/>
      <c r="IU39" s="192"/>
      <c r="IV39" s="192"/>
    </row>
    <row r="40" spans="1:256" s="193" customFormat="1" x14ac:dyDescent="0.2">
      <c r="A40" s="186" t="s">
        <v>106</v>
      </c>
      <c r="B40" s="214">
        <v>0</v>
      </c>
      <c r="C40" s="229">
        <v>0</v>
      </c>
      <c r="D40" s="230">
        <v>0</v>
      </c>
      <c r="E40" s="231">
        <v>0</v>
      </c>
      <c r="F40" s="214">
        <v>0</v>
      </c>
      <c r="G40" s="229">
        <v>0</v>
      </c>
      <c r="H40" s="214"/>
      <c r="I40" s="229"/>
      <c r="J40" s="214"/>
      <c r="K40" s="229"/>
      <c r="L40" s="214"/>
      <c r="M40" s="229"/>
      <c r="N40" s="214"/>
      <c r="O40" s="229"/>
      <c r="P40" s="214"/>
      <c r="Q40" s="229"/>
      <c r="R40" s="214">
        <v>0</v>
      </c>
      <c r="S40" s="229">
        <v>0</v>
      </c>
      <c r="T40" s="214">
        <v>0</v>
      </c>
      <c r="U40" s="229">
        <v>0</v>
      </c>
      <c r="V40" s="214">
        <v>0</v>
      </c>
      <c r="W40" s="229">
        <v>0</v>
      </c>
      <c r="X40" s="214">
        <v>0</v>
      </c>
      <c r="Y40" s="229">
        <v>0</v>
      </c>
      <c r="Z40" s="232">
        <v>0</v>
      </c>
      <c r="AA40" s="233">
        <v>0</v>
      </c>
      <c r="AB40" s="229">
        <v>0</v>
      </c>
      <c r="AC40" s="214">
        <v>0</v>
      </c>
      <c r="AD40" s="214">
        <v>0</v>
      </c>
      <c r="AE40" s="229">
        <v>0</v>
      </c>
      <c r="AF40" s="214">
        <v>0</v>
      </c>
      <c r="AG40" s="229">
        <v>0</v>
      </c>
      <c r="AH40" s="214">
        <v>0</v>
      </c>
      <c r="AI40" s="229">
        <v>0</v>
      </c>
      <c r="AJ40" s="214">
        <v>0</v>
      </c>
      <c r="AK40" s="229">
        <v>0</v>
      </c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2"/>
      <c r="BQ40" s="192"/>
      <c r="BR40" s="192"/>
      <c r="BS40" s="192"/>
      <c r="BT40" s="192"/>
      <c r="BU40" s="192"/>
      <c r="BV40" s="192"/>
      <c r="BW40" s="192"/>
      <c r="BX40" s="192"/>
      <c r="BY40" s="192"/>
      <c r="BZ40" s="192"/>
      <c r="CA40" s="192"/>
      <c r="CB40" s="192"/>
      <c r="CC40" s="192"/>
      <c r="CD40" s="192"/>
      <c r="CE40" s="192"/>
      <c r="CF40" s="192"/>
      <c r="CG40" s="192"/>
      <c r="CH40" s="192"/>
      <c r="CI40" s="192"/>
      <c r="CJ40" s="192"/>
      <c r="CK40" s="192"/>
      <c r="CL40" s="192"/>
      <c r="CM40" s="192"/>
      <c r="CN40" s="192"/>
      <c r="CO40" s="192"/>
      <c r="CP40" s="192"/>
      <c r="CQ40" s="192"/>
      <c r="CR40" s="192"/>
      <c r="CS40" s="192"/>
      <c r="CT40" s="192"/>
      <c r="CU40" s="192"/>
      <c r="CV40" s="192"/>
      <c r="CW40" s="192"/>
      <c r="CX40" s="192"/>
      <c r="CY40" s="192"/>
      <c r="CZ40" s="192"/>
      <c r="DA40" s="192"/>
      <c r="DB40" s="192"/>
      <c r="DC40" s="192"/>
      <c r="DD40" s="192"/>
      <c r="DE40" s="192"/>
      <c r="DF40" s="192"/>
      <c r="DG40" s="192"/>
      <c r="DH40" s="192"/>
      <c r="DI40" s="192"/>
      <c r="DJ40" s="192"/>
      <c r="DK40" s="192"/>
      <c r="DL40" s="192"/>
      <c r="DM40" s="192"/>
      <c r="DN40" s="192"/>
      <c r="DO40" s="192"/>
      <c r="DP40" s="192"/>
      <c r="DQ40" s="192"/>
      <c r="DR40" s="192"/>
      <c r="DS40" s="192"/>
      <c r="DT40" s="192"/>
      <c r="DU40" s="192"/>
      <c r="DV40" s="192"/>
      <c r="DW40" s="192"/>
      <c r="DX40" s="192"/>
      <c r="DY40" s="192"/>
      <c r="DZ40" s="192"/>
      <c r="EA40" s="192"/>
      <c r="EB40" s="192"/>
      <c r="EC40" s="192"/>
      <c r="ED40" s="192"/>
      <c r="EE40" s="192"/>
      <c r="EF40" s="192"/>
      <c r="EG40" s="192"/>
      <c r="EH40" s="192"/>
      <c r="EI40" s="192"/>
      <c r="EJ40" s="192"/>
      <c r="EK40" s="192"/>
      <c r="EL40" s="192"/>
      <c r="EM40" s="192"/>
      <c r="EN40" s="192"/>
      <c r="EO40" s="192"/>
      <c r="EP40" s="192"/>
      <c r="EQ40" s="192"/>
      <c r="ER40" s="192"/>
      <c r="ES40" s="192"/>
      <c r="ET40" s="192"/>
      <c r="EU40" s="192"/>
      <c r="EV40" s="192"/>
      <c r="EW40" s="192"/>
      <c r="EX40" s="192"/>
      <c r="EY40" s="192"/>
      <c r="EZ40" s="192"/>
      <c r="FA40" s="192"/>
      <c r="FB40" s="192"/>
      <c r="FC40" s="192"/>
      <c r="FD40" s="192"/>
      <c r="FE40" s="192"/>
      <c r="FF40" s="192"/>
      <c r="FG40" s="192"/>
      <c r="FH40" s="192"/>
      <c r="FI40" s="192"/>
      <c r="FJ40" s="192"/>
      <c r="FK40" s="192"/>
      <c r="FL40" s="192"/>
      <c r="FM40" s="192"/>
      <c r="FN40" s="192"/>
      <c r="FO40" s="192"/>
      <c r="FP40" s="192"/>
      <c r="FQ40" s="192"/>
      <c r="FR40" s="192"/>
      <c r="FS40" s="192"/>
      <c r="FT40" s="192"/>
      <c r="FU40" s="192"/>
      <c r="FV40" s="192"/>
      <c r="FW40" s="192"/>
      <c r="FX40" s="192"/>
      <c r="FY40" s="192"/>
      <c r="FZ40" s="192"/>
      <c r="GA40" s="192"/>
      <c r="GB40" s="192"/>
      <c r="GC40" s="192"/>
      <c r="GD40" s="192"/>
      <c r="GE40" s="192"/>
      <c r="GF40" s="192"/>
      <c r="GG40" s="192"/>
      <c r="GH40" s="192"/>
      <c r="GI40" s="192"/>
      <c r="GJ40" s="192"/>
      <c r="GK40" s="192"/>
      <c r="GL40" s="192"/>
      <c r="GM40" s="192"/>
      <c r="GN40" s="192"/>
      <c r="GO40" s="192"/>
      <c r="GP40" s="192"/>
      <c r="GQ40" s="192"/>
      <c r="GR40" s="192"/>
      <c r="GS40" s="192"/>
      <c r="GT40" s="192"/>
      <c r="GU40" s="192"/>
      <c r="GV40" s="192"/>
      <c r="GW40" s="192"/>
      <c r="GX40" s="192"/>
      <c r="GY40" s="192"/>
      <c r="GZ40" s="192"/>
      <c r="HA40" s="192"/>
      <c r="HB40" s="192"/>
      <c r="HC40" s="192"/>
      <c r="HD40" s="192"/>
      <c r="HE40" s="192"/>
      <c r="HF40" s="192"/>
      <c r="HG40" s="192"/>
      <c r="HH40" s="192"/>
      <c r="HI40" s="192"/>
      <c r="HJ40" s="192"/>
      <c r="HK40" s="192"/>
      <c r="HL40" s="192"/>
      <c r="HM40" s="192"/>
      <c r="HN40" s="192"/>
      <c r="HO40" s="192"/>
      <c r="HP40" s="192"/>
      <c r="HQ40" s="192"/>
      <c r="HR40" s="192"/>
      <c r="HS40" s="192"/>
      <c r="HT40" s="192"/>
      <c r="HU40" s="192"/>
      <c r="HV40" s="192"/>
      <c r="HW40" s="192"/>
      <c r="HX40" s="192"/>
      <c r="HY40" s="192"/>
      <c r="HZ40" s="192"/>
      <c r="IA40" s="192"/>
      <c r="IB40" s="192"/>
      <c r="IC40" s="192"/>
      <c r="ID40" s="192"/>
      <c r="IE40" s="192"/>
      <c r="IF40" s="192"/>
      <c r="IG40" s="192"/>
      <c r="IH40" s="192"/>
      <c r="II40" s="192"/>
      <c r="IJ40" s="192"/>
      <c r="IK40" s="192"/>
      <c r="IL40" s="192"/>
      <c r="IM40" s="192"/>
      <c r="IN40" s="192"/>
      <c r="IO40" s="192"/>
      <c r="IP40" s="192"/>
      <c r="IQ40" s="192"/>
      <c r="IR40" s="192"/>
      <c r="IS40" s="192"/>
      <c r="IT40" s="192"/>
      <c r="IU40" s="192"/>
      <c r="IV40" s="192"/>
    </row>
    <row r="41" spans="1:256" s="193" customFormat="1" x14ac:dyDescent="0.2">
      <c r="A41" s="186" t="s">
        <v>107</v>
      </c>
      <c r="B41" s="214">
        <v>0</v>
      </c>
      <c r="C41" s="229">
        <v>0</v>
      </c>
      <c r="D41" s="230">
        <v>0</v>
      </c>
      <c r="E41" s="231">
        <v>0</v>
      </c>
      <c r="F41" s="214">
        <v>0</v>
      </c>
      <c r="G41" s="229">
        <v>0</v>
      </c>
      <c r="H41" s="214"/>
      <c r="I41" s="229"/>
      <c r="J41" s="214"/>
      <c r="K41" s="229"/>
      <c r="L41" s="214"/>
      <c r="M41" s="229"/>
      <c r="N41" s="214"/>
      <c r="O41" s="229"/>
      <c r="P41" s="214"/>
      <c r="Q41" s="229"/>
      <c r="R41" s="214">
        <v>0</v>
      </c>
      <c r="S41" s="229">
        <v>0</v>
      </c>
      <c r="T41" s="214">
        <v>0</v>
      </c>
      <c r="U41" s="229">
        <v>0</v>
      </c>
      <c r="V41" s="214">
        <v>0</v>
      </c>
      <c r="W41" s="229">
        <v>0</v>
      </c>
      <c r="X41" s="214">
        <v>0</v>
      </c>
      <c r="Y41" s="229">
        <v>0</v>
      </c>
      <c r="Z41" s="232">
        <v>0</v>
      </c>
      <c r="AA41" s="233">
        <v>0</v>
      </c>
      <c r="AB41" s="229">
        <v>0</v>
      </c>
      <c r="AC41" s="214">
        <v>0</v>
      </c>
      <c r="AD41" s="214">
        <v>0</v>
      </c>
      <c r="AE41" s="229">
        <v>0</v>
      </c>
      <c r="AF41" s="214">
        <v>0</v>
      </c>
      <c r="AG41" s="229">
        <v>0</v>
      </c>
      <c r="AH41" s="214">
        <v>0</v>
      </c>
      <c r="AI41" s="229">
        <v>0</v>
      </c>
      <c r="AJ41" s="214">
        <v>0</v>
      </c>
      <c r="AK41" s="229">
        <v>0</v>
      </c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2"/>
      <c r="BQ41" s="192"/>
      <c r="BR41" s="192"/>
      <c r="BS41" s="192"/>
      <c r="BT41" s="192"/>
      <c r="BU41" s="192"/>
      <c r="BV41" s="192"/>
      <c r="BW41" s="192"/>
      <c r="BX41" s="192"/>
      <c r="BY41" s="192"/>
      <c r="BZ41" s="192"/>
      <c r="CA41" s="192"/>
      <c r="CB41" s="192"/>
      <c r="CC41" s="192"/>
      <c r="CD41" s="192"/>
      <c r="CE41" s="192"/>
      <c r="CF41" s="192"/>
      <c r="CG41" s="192"/>
      <c r="CH41" s="192"/>
      <c r="CI41" s="192"/>
      <c r="CJ41" s="192"/>
      <c r="CK41" s="192"/>
      <c r="CL41" s="192"/>
      <c r="CM41" s="192"/>
      <c r="CN41" s="192"/>
      <c r="CO41" s="192"/>
      <c r="CP41" s="192"/>
      <c r="CQ41" s="192"/>
      <c r="CR41" s="192"/>
      <c r="CS41" s="192"/>
      <c r="CT41" s="192"/>
      <c r="CU41" s="192"/>
      <c r="CV41" s="192"/>
      <c r="CW41" s="192"/>
      <c r="CX41" s="192"/>
      <c r="CY41" s="192"/>
      <c r="CZ41" s="192"/>
      <c r="DA41" s="192"/>
      <c r="DB41" s="192"/>
      <c r="DC41" s="192"/>
      <c r="DD41" s="192"/>
      <c r="DE41" s="192"/>
      <c r="DF41" s="192"/>
      <c r="DG41" s="192"/>
      <c r="DH41" s="192"/>
      <c r="DI41" s="192"/>
      <c r="DJ41" s="192"/>
      <c r="DK41" s="192"/>
      <c r="DL41" s="192"/>
      <c r="DM41" s="192"/>
      <c r="DN41" s="192"/>
      <c r="DO41" s="192"/>
      <c r="DP41" s="192"/>
      <c r="DQ41" s="192"/>
      <c r="DR41" s="192"/>
      <c r="DS41" s="192"/>
      <c r="DT41" s="192"/>
      <c r="DU41" s="192"/>
      <c r="DV41" s="192"/>
      <c r="DW41" s="192"/>
      <c r="DX41" s="192"/>
      <c r="DY41" s="192"/>
      <c r="DZ41" s="192"/>
      <c r="EA41" s="192"/>
      <c r="EB41" s="192"/>
      <c r="EC41" s="192"/>
      <c r="ED41" s="192"/>
      <c r="EE41" s="192"/>
      <c r="EF41" s="192"/>
      <c r="EG41" s="192"/>
      <c r="EH41" s="192"/>
      <c r="EI41" s="192"/>
      <c r="EJ41" s="192"/>
      <c r="EK41" s="192"/>
      <c r="EL41" s="192"/>
      <c r="EM41" s="192"/>
      <c r="EN41" s="192"/>
      <c r="EO41" s="192"/>
      <c r="EP41" s="192"/>
      <c r="EQ41" s="192"/>
      <c r="ER41" s="192"/>
      <c r="ES41" s="192"/>
      <c r="ET41" s="192"/>
      <c r="EU41" s="192"/>
      <c r="EV41" s="192"/>
      <c r="EW41" s="192"/>
      <c r="EX41" s="192"/>
      <c r="EY41" s="192"/>
      <c r="EZ41" s="192"/>
      <c r="FA41" s="192"/>
      <c r="FB41" s="192"/>
      <c r="FC41" s="192"/>
      <c r="FD41" s="192"/>
      <c r="FE41" s="192"/>
      <c r="FF41" s="192"/>
      <c r="FG41" s="192"/>
      <c r="FH41" s="192"/>
      <c r="FI41" s="192"/>
      <c r="FJ41" s="192"/>
      <c r="FK41" s="192"/>
      <c r="FL41" s="192"/>
      <c r="FM41" s="192"/>
      <c r="FN41" s="192"/>
      <c r="FO41" s="192"/>
      <c r="FP41" s="192"/>
      <c r="FQ41" s="192"/>
      <c r="FR41" s="192"/>
      <c r="FS41" s="192"/>
      <c r="FT41" s="192"/>
      <c r="FU41" s="192"/>
      <c r="FV41" s="192"/>
      <c r="FW41" s="192"/>
      <c r="FX41" s="192"/>
      <c r="FY41" s="192"/>
      <c r="FZ41" s="192"/>
      <c r="GA41" s="192"/>
      <c r="GB41" s="192"/>
      <c r="GC41" s="192"/>
      <c r="GD41" s="192"/>
      <c r="GE41" s="192"/>
      <c r="GF41" s="192"/>
      <c r="GG41" s="192"/>
      <c r="GH41" s="192"/>
      <c r="GI41" s="192"/>
      <c r="GJ41" s="192"/>
      <c r="GK41" s="192"/>
      <c r="GL41" s="192"/>
      <c r="GM41" s="192"/>
      <c r="GN41" s="192"/>
      <c r="GO41" s="192"/>
      <c r="GP41" s="192"/>
      <c r="GQ41" s="192"/>
      <c r="GR41" s="192"/>
      <c r="GS41" s="192"/>
      <c r="GT41" s="192"/>
      <c r="GU41" s="192"/>
      <c r="GV41" s="192"/>
      <c r="GW41" s="192"/>
      <c r="GX41" s="192"/>
      <c r="GY41" s="192"/>
      <c r="GZ41" s="192"/>
      <c r="HA41" s="192"/>
      <c r="HB41" s="192"/>
      <c r="HC41" s="192"/>
      <c r="HD41" s="192"/>
      <c r="HE41" s="192"/>
      <c r="HF41" s="192"/>
      <c r="HG41" s="192"/>
      <c r="HH41" s="192"/>
      <c r="HI41" s="192"/>
      <c r="HJ41" s="192"/>
      <c r="HK41" s="192"/>
      <c r="HL41" s="192"/>
      <c r="HM41" s="192"/>
      <c r="HN41" s="192"/>
      <c r="HO41" s="192"/>
      <c r="HP41" s="192"/>
      <c r="HQ41" s="192"/>
      <c r="HR41" s="192"/>
      <c r="HS41" s="192"/>
      <c r="HT41" s="192"/>
      <c r="HU41" s="192"/>
      <c r="HV41" s="192"/>
      <c r="HW41" s="192"/>
      <c r="HX41" s="192"/>
      <c r="HY41" s="192"/>
      <c r="HZ41" s="192"/>
      <c r="IA41" s="192"/>
      <c r="IB41" s="192"/>
      <c r="IC41" s="192"/>
      <c r="ID41" s="192"/>
      <c r="IE41" s="192"/>
      <c r="IF41" s="192"/>
      <c r="IG41" s="192"/>
      <c r="IH41" s="192"/>
      <c r="II41" s="192"/>
      <c r="IJ41" s="192"/>
      <c r="IK41" s="192"/>
      <c r="IL41" s="192"/>
      <c r="IM41" s="192"/>
      <c r="IN41" s="192"/>
      <c r="IO41" s="192"/>
      <c r="IP41" s="192"/>
      <c r="IQ41" s="192"/>
      <c r="IR41" s="192"/>
      <c r="IS41" s="192"/>
      <c r="IT41" s="192"/>
      <c r="IU41" s="192"/>
      <c r="IV41" s="192"/>
    </row>
    <row r="42" spans="1:256" s="242" customFormat="1" x14ac:dyDescent="0.2">
      <c r="A42" s="234" t="s">
        <v>15</v>
      </c>
      <c r="B42" s="235">
        <v>0.57999999999999996</v>
      </c>
      <c r="C42" s="236">
        <v>0.01</v>
      </c>
      <c r="D42" s="237">
        <v>0.41</v>
      </c>
      <c r="E42" s="238">
        <v>0.28999999999999998</v>
      </c>
      <c r="F42" s="235">
        <v>0.41110000000000002</v>
      </c>
      <c r="G42" s="239">
        <v>3.2500000000000001E-2</v>
      </c>
      <c r="H42" s="235"/>
      <c r="I42" s="239"/>
      <c r="J42" s="235"/>
      <c r="K42" s="239"/>
      <c r="L42" s="235"/>
      <c r="M42" s="239"/>
      <c r="N42" s="235"/>
      <c r="O42" s="239"/>
      <c r="P42" s="235"/>
      <c r="Q42" s="239"/>
      <c r="R42" s="235">
        <v>0.51</v>
      </c>
      <c r="S42" s="239">
        <v>0.01</v>
      </c>
      <c r="T42" s="235">
        <v>0.94</v>
      </c>
      <c r="U42" s="239">
        <v>0</v>
      </c>
      <c r="V42" s="235">
        <v>0.88</v>
      </c>
      <c r="W42" s="239">
        <v>0</v>
      </c>
      <c r="X42" s="235">
        <v>0.68</v>
      </c>
      <c r="Y42" s="239">
        <v>0.36</v>
      </c>
      <c r="Z42" s="240">
        <v>0.57999999999999996</v>
      </c>
      <c r="AA42" s="233">
        <v>0.67</v>
      </c>
      <c r="AB42" s="239">
        <v>0.59</v>
      </c>
      <c r="AC42" s="235">
        <v>5.0999999999999997E-2</v>
      </c>
      <c r="AD42" s="235">
        <v>0.4</v>
      </c>
      <c r="AE42" s="239">
        <v>0.46</v>
      </c>
      <c r="AF42" s="235">
        <v>0.38</v>
      </c>
      <c r="AG42" s="239">
        <v>0.44</v>
      </c>
      <c r="AH42" s="235">
        <v>0.1</v>
      </c>
      <c r="AI42" s="239">
        <v>0.33</v>
      </c>
      <c r="AJ42" s="235">
        <v>0.09</v>
      </c>
      <c r="AK42" s="239">
        <v>0.33</v>
      </c>
      <c r="AL42" s="241"/>
      <c r="AM42" s="241"/>
      <c r="AN42" s="241"/>
      <c r="AO42" s="241"/>
      <c r="AP42" s="241"/>
      <c r="AQ42" s="241"/>
      <c r="AR42" s="241"/>
      <c r="AS42" s="241"/>
      <c r="AT42" s="241"/>
      <c r="AU42" s="241"/>
      <c r="AV42" s="241"/>
      <c r="AW42" s="241"/>
      <c r="AX42" s="241"/>
      <c r="AY42" s="241"/>
      <c r="AZ42" s="241"/>
      <c r="BA42" s="241"/>
      <c r="BB42" s="241"/>
      <c r="BC42" s="241"/>
      <c r="BD42" s="241"/>
      <c r="BE42" s="241"/>
      <c r="BF42" s="241"/>
      <c r="BG42" s="241"/>
      <c r="BH42" s="241"/>
      <c r="BI42" s="241"/>
      <c r="BJ42" s="241"/>
      <c r="BK42" s="241"/>
      <c r="BL42" s="241"/>
      <c r="BM42" s="241"/>
      <c r="BN42" s="241"/>
      <c r="BO42" s="241"/>
      <c r="BP42" s="241"/>
      <c r="BQ42" s="241"/>
      <c r="BR42" s="241"/>
      <c r="BS42" s="241"/>
      <c r="BT42" s="241"/>
      <c r="BU42" s="241"/>
      <c r="BV42" s="241"/>
      <c r="BW42" s="241"/>
      <c r="BX42" s="241"/>
      <c r="BY42" s="241"/>
      <c r="BZ42" s="241"/>
      <c r="CA42" s="241"/>
      <c r="CB42" s="241"/>
      <c r="CC42" s="241"/>
      <c r="CD42" s="241"/>
      <c r="CE42" s="241"/>
      <c r="CF42" s="241"/>
      <c r="CG42" s="241"/>
      <c r="CH42" s="241"/>
      <c r="CI42" s="241"/>
      <c r="CJ42" s="241"/>
      <c r="CK42" s="241"/>
      <c r="CL42" s="241"/>
      <c r="CM42" s="241"/>
      <c r="CN42" s="241"/>
      <c r="CO42" s="241"/>
      <c r="CP42" s="241"/>
      <c r="CQ42" s="241"/>
      <c r="CR42" s="241"/>
      <c r="CS42" s="241"/>
      <c r="CT42" s="241"/>
      <c r="CU42" s="241"/>
      <c r="CV42" s="241"/>
      <c r="CW42" s="241"/>
      <c r="CX42" s="241"/>
      <c r="CY42" s="241"/>
      <c r="CZ42" s="241"/>
      <c r="DA42" s="241"/>
      <c r="DB42" s="241"/>
      <c r="DC42" s="241"/>
      <c r="DD42" s="241"/>
      <c r="DE42" s="241"/>
      <c r="DF42" s="241"/>
      <c r="DG42" s="241"/>
      <c r="DH42" s="241"/>
      <c r="DI42" s="241"/>
      <c r="DJ42" s="241"/>
      <c r="DK42" s="241"/>
      <c r="DL42" s="241"/>
      <c r="DM42" s="241"/>
      <c r="DN42" s="241"/>
      <c r="DO42" s="241"/>
      <c r="DP42" s="241"/>
      <c r="DQ42" s="241"/>
      <c r="DR42" s="241"/>
      <c r="DS42" s="241"/>
      <c r="DT42" s="241"/>
      <c r="DU42" s="241"/>
      <c r="DV42" s="241"/>
      <c r="DW42" s="241"/>
      <c r="DX42" s="241"/>
      <c r="DY42" s="241"/>
      <c r="DZ42" s="241"/>
      <c r="EA42" s="241"/>
      <c r="EB42" s="241"/>
      <c r="EC42" s="241"/>
      <c r="ED42" s="241"/>
      <c r="EE42" s="241"/>
      <c r="EF42" s="241"/>
      <c r="EG42" s="241"/>
      <c r="EH42" s="241"/>
      <c r="EI42" s="241"/>
      <c r="EJ42" s="241"/>
      <c r="EK42" s="241"/>
      <c r="EL42" s="241"/>
      <c r="EM42" s="241"/>
      <c r="EN42" s="241"/>
      <c r="EO42" s="241"/>
      <c r="EP42" s="241"/>
      <c r="EQ42" s="241"/>
      <c r="ER42" s="241"/>
      <c r="ES42" s="241"/>
      <c r="ET42" s="241"/>
      <c r="EU42" s="241"/>
      <c r="EV42" s="241"/>
      <c r="EW42" s="241"/>
      <c r="EX42" s="241"/>
      <c r="EY42" s="241"/>
      <c r="EZ42" s="241"/>
      <c r="FA42" s="241"/>
      <c r="FB42" s="241"/>
      <c r="FC42" s="241"/>
      <c r="FD42" s="241"/>
      <c r="FE42" s="241"/>
      <c r="FF42" s="241"/>
      <c r="FG42" s="241"/>
      <c r="FH42" s="241"/>
      <c r="FI42" s="241"/>
      <c r="FJ42" s="241"/>
      <c r="FK42" s="241"/>
      <c r="FL42" s="241"/>
      <c r="FM42" s="241"/>
      <c r="FN42" s="241"/>
      <c r="FO42" s="241"/>
      <c r="FP42" s="241"/>
      <c r="FQ42" s="241"/>
      <c r="FR42" s="241"/>
      <c r="FS42" s="241"/>
      <c r="FT42" s="241"/>
      <c r="FU42" s="241"/>
      <c r="FV42" s="241"/>
      <c r="FW42" s="241"/>
      <c r="FX42" s="241"/>
      <c r="FY42" s="241"/>
      <c r="FZ42" s="241"/>
      <c r="GA42" s="241"/>
      <c r="GB42" s="241"/>
      <c r="GC42" s="241"/>
      <c r="GD42" s="241"/>
      <c r="GE42" s="241"/>
      <c r="GF42" s="241"/>
      <c r="GG42" s="241"/>
      <c r="GH42" s="241"/>
      <c r="GI42" s="241"/>
      <c r="GJ42" s="241"/>
      <c r="GK42" s="241"/>
      <c r="GL42" s="241"/>
      <c r="GM42" s="241"/>
      <c r="GN42" s="241"/>
      <c r="GO42" s="241"/>
      <c r="GP42" s="241"/>
      <c r="GQ42" s="241"/>
      <c r="GR42" s="241"/>
      <c r="GS42" s="241"/>
      <c r="GT42" s="241"/>
      <c r="GU42" s="241"/>
      <c r="GV42" s="241"/>
      <c r="GW42" s="241"/>
      <c r="GX42" s="241"/>
      <c r="GY42" s="241"/>
      <c r="GZ42" s="241"/>
      <c r="HA42" s="241"/>
      <c r="HB42" s="241"/>
      <c r="HC42" s="241"/>
      <c r="HD42" s="241"/>
      <c r="HE42" s="241"/>
      <c r="HF42" s="241"/>
      <c r="HG42" s="241"/>
      <c r="HH42" s="241"/>
      <c r="HI42" s="241"/>
      <c r="HJ42" s="241"/>
      <c r="HK42" s="241"/>
      <c r="HL42" s="241"/>
      <c r="HM42" s="241"/>
      <c r="HN42" s="241"/>
      <c r="HO42" s="241"/>
      <c r="HP42" s="241"/>
      <c r="HQ42" s="241"/>
      <c r="HR42" s="241"/>
      <c r="HS42" s="241"/>
      <c r="HT42" s="241"/>
      <c r="HU42" s="241"/>
      <c r="HV42" s="241"/>
      <c r="HW42" s="241"/>
      <c r="HX42" s="241"/>
      <c r="HY42" s="241"/>
      <c r="HZ42" s="241"/>
      <c r="IA42" s="241"/>
      <c r="IB42" s="241"/>
      <c r="IC42" s="241"/>
      <c r="ID42" s="241"/>
      <c r="IE42" s="241"/>
      <c r="IF42" s="241"/>
      <c r="IG42" s="241"/>
      <c r="IH42" s="241"/>
      <c r="II42" s="241"/>
      <c r="IJ42" s="241"/>
      <c r="IK42" s="241"/>
      <c r="IL42" s="241"/>
      <c r="IM42" s="241"/>
      <c r="IN42" s="241"/>
      <c r="IO42" s="241"/>
      <c r="IP42" s="241"/>
      <c r="IQ42" s="241"/>
      <c r="IR42" s="241"/>
      <c r="IS42" s="241"/>
      <c r="IT42" s="241"/>
      <c r="IU42" s="241"/>
      <c r="IV42" s="241"/>
    </row>
    <row r="43" spans="1:256" s="193" customFormat="1" x14ac:dyDescent="0.2">
      <c r="A43" s="216"/>
      <c r="B43" s="76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2"/>
      <c r="BQ43" s="192"/>
      <c r="BR43" s="192"/>
      <c r="BS43" s="192"/>
      <c r="BT43" s="192"/>
      <c r="BU43" s="192"/>
      <c r="BV43" s="192"/>
      <c r="BW43" s="192"/>
      <c r="BX43" s="192"/>
      <c r="BY43" s="192"/>
      <c r="BZ43" s="192"/>
      <c r="CA43" s="192"/>
      <c r="CB43" s="192"/>
      <c r="CC43" s="192"/>
      <c r="CD43" s="192"/>
      <c r="CE43" s="192"/>
      <c r="CF43" s="192"/>
      <c r="CG43" s="192"/>
      <c r="CH43" s="192"/>
      <c r="CI43" s="192"/>
      <c r="CJ43" s="192"/>
      <c r="CK43" s="192"/>
      <c r="CL43" s="192"/>
      <c r="CM43" s="192"/>
      <c r="CN43" s="192"/>
      <c r="CO43" s="192"/>
      <c r="CP43" s="192"/>
      <c r="CQ43" s="192"/>
      <c r="CR43" s="192"/>
      <c r="CS43" s="192"/>
      <c r="CT43" s="192"/>
      <c r="CU43" s="192"/>
      <c r="CV43" s="192"/>
      <c r="CW43" s="192"/>
      <c r="CX43" s="192"/>
      <c r="CY43" s="192"/>
      <c r="CZ43" s="192"/>
      <c r="DA43" s="192"/>
      <c r="DB43" s="192"/>
      <c r="DC43" s="192"/>
      <c r="DD43" s="192"/>
      <c r="DE43" s="192"/>
      <c r="DF43" s="192"/>
      <c r="DG43" s="192"/>
      <c r="DH43" s="192"/>
      <c r="DI43" s="192"/>
      <c r="DJ43" s="192"/>
      <c r="DK43" s="192"/>
      <c r="DL43" s="192"/>
      <c r="DM43" s="192"/>
      <c r="DN43" s="192"/>
      <c r="DO43" s="192"/>
      <c r="DP43" s="192"/>
      <c r="DQ43" s="192"/>
      <c r="DR43" s="192"/>
      <c r="DS43" s="192"/>
      <c r="DT43" s="192"/>
      <c r="DU43" s="192"/>
      <c r="DV43" s="192"/>
      <c r="DW43" s="192"/>
      <c r="DX43" s="192"/>
      <c r="DY43" s="192"/>
      <c r="DZ43" s="192"/>
      <c r="EA43" s="192"/>
      <c r="EB43" s="192"/>
      <c r="EC43" s="192"/>
      <c r="ED43" s="192"/>
      <c r="EE43" s="192"/>
      <c r="EF43" s="192"/>
      <c r="EG43" s="192"/>
      <c r="EH43" s="192"/>
      <c r="EI43" s="192"/>
      <c r="EJ43" s="192"/>
      <c r="EK43" s="192"/>
      <c r="EL43" s="192"/>
      <c r="EM43" s="192"/>
      <c r="EN43" s="192"/>
      <c r="EO43" s="192"/>
      <c r="EP43" s="192"/>
      <c r="EQ43" s="192"/>
      <c r="ER43" s="192"/>
      <c r="ES43" s="192"/>
      <c r="ET43" s="192"/>
      <c r="EU43" s="192"/>
      <c r="EV43" s="192"/>
      <c r="EW43" s="192"/>
      <c r="EX43" s="192"/>
      <c r="EY43" s="192"/>
      <c r="EZ43" s="192"/>
      <c r="FA43" s="192"/>
      <c r="FB43" s="192"/>
      <c r="FC43" s="192"/>
      <c r="FD43" s="192"/>
      <c r="FE43" s="192"/>
      <c r="FF43" s="192"/>
      <c r="FG43" s="192"/>
      <c r="FH43" s="192"/>
      <c r="FI43" s="192"/>
      <c r="FJ43" s="192"/>
      <c r="FK43" s="192"/>
      <c r="FL43" s="192"/>
      <c r="FM43" s="192"/>
      <c r="FN43" s="192"/>
      <c r="FO43" s="192"/>
      <c r="FP43" s="192"/>
      <c r="FQ43" s="192"/>
      <c r="FR43" s="192"/>
      <c r="FS43" s="192"/>
      <c r="FT43" s="192"/>
      <c r="FU43" s="192"/>
      <c r="FV43" s="192"/>
      <c r="FW43" s="192"/>
      <c r="FX43" s="192"/>
      <c r="FY43" s="192"/>
      <c r="FZ43" s="192"/>
      <c r="GA43" s="192"/>
      <c r="GB43" s="192"/>
      <c r="GC43" s="192"/>
      <c r="GD43" s="192"/>
      <c r="GE43" s="192"/>
      <c r="GF43" s="192"/>
      <c r="GG43" s="192"/>
      <c r="GH43" s="192"/>
      <c r="GI43" s="192"/>
      <c r="GJ43" s="192"/>
      <c r="GK43" s="192"/>
      <c r="GL43" s="192"/>
      <c r="GM43" s="192"/>
      <c r="GN43" s="192"/>
      <c r="GO43" s="192"/>
      <c r="GP43" s="192"/>
      <c r="GQ43" s="192"/>
      <c r="GR43" s="192"/>
      <c r="GS43" s="192"/>
      <c r="GT43" s="192"/>
      <c r="GU43" s="192"/>
      <c r="GV43" s="192"/>
      <c r="GW43" s="192"/>
      <c r="GX43" s="192"/>
      <c r="GY43" s="192"/>
      <c r="GZ43" s="192"/>
      <c r="HA43" s="192"/>
      <c r="HB43" s="192"/>
      <c r="HC43" s="192"/>
      <c r="HD43" s="192"/>
      <c r="HE43" s="192"/>
      <c r="HF43" s="192"/>
      <c r="HG43" s="192"/>
      <c r="HH43" s="192"/>
      <c r="HI43" s="192"/>
      <c r="HJ43" s="192"/>
      <c r="HK43" s="192"/>
      <c r="HL43" s="192"/>
      <c r="HM43" s="192"/>
      <c r="HN43" s="192"/>
      <c r="HO43" s="192"/>
      <c r="HP43" s="192"/>
      <c r="HQ43" s="192"/>
      <c r="HR43" s="192"/>
      <c r="HS43" s="192"/>
      <c r="HT43" s="192"/>
      <c r="HU43" s="192"/>
      <c r="HV43" s="192"/>
      <c r="HW43" s="192"/>
      <c r="HX43" s="192"/>
      <c r="HY43" s="192"/>
      <c r="HZ43" s="192"/>
      <c r="IA43" s="192"/>
      <c r="IB43" s="192"/>
      <c r="IC43" s="192"/>
      <c r="ID43" s="192"/>
      <c r="IE43" s="192"/>
      <c r="IF43" s="192"/>
      <c r="IG43" s="192"/>
      <c r="IH43" s="192"/>
      <c r="II43" s="192"/>
      <c r="IJ43" s="192"/>
      <c r="IK43" s="192"/>
      <c r="IL43" s="192"/>
      <c r="IM43" s="192"/>
      <c r="IN43" s="192"/>
      <c r="IO43" s="192"/>
      <c r="IP43" s="192"/>
      <c r="IQ43" s="192"/>
      <c r="IR43" s="192"/>
      <c r="IS43" s="192"/>
      <c r="IT43" s="192"/>
      <c r="IU43" s="192"/>
      <c r="IV43" s="192"/>
    </row>
    <row r="44" spans="1:256" s="193" customFormat="1" x14ac:dyDescent="0.2">
      <c r="A44" s="212" t="s">
        <v>200</v>
      </c>
      <c r="B44" s="220" t="str">
        <f>B$4</f>
        <v>10-31-jul-24</v>
      </c>
      <c r="C44" s="221"/>
      <c r="D44" s="222">
        <f>D$4</f>
        <v>45505</v>
      </c>
      <c r="E44" s="223"/>
      <c r="F44" s="222" t="e">
        <f ca="1">F$4</f>
        <v>#NAME?</v>
      </c>
      <c r="G44" s="223"/>
      <c r="H44" s="222" t="str">
        <f>H$4</f>
        <v>Meta Parcial</v>
      </c>
      <c r="I44" s="223"/>
      <c r="J44" s="222" t="str">
        <f>J$4</f>
        <v>01-09-Out-24</v>
      </c>
      <c r="K44" s="223"/>
      <c r="L44" s="222" t="str">
        <f>L$4</f>
        <v>Meta Parcial</v>
      </c>
      <c r="M44" s="223"/>
      <c r="N44" s="222" t="str">
        <f>N$4</f>
        <v>10-31-Out-24</v>
      </c>
      <c r="O44" s="223"/>
      <c r="P44" s="222" t="str">
        <f>P$4</f>
        <v>Meta Mensal</v>
      </c>
      <c r="Q44" s="223"/>
      <c r="R44" s="222">
        <f>R$4</f>
        <v>45566</v>
      </c>
      <c r="S44" s="223"/>
      <c r="T44" s="222" t="e">
        <f ca="1">T$4</f>
        <v>#NAME?</v>
      </c>
      <c r="U44" s="223"/>
      <c r="V44" s="222" t="e">
        <f ca="1">V$4</f>
        <v>#NAME?</v>
      </c>
      <c r="W44" s="223"/>
      <c r="X44" s="222" t="e">
        <f ca="1">X$4</f>
        <v>#NAME?</v>
      </c>
      <c r="Y44" s="223"/>
      <c r="Z44" s="222" t="e">
        <f ca="1">Z$4</f>
        <v>#NAME?</v>
      </c>
      <c r="AA44" s="223"/>
      <c r="AB44" s="222" t="e">
        <f ca="1">AB$4</f>
        <v>#NAME?</v>
      </c>
      <c r="AC44" s="223"/>
      <c r="AD44" s="222" t="e">
        <f ca="1">AD$4</f>
        <v>#NAME?</v>
      </c>
      <c r="AE44" s="223"/>
      <c r="AF44" s="222" t="e">
        <f ca="1">AF$4</f>
        <v>#NAME?</v>
      </c>
      <c r="AG44" s="223"/>
      <c r="AH44" s="222" t="e">
        <f ca="1">AH$4</f>
        <v>#NAME?</v>
      </c>
      <c r="AI44" s="223"/>
      <c r="AJ44" s="222" t="e">
        <f ca="1">AJ$4</f>
        <v>#NAME?</v>
      </c>
      <c r="AK44" s="223"/>
      <c r="AL44" s="213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92"/>
      <c r="BI44" s="192"/>
      <c r="BJ44" s="192"/>
      <c r="BK44" s="192"/>
      <c r="BL44" s="192"/>
      <c r="BM44" s="192"/>
      <c r="BN44" s="192"/>
      <c r="BO44" s="192"/>
      <c r="BP44" s="192"/>
      <c r="BQ44" s="192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  <c r="CB44" s="192"/>
      <c r="CC44" s="192"/>
      <c r="CD44" s="192"/>
      <c r="CE44" s="192"/>
      <c r="CF44" s="192"/>
      <c r="CG44" s="192"/>
      <c r="CH44" s="192"/>
      <c r="CI44" s="192"/>
      <c r="CJ44" s="192"/>
      <c r="CK44" s="192"/>
      <c r="CL44" s="192"/>
      <c r="CM44" s="192"/>
      <c r="CN44" s="192"/>
      <c r="CO44" s="192"/>
      <c r="CP44" s="192"/>
      <c r="CQ44" s="192"/>
      <c r="CR44" s="192"/>
      <c r="CS44" s="192"/>
      <c r="CT44" s="192"/>
      <c r="CU44" s="192"/>
      <c r="CV44" s="192"/>
      <c r="CW44" s="192"/>
      <c r="CX44" s="192"/>
      <c r="CY44" s="192"/>
      <c r="CZ44" s="192"/>
      <c r="DA44" s="192"/>
      <c r="DB44" s="192"/>
      <c r="DC44" s="192"/>
      <c r="DD44" s="192"/>
      <c r="DE44" s="192"/>
      <c r="DF44" s="192"/>
      <c r="DG44" s="192"/>
      <c r="DH44" s="192"/>
      <c r="DI44" s="192"/>
      <c r="DJ44" s="192"/>
      <c r="DK44" s="192"/>
      <c r="DL44" s="192"/>
      <c r="DM44" s="192"/>
      <c r="DN44" s="192"/>
      <c r="DO44" s="192"/>
      <c r="DP44" s="192"/>
      <c r="DQ44" s="192"/>
      <c r="DR44" s="192"/>
      <c r="DS44" s="192"/>
      <c r="DT44" s="192"/>
      <c r="DU44" s="192"/>
      <c r="DV44" s="192"/>
      <c r="DW44" s="192"/>
      <c r="DX44" s="192"/>
      <c r="DY44" s="192"/>
      <c r="DZ44" s="192"/>
      <c r="EA44" s="192"/>
      <c r="EB44" s="192"/>
      <c r="EC44" s="192"/>
      <c r="ED44" s="192"/>
      <c r="EE44" s="192"/>
      <c r="EF44" s="192"/>
      <c r="EG44" s="192"/>
      <c r="EH44" s="192"/>
      <c r="EI44" s="192"/>
      <c r="EJ44" s="192"/>
      <c r="EK44" s="192"/>
      <c r="EL44" s="192"/>
      <c r="EM44" s="192"/>
      <c r="EN44" s="192"/>
      <c r="EO44" s="192"/>
      <c r="EP44" s="192"/>
      <c r="EQ44" s="192"/>
      <c r="ER44" s="192"/>
      <c r="ES44" s="192"/>
      <c r="ET44" s="192"/>
      <c r="EU44" s="192"/>
      <c r="EV44" s="192"/>
      <c r="EW44" s="192"/>
      <c r="EX44" s="192"/>
      <c r="EY44" s="192"/>
      <c r="EZ44" s="192"/>
      <c r="FA44" s="192"/>
      <c r="FB44" s="192"/>
      <c r="FC44" s="192"/>
      <c r="FD44" s="192"/>
      <c r="FE44" s="192"/>
      <c r="FF44" s="192"/>
      <c r="FG44" s="192"/>
      <c r="FH44" s="192"/>
      <c r="FI44" s="192"/>
      <c r="FJ44" s="192"/>
      <c r="FK44" s="192"/>
      <c r="FL44" s="192"/>
      <c r="FM44" s="192"/>
      <c r="FN44" s="192"/>
      <c r="FO44" s="192"/>
      <c r="FP44" s="192"/>
      <c r="FQ44" s="192"/>
      <c r="FR44" s="192"/>
      <c r="FS44" s="192"/>
      <c r="FT44" s="192"/>
      <c r="FU44" s="192"/>
      <c r="FV44" s="192"/>
      <c r="FW44" s="192"/>
      <c r="FX44" s="192"/>
      <c r="FY44" s="192"/>
      <c r="FZ44" s="192"/>
      <c r="GA44" s="192"/>
      <c r="GB44" s="192"/>
      <c r="GC44" s="192"/>
      <c r="GD44" s="192"/>
      <c r="GE44" s="192"/>
      <c r="GF44" s="192"/>
      <c r="GG44" s="192"/>
      <c r="GH44" s="192"/>
      <c r="GI44" s="192"/>
      <c r="GJ44" s="192"/>
      <c r="GK44" s="192"/>
      <c r="GL44" s="192"/>
      <c r="GM44" s="192"/>
      <c r="GN44" s="192"/>
      <c r="GO44" s="192"/>
      <c r="GP44" s="192"/>
      <c r="GQ44" s="192"/>
      <c r="GR44" s="192"/>
      <c r="GS44" s="192"/>
      <c r="GT44" s="192"/>
      <c r="GU44" s="192"/>
      <c r="GV44" s="192"/>
      <c r="GW44" s="192"/>
      <c r="GX44" s="192"/>
      <c r="GY44" s="192"/>
      <c r="GZ44" s="192"/>
      <c r="HA44" s="192"/>
      <c r="HB44" s="192"/>
      <c r="HC44" s="192"/>
      <c r="HD44" s="192"/>
      <c r="HE44" s="192"/>
      <c r="HF44" s="192"/>
      <c r="HG44" s="192"/>
      <c r="HH44" s="192"/>
      <c r="HI44" s="192"/>
      <c r="HJ44" s="192"/>
      <c r="HK44" s="192"/>
      <c r="HL44" s="192"/>
      <c r="HM44" s="192"/>
      <c r="HN44" s="192"/>
      <c r="HO44" s="192"/>
      <c r="HP44" s="192"/>
      <c r="HQ44" s="192"/>
      <c r="HR44" s="192"/>
      <c r="HS44" s="192"/>
      <c r="HT44" s="192"/>
      <c r="HU44" s="192"/>
      <c r="HV44" s="192"/>
      <c r="HW44" s="192"/>
      <c r="HX44" s="192"/>
      <c r="HY44" s="192"/>
      <c r="HZ44" s="192"/>
      <c r="IA44" s="192"/>
      <c r="IB44" s="192"/>
      <c r="IC44" s="192"/>
      <c r="ID44" s="192"/>
      <c r="IE44" s="192"/>
      <c r="IF44" s="192"/>
      <c r="IG44" s="192"/>
      <c r="IH44" s="192"/>
      <c r="II44" s="192"/>
      <c r="IJ44" s="192"/>
      <c r="IK44" s="192"/>
      <c r="IL44" s="192"/>
      <c r="IM44" s="192"/>
      <c r="IN44" s="192"/>
      <c r="IO44" s="192"/>
      <c r="IP44" s="192"/>
      <c r="IQ44" s="192"/>
      <c r="IR44" s="192"/>
      <c r="IS44" s="192"/>
      <c r="IT44" s="192"/>
      <c r="IU44" s="192"/>
      <c r="IV44" s="192"/>
    </row>
    <row r="45" spans="1:256" s="193" customFormat="1" x14ac:dyDescent="0.2">
      <c r="A45" s="226" t="s">
        <v>201</v>
      </c>
      <c r="B45" s="227" t="s">
        <v>202</v>
      </c>
      <c r="C45" s="228" t="s">
        <v>203</v>
      </c>
      <c r="D45" s="227" t="s">
        <v>202</v>
      </c>
      <c r="E45" s="228" t="s">
        <v>203</v>
      </c>
      <c r="F45" s="227" t="s">
        <v>202</v>
      </c>
      <c r="G45" s="228" t="s">
        <v>203</v>
      </c>
      <c r="H45" s="227" t="s">
        <v>202</v>
      </c>
      <c r="I45" s="228" t="s">
        <v>203</v>
      </c>
      <c r="J45" s="227" t="s">
        <v>202</v>
      </c>
      <c r="K45" s="228" t="s">
        <v>203</v>
      </c>
      <c r="L45" s="227" t="s">
        <v>202</v>
      </c>
      <c r="M45" s="228" t="s">
        <v>203</v>
      </c>
      <c r="N45" s="227" t="s">
        <v>202</v>
      </c>
      <c r="O45" s="228" t="s">
        <v>203</v>
      </c>
      <c r="P45" s="227" t="s">
        <v>202</v>
      </c>
      <c r="Q45" s="228" t="s">
        <v>203</v>
      </c>
      <c r="R45" s="227" t="s">
        <v>202</v>
      </c>
      <c r="S45" s="228" t="s">
        <v>203</v>
      </c>
      <c r="T45" s="227" t="s">
        <v>202</v>
      </c>
      <c r="U45" s="228" t="s">
        <v>203</v>
      </c>
      <c r="V45" s="227" t="s">
        <v>202</v>
      </c>
      <c r="W45" s="228" t="s">
        <v>203</v>
      </c>
      <c r="X45" s="227" t="s">
        <v>202</v>
      </c>
      <c r="Y45" s="228" t="s">
        <v>203</v>
      </c>
      <c r="Z45" s="227" t="s">
        <v>202</v>
      </c>
      <c r="AA45" s="228" t="s">
        <v>203</v>
      </c>
      <c r="AB45" s="227" t="s">
        <v>202</v>
      </c>
      <c r="AC45" s="228" t="s">
        <v>203</v>
      </c>
      <c r="AD45" s="227" t="s">
        <v>202</v>
      </c>
      <c r="AE45" s="228" t="s">
        <v>203</v>
      </c>
      <c r="AF45" s="227" t="s">
        <v>202</v>
      </c>
      <c r="AG45" s="228" t="s">
        <v>203</v>
      </c>
      <c r="AH45" s="227" t="s">
        <v>202</v>
      </c>
      <c r="AI45" s="228" t="s">
        <v>203</v>
      </c>
      <c r="AJ45" s="227" t="s">
        <v>202</v>
      </c>
      <c r="AK45" s="228" t="s">
        <v>203</v>
      </c>
      <c r="AL45" s="213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  <c r="BL45" s="192"/>
      <c r="BM45" s="192"/>
      <c r="BN45" s="192"/>
      <c r="BO45" s="192"/>
      <c r="BP45" s="192"/>
      <c r="BQ45" s="192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  <c r="CB45" s="192"/>
      <c r="CC45" s="192"/>
      <c r="CD45" s="192"/>
      <c r="CE45" s="192"/>
      <c r="CF45" s="192"/>
      <c r="CG45" s="192"/>
      <c r="CH45" s="192"/>
      <c r="CI45" s="192"/>
      <c r="CJ45" s="192"/>
      <c r="CK45" s="192"/>
      <c r="CL45" s="192"/>
      <c r="CM45" s="192"/>
      <c r="CN45" s="192"/>
      <c r="CO45" s="192"/>
      <c r="CP45" s="192"/>
      <c r="CQ45" s="192"/>
      <c r="CR45" s="192"/>
      <c r="CS45" s="192"/>
      <c r="CT45" s="192"/>
      <c r="CU45" s="192"/>
      <c r="CV45" s="192"/>
      <c r="CW45" s="192"/>
      <c r="CX45" s="192"/>
      <c r="CY45" s="192"/>
      <c r="CZ45" s="192"/>
      <c r="DA45" s="192"/>
      <c r="DB45" s="192"/>
      <c r="DC45" s="192"/>
      <c r="DD45" s="192"/>
      <c r="DE45" s="192"/>
      <c r="DF45" s="192"/>
      <c r="DG45" s="192"/>
      <c r="DH45" s="192"/>
      <c r="DI45" s="192"/>
      <c r="DJ45" s="192"/>
      <c r="DK45" s="192"/>
      <c r="DL45" s="192"/>
      <c r="DM45" s="192"/>
      <c r="DN45" s="192"/>
      <c r="DO45" s="192"/>
      <c r="DP45" s="192"/>
      <c r="DQ45" s="192"/>
      <c r="DR45" s="192"/>
      <c r="DS45" s="192"/>
      <c r="DT45" s="192"/>
      <c r="DU45" s="192"/>
      <c r="DV45" s="192"/>
      <c r="DW45" s="192"/>
      <c r="DX45" s="192"/>
      <c r="DY45" s="192"/>
      <c r="DZ45" s="192"/>
      <c r="EA45" s="192"/>
      <c r="EB45" s="192"/>
      <c r="EC45" s="192"/>
      <c r="ED45" s="192"/>
      <c r="EE45" s="192"/>
      <c r="EF45" s="192"/>
      <c r="EG45" s="192"/>
      <c r="EH45" s="192"/>
      <c r="EI45" s="192"/>
      <c r="EJ45" s="192"/>
      <c r="EK45" s="192"/>
      <c r="EL45" s="192"/>
      <c r="EM45" s="192"/>
      <c r="EN45" s="192"/>
      <c r="EO45" s="192"/>
      <c r="EP45" s="192"/>
      <c r="EQ45" s="192"/>
      <c r="ER45" s="192"/>
      <c r="ES45" s="192"/>
      <c r="ET45" s="192"/>
      <c r="EU45" s="192"/>
      <c r="EV45" s="192"/>
      <c r="EW45" s="192"/>
      <c r="EX45" s="192"/>
      <c r="EY45" s="192"/>
      <c r="EZ45" s="192"/>
      <c r="FA45" s="192"/>
      <c r="FB45" s="192"/>
      <c r="FC45" s="192"/>
      <c r="FD45" s="192"/>
      <c r="FE45" s="192"/>
      <c r="FF45" s="192"/>
      <c r="FG45" s="192"/>
      <c r="FH45" s="192"/>
      <c r="FI45" s="192"/>
      <c r="FJ45" s="192"/>
      <c r="FK45" s="192"/>
      <c r="FL45" s="192"/>
      <c r="FM45" s="192"/>
      <c r="FN45" s="192"/>
      <c r="FO45" s="192"/>
      <c r="FP45" s="192"/>
      <c r="FQ45" s="192"/>
      <c r="FR45" s="192"/>
      <c r="FS45" s="192"/>
      <c r="FT45" s="192"/>
      <c r="FU45" s="192"/>
      <c r="FV45" s="192"/>
      <c r="FW45" s="192"/>
      <c r="FX45" s="192"/>
      <c r="FY45" s="192"/>
      <c r="FZ45" s="192"/>
      <c r="GA45" s="192"/>
      <c r="GB45" s="192"/>
      <c r="GC45" s="192"/>
      <c r="GD45" s="192"/>
      <c r="GE45" s="192"/>
      <c r="GF45" s="192"/>
      <c r="GG45" s="192"/>
      <c r="GH45" s="192"/>
      <c r="GI45" s="192"/>
      <c r="GJ45" s="192"/>
      <c r="GK45" s="192"/>
      <c r="GL45" s="192"/>
      <c r="GM45" s="192"/>
      <c r="GN45" s="192"/>
      <c r="GO45" s="192"/>
      <c r="GP45" s="192"/>
      <c r="GQ45" s="192"/>
      <c r="GR45" s="192"/>
      <c r="GS45" s="192"/>
      <c r="GT45" s="192"/>
      <c r="GU45" s="192"/>
      <c r="GV45" s="192"/>
      <c r="GW45" s="192"/>
      <c r="GX45" s="192"/>
      <c r="GY45" s="192"/>
      <c r="GZ45" s="192"/>
      <c r="HA45" s="192"/>
      <c r="HB45" s="192"/>
      <c r="HC45" s="192"/>
      <c r="HD45" s="192"/>
      <c r="HE45" s="192"/>
      <c r="HF45" s="192"/>
      <c r="HG45" s="192"/>
      <c r="HH45" s="192"/>
      <c r="HI45" s="192"/>
      <c r="HJ45" s="192"/>
      <c r="HK45" s="192"/>
      <c r="HL45" s="192"/>
      <c r="HM45" s="192"/>
      <c r="HN45" s="192"/>
      <c r="HO45" s="192"/>
      <c r="HP45" s="192"/>
      <c r="HQ45" s="192"/>
      <c r="HR45" s="192"/>
      <c r="HS45" s="192"/>
      <c r="HT45" s="192"/>
      <c r="HU45" s="192"/>
      <c r="HV45" s="192"/>
      <c r="HW45" s="192"/>
      <c r="HX45" s="192"/>
      <c r="HY45" s="192"/>
      <c r="HZ45" s="192"/>
      <c r="IA45" s="192"/>
      <c r="IB45" s="192"/>
      <c r="IC45" s="192"/>
      <c r="ID45" s="192"/>
      <c r="IE45" s="192"/>
      <c r="IF45" s="192"/>
      <c r="IG45" s="192"/>
      <c r="IH45" s="192"/>
      <c r="II45" s="192"/>
      <c r="IJ45" s="192"/>
      <c r="IK45" s="192"/>
      <c r="IL45" s="192"/>
      <c r="IM45" s="192"/>
      <c r="IN45" s="192"/>
      <c r="IO45" s="192"/>
      <c r="IP45" s="192"/>
      <c r="IQ45" s="192"/>
      <c r="IR45" s="192"/>
      <c r="IS45" s="192"/>
      <c r="IT45" s="192"/>
      <c r="IU45" s="192"/>
      <c r="IV45" s="192"/>
    </row>
    <row r="46" spans="1:256" s="193" customFormat="1" ht="15" x14ac:dyDescent="0.2">
      <c r="A46" s="186" t="s">
        <v>43</v>
      </c>
      <c r="B46" s="214">
        <v>2.2700000000000001E-2</v>
      </c>
      <c r="C46" s="214" t="s">
        <v>182</v>
      </c>
      <c r="D46" s="230">
        <v>5.0900000000000001E-2</v>
      </c>
      <c r="E46" s="231" t="s">
        <v>182</v>
      </c>
      <c r="F46" s="229">
        <v>0</v>
      </c>
      <c r="G46" s="229" t="s">
        <v>182</v>
      </c>
      <c r="H46" s="214"/>
      <c r="I46" s="229"/>
      <c r="J46" s="214">
        <v>1.1599999999999999E-2</v>
      </c>
      <c r="K46" s="229" t="s">
        <v>182</v>
      </c>
      <c r="L46" s="214"/>
      <c r="M46" s="229"/>
      <c r="N46" s="214"/>
      <c r="O46" s="229"/>
      <c r="P46" s="214"/>
      <c r="Q46" s="229"/>
      <c r="R46" s="214">
        <v>1.1599999999999999E-2</v>
      </c>
      <c r="S46" s="229" t="s">
        <v>182</v>
      </c>
      <c r="T46" s="214">
        <v>3.8999999999999998E-3</v>
      </c>
      <c r="U46" s="229" t="s">
        <v>204</v>
      </c>
      <c r="V46" s="243">
        <v>8.0000000000000004E-4</v>
      </c>
      <c r="W46" s="244">
        <v>0</v>
      </c>
      <c r="X46" s="229">
        <v>0</v>
      </c>
      <c r="Y46" s="229">
        <v>0</v>
      </c>
      <c r="Z46" s="214">
        <v>0</v>
      </c>
      <c r="AA46" s="229">
        <v>0</v>
      </c>
      <c r="AB46" s="214">
        <v>0</v>
      </c>
      <c r="AC46" s="214" t="s">
        <v>182</v>
      </c>
      <c r="AD46" s="214">
        <v>0</v>
      </c>
      <c r="AE46" s="214" t="s">
        <v>182</v>
      </c>
      <c r="AF46" s="214">
        <v>0</v>
      </c>
      <c r="AG46" s="229" t="s">
        <v>182</v>
      </c>
      <c r="AH46" s="245">
        <v>0</v>
      </c>
      <c r="AI46" s="229" t="s">
        <v>182</v>
      </c>
      <c r="AJ46" s="214">
        <v>2.6499999999999999E-2</v>
      </c>
      <c r="AK46" s="229" t="s">
        <v>182</v>
      </c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92"/>
      <c r="BI46" s="192"/>
      <c r="BJ46" s="192"/>
      <c r="BK46" s="192"/>
      <c r="BL46" s="192"/>
      <c r="BM46" s="192"/>
      <c r="BN46" s="192"/>
      <c r="BO46" s="192"/>
      <c r="BP46" s="192"/>
      <c r="BQ46" s="192"/>
      <c r="BR46" s="192"/>
      <c r="BS46" s="192"/>
      <c r="BT46" s="192"/>
      <c r="BU46" s="192"/>
      <c r="BV46" s="192"/>
      <c r="BW46" s="192"/>
      <c r="BX46" s="192"/>
      <c r="BY46" s="192"/>
      <c r="BZ46" s="192"/>
      <c r="CA46" s="192"/>
      <c r="CB46" s="192"/>
      <c r="CC46" s="192"/>
      <c r="CD46" s="192"/>
      <c r="CE46" s="192"/>
      <c r="CF46" s="192"/>
      <c r="CG46" s="192"/>
      <c r="CH46" s="192"/>
      <c r="CI46" s="192"/>
      <c r="CJ46" s="192"/>
      <c r="CK46" s="192"/>
      <c r="CL46" s="192"/>
      <c r="CM46" s="192"/>
      <c r="CN46" s="192"/>
      <c r="CO46" s="192"/>
      <c r="CP46" s="192"/>
      <c r="CQ46" s="192"/>
      <c r="CR46" s="192"/>
      <c r="CS46" s="192"/>
      <c r="CT46" s="192"/>
      <c r="CU46" s="192"/>
      <c r="CV46" s="192"/>
      <c r="CW46" s="192"/>
      <c r="CX46" s="192"/>
      <c r="CY46" s="192"/>
      <c r="CZ46" s="192"/>
      <c r="DA46" s="192"/>
      <c r="DB46" s="192"/>
      <c r="DC46" s="192"/>
      <c r="DD46" s="192"/>
      <c r="DE46" s="192"/>
      <c r="DF46" s="192"/>
      <c r="DG46" s="192"/>
      <c r="DH46" s="192"/>
      <c r="DI46" s="192"/>
      <c r="DJ46" s="192"/>
      <c r="DK46" s="192"/>
      <c r="DL46" s="192"/>
      <c r="DM46" s="192"/>
      <c r="DN46" s="192"/>
      <c r="DO46" s="192"/>
      <c r="DP46" s="192"/>
      <c r="DQ46" s="192"/>
      <c r="DR46" s="192"/>
      <c r="DS46" s="192"/>
      <c r="DT46" s="192"/>
      <c r="DU46" s="192"/>
      <c r="DV46" s="192"/>
      <c r="DW46" s="192"/>
      <c r="DX46" s="192"/>
      <c r="DY46" s="192"/>
      <c r="DZ46" s="192"/>
      <c r="EA46" s="192"/>
      <c r="EB46" s="192"/>
      <c r="EC46" s="192"/>
      <c r="ED46" s="192"/>
      <c r="EE46" s="192"/>
      <c r="EF46" s="192"/>
      <c r="EG46" s="192"/>
      <c r="EH46" s="192"/>
      <c r="EI46" s="192"/>
      <c r="EJ46" s="192"/>
      <c r="EK46" s="192"/>
      <c r="EL46" s="192"/>
      <c r="EM46" s="192"/>
      <c r="EN46" s="192"/>
      <c r="EO46" s="192"/>
      <c r="EP46" s="192"/>
      <c r="EQ46" s="192"/>
      <c r="ER46" s="192"/>
      <c r="ES46" s="192"/>
      <c r="ET46" s="192"/>
      <c r="EU46" s="192"/>
      <c r="EV46" s="192"/>
      <c r="EW46" s="192"/>
      <c r="EX46" s="192"/>
      <c r="EY46" s="192"/>
      <c r="EZ46" s="192"/>
      <c r="FA46" s="192"/>
      <c r="FB46" s="192"/>
      <c r="FC46" s="192"/>
      <c r="FD46" s="192"/>
      <c r="FE46" s="192"/>
      <c r="FF46" s="192"/>
      <c r="FG46" s="192"/>
      <c r="FH46" s="192"/>
      <c r="FI46" s="192"/>
      <c r="FJ46" s="192"/>
      <c r="FK46" s="192"/>
      <c r="FL46" s="192"/>
      <c r="FM46" s="192"/>
      <c r="FN46" s="192"/>
      <c r="FO46" s="192"/>
      <c r="FP46" s="192"/>
      <c r="FQ46" s="192"/>
      <c r="FR46" s="192"/>
      <c r="FS46" s="192"/>
      <c r="FT46" s="192"/>
      <c r="FU46" s="192"/>
      <c r="FV46" s="192"/>
      <c r="FW46" s="192"/>
      <c r="FX46" s="192"/>
      <c r="FY46" s="192"/>
      <c r="FZ46" s="192"/>
      <c r="GA46" s="192"/>
      <c r="GB46" s="192"/>
      <c r="GC46" s="192"/>
      <c r="GD46" s="192"/>
      <c r="GE46" s="192"/>
      <c r="GF46" s="192"/>
      <c r="GG46" s="192"/>
      <c r="GH46" s="192"/>
      <c r="GI46" s="192"/>
      <c r="GJ46" s="192"/>
      <c r="GK46" s="192"/>
      <c r="GL46" s="192"/>
      <c r="GM46" s="192"/>
      <c r="GN46" s="192"/>
      <c r="GO46" s="192"/>
      <c r="GP46" s="192"/>
      <c r="GQ46" s="192"/>
      <c r="GR46" s="192"/>
      <c r="GS46" s="192"/>
      <c r="GT46" s="192"/>
      <c r="GU46" s="192"/>
      <c r="GV46" s="192"/>
      <c r="GW46" s="192"/>
      <c r="GX46" s="192"/>
      <c r="GY46" s="192"/>
      <c r="GZ46" s="192"/>
      <c r="HA46" s="192"/>
      <c r="HB46" s="192"/>
      <c r="HC46" s="192"/>
      <c r="HD46" s="192"/>
      <c r="HE46" s="192"/>
      <c r="HF46" s="192"/>
      <c r="HG46" s="192"/>
      <c r="HH46" s="192"/>
      <c r="HI46" s="192"/>
      <c r="HJ46" s="192"/>
      <c r="HK46" s="192"/>
      <c r="HL46" s="192"/>
      <c r="HM46" s="192"/>
      <c r="HN46" s="192"/>
      <c r="HO46" s="192"/>
      <c r="HP46" s="192"/>
      <c r="HQ46" s="192"/>
      <c r="HR46" s="192"/>
      <c r="HS46" s="192"/>
      <c r="HT46" s="192"/>
      <c r="HU46" s="192"/>
      <c r="HV46" s="192"/>
      <c r="HW46" s="192"/>
      <c r="HX46" s="192"/>
      <c r="HY46" s="192"/>
      <c r="HZ46" s="192"/>
      <c r="IA46" s="192"/>
      <c r="IB46" s="192"/>
      <c r="IC46" s="192"/>
      <c r="ID46" s="192"/>
      <c r="IE46" s="192"/>
      <c r="IF46" s="192"/>
      <c r="IG46" s="192"/>
      <c r="IH46" s="192"/>
      <c r="II46" s="192"/>
      <c r="IJ46" s="192"/>
      <c r="IK46" s="192"/>
      <c r="IL46" s="192"/>
      <c r="IM46" s="192"/>
      <c r="IN46" s="192"/>
      <c r="IO46" s="192"/>
      <c r="IP46" s="192"/>
      <c r="IQ46" s="192"/>
      <c r="IR46" s="192"/>
      <c r="IS46" s="192"/>
      <c r="IT46" s="192"/>
      <c r="IU46" s="192"/>
      <c r="IV46" s="192"/>
    </row>
    <row r="47" spans="1:256" s="193" customFormat="1" ht="15" x14ac:dyDescent="0.2">
      <c r="A47" s="186" t="s">
        <v>205</v>
      </c>
      <c r="B47" s="214">
        <v>3.2000000000000002E-3</v>
      </c>
      <c r="C47" s="214" t="s">
        <v>182</v>
      </c>
      <c r="D47" s="230">
        <v>3.6900000000000002E-2</v>
      </c>
      <c r="E47" s="231" t="s">
        <v>182</v>
      </c>
      <c r="F47" s="229">
        <v>0.14019999999999999</v>
      </c>
      <c r="G47" s="229" t="s">
        <v>182</v>
      </c>
      <c r="H47" s="214"/>
      <c r="I47" s="229"/>
      <c r="J47" s="214">
        <v>2.46E-2</v>
      </c>
      <c r="K47" s="229" t="s">
        <v>182</v>
      </c>
      <c r="L47" s="214"/>
      <c r="M47" s="229"/>
      <c r="N47" s="214"/>
      <c r="O47" s="229"/>
      <c r="P47" s="214"/>
      <c r="Q47" s="229"/>
      <c r="R47" s="214">
        <v>2.46E-2</v>
      </c>
      <c r="S47" s="229" t="s">
        <v>182</v>
      </c>
      <c r="T47" s="214">
        <v>8.2000000000000007E-3</v>
      </c>
      <c r="U47" s="229" t="s">
        <v>204</v>
      </c>
      <c r="V47" s="243">
        <v>7.7000000000000002E-3</v>
      </c>
      <c r="W47" s="244">
        <v>0</v>
      </c>
      <c r="X47" s="229">
        <v>2.3599999999999999E-2</v>
      </c>
      <c r="Y47" s="229">
        <v>0</v>
      </c>
      <c r="Z47" s="214">
        <v>3.5000000000000001E-3</v>
      </c>
      <c r="AA47" s="229">
        <v>0</v>
      </c>
      <c r="AB47" s="214">
        <v>7.4999999999999997E-3</v>
      </c>
      <c r="AC47" s="229" t="s">
        <v>182</v>
      </c>
      <c r="AD47" s="214">
        <v>3.7000000000000002E-3</v>
      </c>
      <c r="AE47" s="214" t="s">
        <v>182</v>
      </c>
      <c r="AF47" s="214">
        <v>4.9299999999999997E-2</v>
      </c>
      <c r="AG47" s="229" t="s">
        <v>182</v>
      </c>
      <c r="AH47" s="214">
        <v>0.69210000000000005</v>
      </c>
      <c r="AI47" s="229" t="s">
        <v>182</v>
      </c>
      <c r="AJ47" s="214">
        <v>2.47E-2</v>
      </c>
      <c r="AK47" s="229" t="s">
        <v>182</v>
      </c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2"/>
      <c r="BH47" s="192"/>
      <c r="BI47" s="192"/>
      <c r="BJ47" s="192"/>
      <c r="BK47" s="192"/>
      <c r="BL47" s="192"/>
      <c r="BM47" s="192"/>
      <c r="BN47" s="192"/>
      <c r="BO47" s="192"/>
      <c r="BP47" s="192"/>
      <c r="BQ47" s="192"/>
      <c r="BR47" s="192"/>
      <c r="BS47" s="192"/>
      <c r="BT47" s="192"/>
      <c r="BU47" s="192"/>
      <c r="BV47" s="192"/>
      <c r="BW47" s="192"/>
      <c r="BX47" s="192"/>
      <c r="BY47" s="192"/>
      <c r="BZ47" s="192"/>
      <c r="CA47" s="192"/>
      <c r="CB47" s="192"/>
      <c r="CC47" s="192"/>
      <c r="CD47" s="192"/>
      <c r="CE47" s="192"/>
      <c r="CF47" s="192"/>
      <c r="CG47" s="192"/>
      <c r="CH47" s="192"/>
      <c r="CI47" s="192"/>
      <c r="CJ47" s="192"/>
      <c r="CK47" s="192"/>
      <c r="CL47" s="192"/>
      <c r="CM47" s="192"/>
      <c r="CN47" s="192"/>
      <c r="CO47" s="192"/>
      <c r="CP47" s="192"/>
      <c r="CQ47" s="192"/>
      <c r="CR47" s="192"/>
      <c r="CS47" s="192"/>
      <c r="CT47" s="192"/>
      <c r="CU47" s="192"/>
      <c r="CV47" s="192"/>
      <c r="CW47" s="192"/>
      <c r="CX47" s="192"/>
      <c r="CY47" s="192"/>
      <c r="CZ47" s="192"/>
      <c r="DA47" s="192"/>
      <c r="DB47" s="192"/>
      <c r="DC47" s="192"/>
      <c r="DD47" s="192"/>
      <c r="DE47" s="192"/>
      <c r="DF47" s="192"/>
      <c r="DG47" s="192"/>
      <c r="DH47" s="192"/>
      <c r="DI47" s="192"/>
      <c r="DJ47" s="192"/>
      <c r="DK47" s="192"/>
      <c r="DL47" s="192"/>
      <c r="DM47" s="192"/>
      <c r="DN47" s="192"/>
      <c r="DO47" s="192"/>
      <c r="DP47" s="192"/>
      <c r="DQ47" s="192"/>
      <c r="DR47" s="192"/>
      <c r="DS47" s="192"/>
      <c r="DT47" s="192"/>
      <c r="DU47" s="192"/>
      <c r="DV47" s="192"/>
      <c r="DW47" s="192"/>
      <c r="DX47" s="192"/>
      <c r="DY47" s="192"/>
      <c r="DZ47" s="192"/>
      <c r="EA47" s="192"/>
      <c r="EB47" s="192"/>
      <c r="EC47" s="192"/>
      <c r="ED47" s="192"/>
      <c r="EE47" s="192"/>
      <c r="EF47" s="192"/>
      <c r="EG47" s="192"/>
      <c r="EH47" s="192"/>
      <c r="EI47" s="192"/>
      <c r="EJ47" s="192"/>
      <c r="EK47" s="192"/>
      <c r="EL47" s="192"/>
      <c r="EM47" s="192"/>
      <c r="EN47" s="192"/>
      <c r="EO47" s="192"/>
      <c r="EP47" s="192"/>
      <c r="EQ47" s="192"/>
      <c r="ER47" s="192"/>
      <c r="ES47" s="192"/>
      <c r="ET47" s="192"/>
      <c r="EU47" s="192"/>
      <c r="EV47" s="192"/>
      <c r="EW47" s="192"/>
      <c r="EX47" s="192"/>
      <c r="EY47" s="192"/>
      <c r="EZ47" s="192"/>
      <c r="FA47" s="192"/>
      <c r="FB47" s="192"/>
      <c r="FC47" s="192"/>
      <c r="FD47" s="192"/>
      <c r="FE47" s="192"/>
      <c r="FF47" s="192"/>
      <c r="FG47" s="192"/>
      <c r="FH47" s="192"/>
      <c r="FI47" s="192"/>
      <c r="FJ47" s="192"/>
      <c r="FK47" s="192"/>
      <c r="FL47" s="192"/>
      <c r="FM47" s="192"/>
      <c r="FN47" s="192"/>
      <c r="FO47" s="192"/>
      <c r="FP47" s="192"/>
      <c r="FQ47" s="192"/>
      <c r="FR47" s="192"/>
      <c r="FS47" s="192"/>
      <c r="FT47" s="192"/>
      <c r="FU47" s="192"/>
      <c r="FV47" s="192"/>
      <c r="FW47" s="192"/>
      <c r="FX47" s="192"/>
      <c r="FY47" s="192"/>
      <c r="FZ47" s="192"/>
      <c r="GA47" s="192"/>
      <c r="GB47" s="192"/>
      <c r="GC47" s="192"/>
      <c r="GD47" s="192"/>
      <c r="GE47" s="192"/>
      <c r="GF47" s="192"/>
      <c r="GG47" s="192"/>
      <c r="GH47" s="192"/>
      <c r="GI47" s="192"/>
      <c r="GJ47" s="192"/>
      <c r="GK47" s="192"/>
      <c r="GL47" s="192"/>
      <c r="GM47" s="192"/>
      <c r="GN47" s="192"/>
      <c r="GO47" s="192"/>
      <c r="GP47" s="192"/>
      <c r="GQ47" s="192"/>
      <c r="GR47" s="192"/>
      <c r="GS47" s="192"/>
      <c r="GT47" s="192"/>
      <c r="GU47" s="192"/>
      <c r="GV47" s="192"/>
      <c r="GW47" s="192"/>
      <c r="GX47" s="192"/>
      <c r="GY47" s="192"/>
      <c r="GZ47" s="192"/>
      <c r="HA47" s="192"/>
      <c r="HB47" s="192"/>
      <c r="HC47" s="192"/>
      <c r="HD47" s="192"/>
      <c r="HE47" s="192"/>
      <c r="HF47" s="192"/>
      <c r="HG47" s="192"/>
      <c r="HH47" s="192"/>
      <c r="HI47" s="192"/>
      <c r="HJ47" s="192"/>
      <c r="HK47" s="192"/>
      <c r="HL47" s="192"/>
      <c r="HM47" s="192"/>
      <c r="HN47" s="192"/>
      <c r="HO47" s="192"/>
      <c r="HP47" s="192"/>
      <c r="HQ47" s="192"/>
      <c r="HR47" s="192"/>
      <c r="HS47" s="192"/>
      <c r="HT47" s="192"/>
      <c r="HU47" s="192"/>
      <c r="HV47" s="192"/>
      <c r="HW47" s="192"/>
      <c r="HX47" s="192"/>
      <c r="HY47" s="192"/>
      <c r="HZ47" s="192"/>
      <c r="IA47" s="192"/>
      <c r="IB47" s="192"/>
      <c r="IC47" s="192"/>
      <c r="ID47" s="192"/>
      <c r="IE47" s="192"/>
      <c r="IF47" s="192"/>
      <c r="IG47" s="192"/>
      <c r="IH47" s="192"/>
      <c r="II47" s="192"/>
      <c r="IJ47" s="192"/>
      <c r="IK47" s="192"/>
      <c r="IL47" s="192"/>
      <c r="IM47" s="192"/>
      <c r="IN47" s="192"/>
      <c r="IO47" s="192"/>
      <c r="IP47" s="192"/>
      <c r="IQ47" s="192"/>
      <c r="IR47" s="192"/>
      <c r="IS47" s="192"/>
      <c r="IT47" s="192"/>
      <c r="IU47" s="192"/>
      <c r="IV47" s="192"/>
    </row>
    <row r="48" spans="1:256" s="193" customFormat="1" ht="15" x14ac:dyDescent="0.2">
      <c r="A48" s="186" t="s">
        <v>206</v>
      </c>
      <c r="B48" s="214">
        <v>0</v>
      </c>
      <c r="C48" s="214" t="s">
        <v>182</v>
      </c>
      <c r="D48" s="230" t="s">
        <v>182</v>
      </c>
      <c r="E48" s="231" t="s">
        <v>182</v>
      </c>
      <c r="F48" s="229">
        <v>0</v>
      </c>
      <c r="G48" s="229" t="s">
        <v>182</v>
      </c>
      <c r="H48" s="214"/>
      <c r="I48" s="229"/>
      <c r="J48" s="214">
        <v>0</v>
      </c>
      <c r="K48" s="229" t="s">
        <v>182</v>
      </c>
      <c r="L48" s="214"/>
      <c r="M48" s="229"/>
      <c r="N48" s="214"/>
      <c r="O48" s="229"/>
      <c r="P48" s="214"/>
      <c r="Q48" s="229"/>
      <c r="R48" s="214">
        <v>0</v>
      </c>
      <c r="S48" s="229" t="s">
        <v>182</v>
      </c>
      <c r="T48" s="214">
        <v>0</v>
      </c>
      <c r="U48" s="229" t="s">
        <v>204</v>
      </c>
      <c r="V48" s="243">
        <v>0</v>
      </c>
      <c r="W48" s="244">
        <v>0</v>
      </c>
      <c r="X48" s="229">
        <v>0</v>
      </c>
      <c r="Y48" s="229">
        <v>0</v>
      </c>
      <c r="Z48" s="214">
        <v>0</v>
      </c>
      <c r="AA48" s="229">
        <v>0</v>
      </c>
      <c r="AB48" s="214" t="s">
        <v>182</v>
      </c>
      <c r="AC48" s="229" t="s">
        <v>182</v>
      </c>
      <c r="AD48" s="214" t="s">
        <v>182</v>
      </c>
      <c r="AE48" s="214" t="s">
        <v>182</v>
      </c>
      <c r="AF48" s="229" t="s">
        <v>182</v>
      </c>
      <c r="AG48" s="229" t="s">
        <v>182</v>
      </c>
      <c r="AH48" s="229" t="s">
        <v>182</v>
      </c>
      <c r="AI48" s="229" t="s">
        <v>182</v>
      </c>
      <c r="AJ48" s="214">
        <v>0</v>
      </c>
      <c r="AK48" s="229" t="s">
        <v>182</v>
      </c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  <c r="BD48" s="192"/>
      <c r="BE48" s="192"/>
      <c r="BF48" s="192"/>
      <c r="BG48" s="192"/>
      <c r="BH48" s="192"/>
      <c r="BI48" s="192"/>
      <c r="BJ48" s="192"/>
      <c r="BK48" s="192"/>
      <c r="BL48" s="192"/>
      <c r="BM48" s="192"/>
      <c r="BN48" s="192"/>
      <c r="BO48" s="192"/>
      <c r="BP48" s="192"/>
      <c r="BQ48" s="192"/>
      <c r="BR48" s="192"/>
      <c r="BS48" s="192"/>
      <c r="BT48" s="192"/>
      <c r="BU48" s="192"/>
      <c r="BV48" s="192"/>
      <c r="BW48" s="192"/>
      <c r="BX48" s="192"/>
      <c r="BY48" s="192"/>
      <c r="BZ48" s="192"/>
      <c r="CA48" s="192"/>
      <c r="CB48" s="192"/>
      <c r="CC48" s="192"/>
      <c r="CD48" s="192"/>
      <c r="CE48" s="192"/>
      <c r="CF48" s="192"/>
      <c r="CG48" s="192"/>
      <c r="CH48" s="192"/>
      <c r="CI48" s="192"/>
      <c r="CJ48" s="192"/>
      <c r="CK48" s="192"/>
      <c r="CL48" s="192"/>
      <c r="CM48" s="192"/>
      <c r="CN48" s="192"/>
      <c r="CO48" s="192"/>
      <c r="CP48" s="192"/>
      <c r="CQ48" s="192"/>
      <c r="CR48" s="192"/>
      <c r="CS48" s="192"/>
      <c r="CT48" s="192"/>
      <c r="CU48" s="192"/>
      <c r="CV48" s="192"/>
      <c r="CW48" s="192"/>
      <c r="CX48" s="192"/>
      <c r="CY48" s="192"/>
      <c r="CZ48" s="192"/>
      <c r="DA48" s="192"/>
      <c r="DB48" s="192"/>
      <c r="DC48" s="192"/>
      <c r="DD48" s="192"/>
      <c r="DE48" s="192"/>
      <c r="DF48" s="192"/>
      <c r="DG48" s="192"/>
      <c r="DH48" s="192"/>
      <c r="DI48" s="192"/>
      <c r="DJ48" s="192"/>
      <c r="DK48" s="192"/>
      <c r="DL48" s="192"/>
      <c r="DM48" s="192"/>
      <c r="DN48" s="192"/>
      <c r="DO48" s="192"/>
      <c r="DP48" s="192"/>
      <c r="DQ48" s="192"/>
      <c r="DR48" s="192"/>
      <c r="DS48" s="192"/>
      <c r="DT48" s="192"/>
      <c r="DU48" s="192"/>
      <c r="DV48" s="192"/>
      <c r="DW48" s="192"/>
      <c r="DX48" s="192"/>
      <c r="DY48" s="192"/>
      <c r="DZ48" s="192"/>
      <c r="EA48" s="192"/>
      <c r="EB48" s="192"/>
      <c r="EC48" s="192"/>
      <c r="ED48" s="192"/>
      <c r="EE48" s="192"/>
      <c r="EF48" s="192"/>
      <c r="EG48" s="192"/>
      <c r="EH48" s="192"/>
      <c r="EI48" s="192"/>
      <c r="EJ48" s="192"/>
      <c r="EK48" s="192"/>
      <c r="EL48" s="192"/>
      <c r="EM48" s="192"/>
      <c r="EN48" s="192"/>
      <c r="EO48" s="192"/>
      <c r="EP48" s="192"/>
      <c r="EQ48" s="192"/>
      <c r="ER48" s="192"/>
      <c r="ES48" s="192"/>
      <c r="ET48" s="192"/>
      <c r="EU48" s="192"/>
      <c r="EV48" s="192"/>
      <c r="EW48" s="192"/>
      <c r="EX48" s="192"/>
      <c r="EY48" s="192"/>
      <c r="EZ48" s="192"/>
      <c r="FA48" s="192"/>
      <c r="FB48" s="192"/>
      <c r="FC48" s="192"/>
      <c r="FD48" s="192"/>
      <c r="FE48" s="192"/>
      <c r="FF48" s="192"/>
      <c r="FG48" s="192"/>
      <c r="FH48" s="192"/>
      <c r="FI48" s="192"/>
      <c r="FJ48" s="192"/>
      <c r="FK48" s="192"/>
      <c r="FL48" s="192"/>
      <c r="FM48" s="192"/>
      <c r="FN48" s="192"/>
      <c r="FO48" s="192"/>
      <c r="FP48" s="192"/>
      <c r="FQ48" s="192"/>
      <c r="FR48" s="192"/>
      <c r="FS48" s="192"/>
      <c r="FT48" s="192"/>
      <c r="FU48" s="192"/>
      <c r="FV48" s="192"/>
      <c r="FW48" s="192"/>
      <c r="FX48" s="192"/>
      <c r="FY48" s="192"/>
      <c r="FZ48" s="192"/>
      <c r="GA48" s="192"/>
      <c r="GB48" s="192"/>
      <c r="GC48" s="192"/>
      <c r="GD48" s="192"/>
      <c r="GE48" s="192"/>
      <c r="GF48" s="192"/>
      <c r="GG48" s="192"/>
      <c r="GH48" s="192"/>
      <c r="GI48" s="192"/>
      <c r="GJ48" s="192"/>
      <c r="GK48" s="192"/>
      <c r="GL48" s="192"/>
      <c r="GM48" s="192"/>
      <c r="GN48" s="192"/>
      <c r="GO48" s="192"/>
      <c r="GP48" s="192"/>
      <c r="GQ48" s="192"/>
      <c r="GR48" s="192"/>
      <c r="GS48" s="192"/>
      <c r="GT48" s="192"/>
      <c r="GU48" s="192"/>
      <c r="GV48" s="192"/>
      <c r="GW48" s="192"/>
      <c r="GX48" s="192"/>
      <c r="GY48" s="192"/>
      <c r="GZ48" s="192"/>
      <c r="HA48" s="192"/>
      <c r="HB48" s="192"/>
      <c r="HC48" s="192"/>
      <c r="HD48" s="192"/>
      <c r="HE48" s="192"/>
      <c r="HF48" s="192"/>
      <c r="HG48" s="192"/>
      <c r="HH48" s="192"/>
      <c r="HI48" s="192"/>
      <c r="HJ48" s="192"/>
      <c r="HK48" s="192"/>
      <c r="HL48" s="192"/>
      <c r="HM48" s="192"/>
      <c r="HN48" s="192"/>
      <c r="HO48" s="192"/>
      <c r="HP48" s="192"/>
      <c r="HQ48" s="192"/>
      <c r="HR48" s="192"/>
      <c r="HS48" s="192"/>
      <c r="HT48" s="192"/>
      <c r="HU48" s="192"/>
      <c r="HV48" s="192"/>
      <c r="HW48" s="192"/>
      <c r="HX48" s="192"/>
      <c r="HY48" s="192"/>
      <c r="HZ48" s="192"/>
      <c r="IA48" s="192"/>
      <c r="IB48" s="192"/>
      <c r="IC48" s="192"/>
      <c r="ID48" s="192"/>
      <c r="IE48" s="192"/>
      <c r="IF48" s="192"/>
      <c r="IG48" s="192"/>
      <c r="IH48" s="192"/>
      <c r="II48" s="192"/>
      <c r="IJ48" s="192"/>
      <c r="IK48" s="192"/>
      <c r="IL48" s="192"/>
      <c r="IM48" s="192"/>
      <c r="IN48" s="192"/>
      <c r="IO48" s="192"/>
      <c r="IP48" s="192"/>
      <c r="IQ48" s="192"/>
      <c r="IR48" s="192"/>
      <c r="IS48" s="192"/>
      <c r="IT48" s="192"/>
      <c r="IU48" s="192"/>
      <c r="IV48" s="192"/>
    </row>
    <row r="49" spans="1:256" s="193" customFormat="1" ht="15" x14ac:dyDescent="0.2">
      <c r="A49" s="186" t="s">
        <v>47</v>
      </c>
      <c r="B49" s="214">
        <v>0</v>
      </c>
      <c r="C49" s="214" t="s">
        <v>182</v>
      </c>
      <c r="D49" s="230">
        <v>0.11310000000000001</v>
      </c>
      <c r="E49" s="231" t="s">
        <v>182</v>
      </c>
      <c r="F49" s="229">
        <v>0</v>
      </c>
      <c r="G49" s="229" t="s">
        <v>182</v>
      </c>
      <c r="H49" s="214"/>
      <c r="I49" s="229"/>
      <c r="J49" s="214">
        <v>0</v>
      </c>
      <c r="K49" s="229" t="s">
        <v>182</v>
      </c>
      <c r="L49" s="214"/>
      <c r="M49" s="229"/>
      <c r="N49" s="214"/>
      <c r="O49" s="229"/>
      <c r="P49" s="214"/>
      <c r="Q49" s="229"/>
      <c r="R49" s="214">
        <v>0</v>
      </c>
      <c r="S49" s="229" t="s">
        <v>182</v>
      </c>
      <c r="T49" s="214">
        <v>0</v>
      </c>
      <c r="U49" s="229" t="s">
        <v>204</v>
      </c>
      <c r="V49" s="229">
        <v>0</v>
      </c>
      <c r="W49" s="243">
        <v>0</v>
      </c>
      <c r="X49" s="229">
        <v>0</v>
      </c>
      <c r="Y49" s="229">
        <v>0</v>
      </c>
      <c r="Z49" s="214">
        <v>0</v>
      </c>
      <c r="AA49" s="229">
        <v>0</v>
      </c>
      <c r="AB49" s="214">
        <v>0</v>
      </c>
      <c r="AC49" s="229" t="s">
        <v>182</v>
      </c>
      <c r="AD49" s="214">
        <v>0</v>
      </c>
      <c r="AE49" s="214" t="s">
        <v>182</v>
      </c>
      <c r="AF49" s="214">
        <v>0</v>
      </c>
      <c r="AG49" s="229" t="s">
        <v>182</v>
      </c>
      <c r="AH49" s="214">
        <v>0</v>
      </c>
      <c r="AI49" s="229" t="s">
        <v>182</v>
      </c>
      <c r="AJ49" s="214">
        <v>0</v>
      </c>
      <c r="AK49" s="229" t="s">
        <v>182</v>
      </c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2"/>
      <c r="BK49" s="192"/>
      <c r="BL49" s="192"/>
      <c r="BM49" s="192"/>
      <c r="BN49" s="192"/>
      <c r="BO49" s="192"/>
      <c r="BP49" s="192"/>
      <c r="BQ49" s="192"/>
      <c r="BR49" s="192"/>
      <c r="BS49" s="192"/>
      <c r="BT49" s="192"/>
      <c r="BU49" s="192"/>
      <c r="BV49" s="192"/>
      <c r="BW49" s="192"/>
      <c r="BX49" s="192"/>
      <c r="BY49" s="192"/>
      <c r="BZ49" s="192"/>
      <c r="CA49" s="192"/>
      <c r="CB49" s="192"/>
      <c r="CC49" s="192"/>
      <c r="CD49" s="192"/>
      <c r="CE49" s="192"/>
      <c r="CF49" s="192"/>
      <c r="CG49" s="192"/>
      <c r="CH49" s="192"/>
      <c r="CI49" s="192"/>
      <c r="CJ49" s="192"/>
      <c r="CK49" s="192"/>
      <c r="CL49" s="192"/>
      <c r="CM49" s="192"/>
      <c r="CN49" s="192"/>
      <c r="CO49" s="192"/>
      <c r="CP49" s="192"/>
      <c r="CQ49" s="192"/>
      <c r="CR49" s="192"/>
      <c r="CS49" s="192"/>
      <c r="CT49" s="192"/>
      <c r="CU49" s="192"/>
      <c r="CV49" s="192"/>
      <c r="CW49" s="192"/>
      <c r="CX49" s="192"/>
      <c r="CY49" s="192"/>
      <c r="CZ49" s="192"/>
      <c r="DA49" s="192"/>
      <c r="DB49" s="192"/>
      <c r="DC49" s="192"/>
      <c r="DD49" s="192"/>
      <c r="DE49" s="192"/>
      <c r="DF49" s="192"/>
      <c r="DG49" s="192"/>
      <c r="DH49" s="192"/>
      <c r="DI49" s="192"/>
      <c r="DJ49" s="192"/>
      <c r="DK49" s="192"/>
      <c r="DL49" s="192"/>
      <c r="DM49" s="192"/>
      <c r="DN49" s="192"/>
      <c r="DO49" s="192"/>
      <c r="DP49" s="192"/>
      <c r="DQ49" s="192"/>
      <c r="DR49" s="192"/>
      <c r="DS49" s="192"/>
      <c r="DT49" s="192"/>
      <c r="DU49" s="192"/>
      <c r="DV49" s="192"/>
      <c r="DW49" s="192"/>
      <c r="DX49" s="192"/>
      <c r="DY49" s="192"/>
      <c r="DZ49" s="192"/>
      <c r="EA49" s="192"/>
      <c r="EB49" s="192"/>
      <c r="EC49" s="192"/>
      <c r="ED49" s="192"/>
      <c r="EE49" s="192"/>
      <c r="EF49" s="192"/>
      <c r="EG49" s="192"/>
      <c r="EH49" s="192"/>
      <c r="EI49" s="192"/>
      <c r="EJ49" s="192"/>
      <c r="EK49" s="192"/>
      <c r="EL49" s="192"/>
      <c r="EM49" s="192"/>
      <c r="EN49" s="192"/>
      <c r="EO49" s="192"/>
      <c r="EP49" s="192"/>
      <c r="EQ49" s="192"/>
      <c r="ER49" s="192"/>
      <c r="ES49" s="192"/>
      <c r="ET49" s="192"/>
      <c r="EU49" s="192"/>
      <c r="EV49" s="192"/>
      <c r="EW49" s="192"/>
      <c r="EX49" s="192"/>
      <c r="EY49" s="192"/>
      <c r="EZ49" s="192"/>
      <c r="FA49" s="192"/>
      <c r="FB49" s="192"/>
      <c r="FC49" s="192"/>
      <c r="FD49" s="192"/>
      <c r="FE49" s="192"/>
      <c r="FF49" s="192"/>
      <c r="FG49" s="192"/>
      <c r="FH49" s="192"/>
      <c r="FI49" s="192"/>
      <c r="FJ49" s="192"/>
      <c r="FK49" s="192"/>
      <c r="FL49" s="192"/>
      <c r="FM49" s="192"/>
      <c r="FN49" s="192"/>
      <c r="FO49" s="192"/>
      <c r="FP49" s="192"/>
      <c r="FQ49" s="192"/>
      <c r="FR49" s="192"/>
      <c r="FS49" s="192"/>
      <c r="FT49" s="192"/>
      <c r="FU49" s="192"/>
      <c r="FV49" s="192"/>
      <c r="FW49" s="192"/>
      <c r="FX49" s="192"/>
      <c r="FY49" s="192"/>
      <c r="FZ49" s="192"/>
      <c r="GA49" s="192"/>
      <c r="GB49" s="192"/>
      <c r="GC49" s="192"/>
      <c r="GD49" s="192"/>
      <c r="GE49" s="192"/>
      <c r="GF49" s="192"/>
      <c r="GG49" s="192"/>
      <c r="GH49" s="192"/>
      <c r="GI49" s="192"/>
      <c r="GJ49" s="192"/>
      <c r="GK49" s="192"/>
      <c r="GL49" s="192"/>
      <c r="GM49" s="192"/>
      <c r="GN49" s="192"/>
      <c r="GO49" s="192"/>
      <c r="GP49" s="192"/>
      <c r="GQ49" s="192"/>
      <c r="GR49" s="192"/>
      <c r="GS49" s="192"/>
      <c r="GT49" s="192"/>
      <c r="GU49" s="192"/>
      <c r="GV49" s="192"/>
      <c r="GW49" s="192"/>
      <c r="GX49" s="192"/>
      <c r="GY49" s="192"/>
      <c r="GZ49" s="192"/>
      <c r="HA49" s="192"/>
      <c r="HB49" s="192"/>
      <c r="HC49" s="192"/>
      <c r="HD49" s="192"/>
      <c r="HE49" s="192"/>
      <c r="HF49" s="192"/>
      <c r="HG49" s="192"/>
      <c r="HH49" s="192"/>
      <c r="HI49" s="192"/>
      <c r="HJ49" s="192"/>
      <c r="HK49" s="192"/>
      <c r="HL49" s="192"/>
      <c r="HM49" s="192"/>
      <c r="HN49" s="192"/>
      <c r="HO49" s="192"/>
      <c r="HP49" s="192"/>
      <c r="HQ49" s="192"/>
      <c r="HR49" s="192"/>
      <c r="HS49" s="192"/>
      <c r="HT49" s="192"/>
      <c r="HU49" s="192"/>
      <c r="HV49" s="192"/>
      <c r="HW49" s="192"/>
      <c r="HX49" s="192"/>
      <c r="HY49" s="192"/>
      <c r="HZ49" s="192"/>
      <c r="IA49" s="192"/>
      <c r="IB49" s="192"/>
      <c r="IC49" s="192"/>
      <c r="ID49" s="192"/>
      <c r="IE49" s="192"/>
      <c r="IF49" s="192"/>
      <c r="IG49" s="192"/>
      <c r="IH49" s="192"/>
      <c r="II49" s="192"/>
      <c r="IJ49" s="192"/>
      <c r="IK49" s="192"/>
      <c r="IL49" s="192"/>
      <c r="IM49" s="192"/>
      <c r="IN49" s="192"/>
      <c r="IO49" s="192"/>
      <c r="IP49" s="192"/>
      <c r="IQ49" s="192"/>
      <c r="IR49" s="192"/>
      <c r="IS49" s="192"/>
      <c r="IT49" s="192"/>
      <c r="IU49" s="192"/>
      <c r="IV49" s="192"/>
    </row>
    <row r="50" spans="1:256" ht="15" x14ac:dyDescent="0.25">
      <c r="A50" s="186" t="s">
        <v>45</v>
      </c>
      <c r="B50" s="214">
        <v>0.1</v>
      </c>
      <c r="C50" s="214" t="s">
        <v>182</v>
      </c>
      <c r="D50" s="230" t="s">
        <v>182</v>
      </c>
      <c r="E50" s="231" t="s">
        <v>182</v>
      </c>
      <c r="F50" s="229">
        <v>1.55E-2</v>
      </c>
      <c r="G50" s="229" t="s">
        <v>182</v>
      </c>
      <c r="H50" s="214"/>
      <c r="I50" s="229"/>
      <c r="J50" s="214">
        <v>0</v>
      </c>
      <c r="K50" s="229" t="s">
        <v>182</v>
      </c>
      <c r="L50" s="214"/>
      <c r="M50" s="229"/>
      <c r="N50" s="214"/>
      <c r="O50" s="229"/>
      <c r="P50" s="214"/>
      <c r="Q50" s="229"/>
      <c r="R50" s="214">
        <v>0</v>
      </c>
      <c r="S50" s="229" t="s">
        <v>182</v>
      </c>
      <c r="T50" s="214">
        <v>0</v>
      </c>
      <c r="U50" s="229" t="s">
        <v>204</v>
      </c>
      <c r="V50" s="229">
        <v>0</v>
      </c>
      <c r="W50" s="243">
        <v>0</v>
      </c>
      <c r="X50" s="229">
        <v>0</v>
      </c>
      <c r="Y50" s="229">
        <v>0</v>
      </c>
      <c r="Z50" s="214">
        <v>0</v>
      </c>
      <c r="AA50" s="229">
        <v>0</v>
      </c>
      <c r="AB50" s="214">
        <v>4.7600000000000003E-2</v>
      </c>
      <c r="AC50" s="229" t="s">
        <v>182</v>
      </c>
      <c r="AD50" s="214">
        <v>0</v>
      </c>
      <c r="AE50" s="214" t="s">
        <v>182</v>
      </c>
      <c r="AF50" s="214">
        <v>0</v>
      </c>
      <c r="AG50" s="229" t="s">
        <v>182</v>
      </c>
      <c r="AH50" s="214">
        <v>0</v>
      </c>
      <c r="AI50" s="229" t="s">
        <v>182</v>
      </c>
      <c r="AJ50" s="214">
        <v>0</v>
      </c>
      <c r="AK50" s="229" t="s">
        <v>182</v>
      </c>
      <c r="AL50" s="192"/>
    </row>
    <row r="51" spans="1:256" s="193" customFormat="1" ht="15" x14ac:dyDescent="0.2">
      <c r="A51" s="186" t="s">
        <v>48</v>
      </c>
      <c r="B51" s="214">
        <v>3.3300000000000003E-2</v>
      </c>
      <c r="C51" s="214" t="s">
        <v>182</v>
      </c>
      <c r="D51" s="230" t="s">
        <v>182</v>
      </c>
      <c r="E51" s="231" t="s">
        <v>182</v>
      </c>
      <c r="F51" s="229">
        <v>0</v>
      </c>
      <c r="G51" s="229" t="s">
        <v>182</v>
      </c>
      <c r="H51" s="214"/>
      <c r="I51" s="229"/>
      <c r="J51" s="214">
        <v>0</v>
      </c>
      <c r="K51" s="229" t="s">
        <v>182</v>
      </c>
      <c r="L51" s="214"/>
      <c r="M51" s="229"/>
      <c r="N51" s="214"/>
      <c r="O51" s="229"/>
      <c r="P51" s="214"/>
      <c r="Q51" s="229"/>
      <c r="R51" s="214">
        <v>0</v>
      </c>
      <c r="S51" s="229" t="s">
        <v>182</v>
      </c>
      <c r="T51" s="214">
        <v>0</v>
      </c>
      <c r="U51" s="229" t="s">
        <v>204</v>
      </c>
      <c r="V51" s="229">
        <v>0</v>
      </c>
      <c r="W51" s="243">
        <v>0</v>
      </c>
      <c r="X51" s="229">
        <v>0</v>
      </c>
      <c r="Y51" s="229">
        <v>0</v>
      </c>
      <c r="Z51" s="214">
        <v>0</v>
      </c>
      <c r="AA51" s="229">
        <v>0</v>
      </c>
      <c r="AB51" s="214">
        <v>0</v>
      </c>
      <c r="AC51" s="229" t="s">
        <v>182</v>
      </c>
      <c r="AD51" s="214">
        <v>0</v>
      </c>
      <c r="AE51" s="214" t="s">
        <v>182</v>
      </c>
      <c r="AF51" s="214">
        <v>0</v>
      </c>
      <c r="AG51" s="229" t="s">
        <v>182</v>
      </c>
      <c r="AH51" s="214">
        <v>0</v>
      </c>
      <c r="AI51" s="229" t="s">
        <v>182</v>
      </c>
      <c r="AJ51" s="214">
        <v>0</v>
      </c>
      <c r="AK51" s="229" t="s">
        <v>182</v>
      </c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  <c r="BT51" s="192"/>
      <c r="BU51" s="192"/>
      <c r="BV51" s="192"/>
      <c r="BW51" s="192"/>
      <c r="BX51" s="192"/>
      <c r="BY51" s="192"/>
      <c r="BZ51" s="192"/>
      <c r="CA51" s="192"/>
      <c r="CB51" s="192"/>
      <c r="CC51" s="192"/>
      <c r="CD51" s="192"/>
      <c r="CE51" s="192"/>
      <c r="CF51" s="192"/>
      <c r="CG51" s="192"/>
      <c r="CH51" s="192"/>
      <c r="CI51" s="192"/>
      <c r="CJ51" s="192"/>
      <c r="CK51" s="192"/>
      <c r="CL51" s="192"/>
      <c r="CM51" s="192"/>
      <c r="CN51" s="192"/>
      <c r="CO51" s="192"/>
      <c r="CP51" s="192"/>
      <c r="CQ51" s="192"/>
      <c r="CR51" s="192"/>
      <c r="CS51" s="192"/>
      <c r="CT51" s="192"/>
      <c r="CU51" s="192"/>
      <c r="CV51" s="192"/>
      <c r="CW51" s="192"/>
      <c r="CX51" s="192"/>
      <c r="CY51" s="192"/>
      <c r="CZ51" s="192"/>
      <c r="DA51" s="192"/>
      <c r="DB51" s="192"/>
      <c r="DC51" s="192"/>
      <c r="DD51" s="192"/>
      <c r="DE51" s="192"/>
      <c r="DF51" s="192"/>
      <c r="DG51" s="192"/>
      <c r="DH51" s="192"/>
      <c r="DI51" s="192"/>
      <c r="DJ51" s="192"/>
      <c r="DK51" s="192"/>
      <c r="DL51" s="192"/>
      <c r="DM51" s="192"/>
      <c r="DN51" s="192"/>
      <c r="DO51" s="192"/>
      <c r="DP51" s="192"/>
      <c r="DQ51" s="192"/>
      <c r="DR51" s="192"/>
      <c r="DS51" s="192"/>
      <c r="DT51" s="192"/>
      <c r="DU51" s="192"/>
      <c r="DV51" s="192"/>
      <c r="DW51" s="192"/>
      <c r="DX51" s="192"/>
      <c r="DY51" s="192"/>
      <c r="DZ51" s="192"/>
      <c r="EA51" s="192"/>
      <c r="EB51" s="192"/>
      <c r="EC51" s="192"/>
      <c r="ED51" s="192"/>
      <c r="EE51" s="192"/>
      <c r="EF51" s="192"/>
      <c r="EG51" s="192"/>
      <c r="EH51" s="192"/>
      <c r="EI51" s="192"/>
      <c r="EJ51" s="192"/>
      <c r="EK51" s="192"/>
      <c r="EL51" s="192"/>
      <c r="EM51" s="192"/>
      <c r="EN51" s="192"/>
      <c r="EO51" s="192"/>
      <c r="EP51" s="192"/>
      <c r="EQ51" s="192"/>
      <c r="ER51" s="192"/>
      <c r="ES51" s="192"/>
      <c r="ET51" s="192"/>
      <c r="EU51" s="192"/>
      <c r="EV51" s="192"/>
      <c r="EW51" s="192"/>
      <c r="EX51" s="192"/>
      <c r="EY51" s="192"/>
      <c r="EZ51" s="192"/>
      <c r="FA51" s="192"/>
      <c r="FB51" s="192"/>
      <c r="FC51" s="192"/>
      <c r="FD51" s="192"/>
      <c r="FE51" s="192"/>
      <c r="FF51" s="192"/>
      <c r="FG51" s="192"/>
      <c r="FH51" s="192"/>
      <c r="FI51" s="192"/>
      <c r="FJ51" s="192"/>
      <c r="FK51" s="192"/>
      <c r="FL51" s="192"/>
      <c r="FM51" s="192"/>
      <c r="FN51" s="192"/>
      <c r="FO51" s="192"/>
      <c r="FP51" s="192"/>
      <c r="FQ51" s="192"/>
      <c r="FR51" s="192"/>
      <c r="FS51" s="192"/>
      <c r="FT51" s="192"/>
      <c r="FU51" s="192"/>
      <c r="FV51" s="192"/>
      <c r="FW51" s="192"/>
      <c r="FX51" s="192"/>
      <c r="FY51" s="192"/>
      <c r="FZ51" s="192"/>
      <c r="GA51" s="192"/>
      <c r="GB51" s="192"/>
      <c r="GC51" s="192"/>
      <c r="GD51" s="192"/>
      <c r="GE51" s="192"/>
      <c r="GF51" s="192"/>
      <c r="GG51" s="192"/>
      <c r="GH51" s="192"/>
      <c r="GI51" s="192"/>
      <c r="GJ51" s="192"/>
      <c r="GK51" s="192"/>
      <c r="GL51" s="192"/>
      <c r="GM51" s="192"/>
      <c r="GN51" s="192"/>
      <c r="GO51" s="192"/>
      <c r="GP51" s="192"/>
      <c r="GQ51" s="192"/>
      <c r="GR51" s="192"/>
      <c r="GS51" s="192"/>
      <c r="GT51" s="192"/>
      <c r="GU51" s="192"/>
      <c r="GV51" s="192"/>
      <c r="GW51" s="192"/>
      <c r="GX51" s="192"/>
      <c r="GY51" s="192"/>
      <c r="GZ51" s="192"/>
      <c r="HA51" s="192"/>
      <c r="HB51" s="192"/>
      <c r="HC51" s="192"/>
      <c r="HD51" s="192"/>
      <c r="HE51" s="192"/>
      <c r="HF51" s="192"/>
      <c r="HG51" s="192"/>
      <c r="HH51" s="192"/>
      <c r="HI51" s="192"/>
      <c r="HJ51" s="192"/>
      <c r="HK51" s="192"/>
      <c r="HL51" s="192"/>
      <c r="HM51" s="192"/>
      <c r="HN51" s="192"/>
      <c r="HO51" s="192"/>
      <c r="HP51" s="192"/>
      <c r="HQ51" s="192"/>
      <c r="HR51" s="192"/>
      <c r="HS51" s="192"/>
      <c r="HT51" s="192"/>
      <c r="HU51" s="192"/>
      <c r="HV51" s="192"/>
      <c r="HW51" s="192"/>
      <c r="HX51" s="192"/>
      <c r="HY51" s="192"/>
      <c r="HZ51" s="192"/>
      <c r="IA51" s="192"/>
      <c r="IB51" s="192"/>
      <c r="IC51" s="192"/>
      <c r="ID51" s="192"/>
      <c r="IE51" s="192"/>
      <c r="IF51" s="192"/>
      <c r="IG51" s="192"/>
      <c r="IH51" s="192"/>
      <c r="II51" s="192"/>
      <c r="IJ51" s="192"/>
      <c r="IK51" s="192"/>
      <c r="IL51" s="192"/>
      <c r="IM51" s="192"/>
      <c r="IN51" s="192"/>
      <c r="IO51" s="192"/>
      <c r="IP51" s="192"/>
      <c r="IQ51" s="192"/>
      <c r="IR51" s="192"/>
      <c r="IS51" s="192"/>
      <c r="IT51" s="192"/>
      <c r="IU51" s="192"/>
      <c r="IV51" s="192"/>
    </row>
    <row r="52" spans="1:256" s="193" customFormat="1" ht="15" x14ac:dyDescent="0.2">
      <c r="A52" s="186" t="s">
        <v>44</v>
      </c>
      <c r="B52" s="214">
        <v>0</v>
      </c>
      <c r="C52" s="214" t="s">
        <v>182</v>
      </c>
      <c r="D52" s="230" t="s">
        <v>182</v>
      </c>
      <c r="E52" s="231" t="s">
        <v>182</v>
      </c>
      <c r="F52" s="229">
        <v>1.55E-2</v>
      </c>
      <c r="G52" s="229" t="s">
        <v>182</v>
      </c>
      <c r="H52" s="214"/>
      <c r="I52" s="229"/>
      <c r="J52" s="214">
        <v>2.0999999999999999E-3</v>
      </c>
      <c r="K52" s="229" t="s">
        <v>182</v>
      </c>
      <c r="L52" s="214"/>
      <c r="M52" s="229"/>
      <c r="N52" s="214"/>
      <c r="O52" s="229"/>
      <c r="P52" s="214"/>
      <c r="Q52" s="229"/>
      <c r="R52" s="214">
        <v>2.0999999999999999E-3</v>
      </c>
      <c r="S52" s="229" t="s">
        <v>182</v>
      </c>
      <c r="T52" s="214">
        <v>0</v>
      </c>
      <c r="U52" s="229" t="s">
        <v>204</v>
      </c>
      <c r="V52" s="229">
        <v>8.0000000000000004E-4</v>
      </c>
      <c r="W52" s="243">
        <v>0</v>
      </c>
      <c r="X52" s="229">
        <v>0</v>
      </c>
      <c r="Y52" s="229">
        <v>0</v>
      </c>
      <c r="Z52" s="214">
        <v>6.0199999999999997E-2</v>
      </c>
      <c r="AA52" s="229">
        <v>0</v>
      </c>
      <c r="AB52" s="214">
        <v>5.5100000000000003E-2</v>
      </c>
      <c r="AC52" s="229" t="s">
        <v>182</v>
      </c>
      <c r="AD52" s="214">
        <v>0</v>
      </c>
      <c r="AE52" s="214" t="s">
        <v>182</v>
      </c>
      <c r="AF52" s="214">
        <v>0</v>
      </c>
      <c r="AG52" s="229" t="s">
        <v>182</v>
      </c>
      <c r="AH52" s="214">
        <v>0.08</v>
      </c>
      <c r="AI52" s="229" t="s">
        <v>182</v>
      </c>
      <c r="AJ52" s="214">
        <v>2.9100000000000001E-2</v>
      </c>
      <c r="AK52" s="229" t="s">
        <v>182</v>
      </c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  <c r="BT52" s="192"/>
      <c r="BU52" s="192"/>
      <c r="BV52" s="192"/>
      <c r="BW52" s="192"/>
      <c r="BX52" s="192"/>
      <c r="BY52" s="192"/>
      <c r="BZ52" s="192"/>
      <c r="CA52" s="192"/>
      <c r="CB52" s="192"/>
      <c r="CC52" s="192"/>
      <c r="CD52" s="192"/>
      <c r="CE52" s="192"/>
      <c r="CF52" s="192"/>
      <c r="CG52" s="192"/>
      <c r="CH52" s="192"/>
      <c r="CI52" s="192"/>
      <c r="CJ52" s="192"/>
      <c r="CK52" s="192"/>
      <c r="CL52" s="192"/>
      <c r="CM52" s="192"/>
      <c r="CN52" s="192"/>
      <c r="CO52" s="192"/>
      <c r="CP52" s="192"/>
      <c r="CQ52" s="192"/>
      <c r="CR52" s="192"/>
      <c r="CS52" s="192"/>
      <c r="CT52" s="192"/>
      <c r="CU52" s="192"/>
      <c r="CV52" s="192"/>
      <c r="CW52" s="192"/>
      <c r="CX52" s="192"/>
      <c r="CY52" s="192"/>
      <c r="CZ52" s="192"/>
      <c r="DA52" s="192"/>
      <c r="DB52" s="192"/>
      <c r="DC52" s="192"/>
      <c r="DD52" s="192"/>
      <c r="DE52" s="192"/>
      <c r="DF52" s="192"/>
      <c r="DG52" s="192"/>
      <c r="DH52" s="192"/>
      <c r="DI52" s="192"/>
      <c r="DJ52" s="192"/>
      <c r="DK52" s="192"/>
      <c r="DL52" s="192"/>
      <c r="DM52" s="192"/>
      <c r="DN52" s="192"/>
      <c r="DO52" s="192"/>
      <c r="DP52" s="192"/>
      <c r="DQ52" s="192"/>
      <c r="DR52" s="192"/>
      <c r="DS52" s="192"/>
      <c r="DT52" s="192"/>
      <c r="DU52" s="192"/>
      <c r="DV52" s="192"/>
      <c r="DW52" s="192"/>
      <c r="DX52" s="192"/>
      <c r="DY52" s="192"/>
      <c r="DZ52" s="192"/>
      <c r="EA52" s="192"/>
      <c r="EB52" s="192"/>
      <c r="EC52" s="192"/>
      <c r="ED52" s="192"/>
      <c r="EE52" s="192"/>
      <c r="EF52" s="192"/>
      <c r="EG52" s="192"/>
      <c r="EH52" s="192"/>
      <c r="EI52" s="192"/>
      <c r="EJ52" s="192"/>
      <c r="EK52" s="192"/>
      <c r="EL52" s="192"/>
      <c r="EM52" s="192"/>
      <c r="EN52" s="192"/>
      <c r="EO52" s="192"/>
      <c r="EP52" s="192"/>
      <c r="EQ52" s="192"/>
      <c r="ER52" s="192"/>
      <c r="ES52" s="192"/>
      <c r="ET52" s="192"/>
      <c r="EU52" s="192"/>
      <c r="EV52" s="192"/>
      <c r="EW52" s="192"/>
      <c r="EX52" s="192"/>
      <c r="EY52" s="192"/>
      <c r="EZ52" s="192"/>
      <c r="FA52" s="192"/>
      <c r="FB52" s="192"/>
      <c r="FC52" s="192"/>
      <c r="FD52" s="192"/>
      <c r="FE52" s="192"/>
      <c r="FF52" s="192"/>
      <c r="FG52" s="192"/>
      <c r="FH52" s="192"/>
      <c r="FI52" s="192"/>
      <c r="FJ52" s="192"/>
      <c r="FK52" s="192"/>
      <c r="FL52" s="192"/>
      <c r="FM52" s="192"/>
      <c r="FN52" s="192"/>
      <c r="FO52" s="192"/>
      <c r="FP52" s="192"/>
      <c r="FQ52" s="192"/>
      <c r="FR52" s="192"/>
      <c r="FS52" s="192"/>
      <c r="FT52" s="192"/>
      <c r="FU52" s="192"/>
      <c r="FV52" s="192"/>
      <c r="FW52" s="192"/>
      <c r="FX52" s="192"/>
      <c r="FY52" s="192"/>
      <c r="FZ52" s="192"/>
      <c r="GA52" s="192"/>
      <c r="GB52" s="192"/>
      <c r="GC52" s="192"/>
      <c r="GD52" s="192"/>
      <c r="GE52" s="192"/>
      <c r="GF52" s="192"/>
      <c r="GG52" s="192"/>
      <c r="GH52" s="192"/>
      <c r="GI52" s="192"/>
      <c r="GJ52" s="192"/>
      <c r="GK52" s="192"/>
      <c r="GL52" s="192"/>
      <c r="GM52" s="192"/>
      <c r="GN52" s="192"/>
      <c r="GO52" s="192"/>
      <c r="GP52" s="192"/>
      <c r="GQ52" s="192"/>
      <c r="GR52" s="192"/>
      <c r="GS52" s="192"/>
      <c r="GT52" s="192"/>
      <c r="GU52" s="192"/>
      <c r="GV52" s="192"/>
      <c r="GW52" s="192"/>
      <c r="GX52" s="192"/>
      <c r="GY52" s="192"/>
      <c r="GZ52" s="192"/>
      <c r="HA52" s="192"/>
      <c r="HB52" s="192"/>
      <c r="HC52" s="192"/>
      <c r="HD52" s="192"/>
      <c r="HE52" s="192"/>
      <c r="HF52" s="192"/>
      <c r="HG52" s="192"/>
      <c r="HH52" s="192"/>
      <c r="HI52" s="192"/>
      <c r="HJ52" s="192"/>
      <c r="HK52" s="192"/>
      <c r="HL52" s="192"/>
      <c r="HM52" s="192"/>
      <c r="HN52" s="192"/>
      <c r="HO52" s="192"/>
      <c r="HP52" s="192"/>
      <c r="HQ52" s="192"/>
      <c r="HR52" s="192"/>
      <c r="HS52" s="192"/>
      <c r="HT52" s="192"/>
      <c r="HU52" s="192"/>
      <c r="HV52" s="192"/>
      <c r="HW52" s="192"/>
      <c r="HX52" s="192"/>
      <c r="HY52" s="192"/>
      <c r="HZ52" s="192"/>
      <c r="IA52" s="192"/>
      <c r="IB52" s="192"/>
      <c r="IC52" s="192"/>
      <c r="ID52" s="192"/>
      <c r="IE52" s="192"/>
      <c r="IF52" s="192"/>
      <c r="IG52" s="192"/>
      <c r="IH52" s="192"/>
      <c r="II52" s="192"/>
      <c r="IJ52" s="192"/>
      <c r="IK52" s="192"/>
      <c r="IL52" s="192"/>
      <c r="IM52" s="192"/>
      <c r="IN52" s="192"/>
      <c r="IO52" s="192"/>
      <c r="IP52" s="192"/>
      <c r="IQ52" s="192"/>
      <c r="IR52" s="192"/>
      <c r="IS52" s="192"/>
      <c r="IT52" s="192"/>
      <c r="IU52" s="192"/>
      <c r="IV52" s="192"/>
    </row>
    <row r="53" spans="1:256" s="193" customFormat="1" ht="15" x14ac:dyDescent="0.2">
      <c r="A53" s="186" t="s">
        <v>207</v>
      </c>
      <c r="B53" s="214" t="s">
        <v>182</v>
      </c>
      <c r="C53" s="214" t="s">
        <v>182</v>
      </c>
      <c r="D53" s="230" t="s">
        <v>182</v>
      </c>
      <c r="E53" s="231" t="s">
        <v>182</v>
      </c>
      <c r="F53" s="229">
        <v>0</v>
      </c>
      <c r="G53" s="229" t="s">
        <v>182</v>
      </c>
      <c r="H53" s="214"/>
      <c r="I53" s="229"/>
      <c r="J53" s="214">
        <v>0</v>
      </c>
      <c r="K53" s="229" t="s">
        <v>182</v>
      </c>
      <c r="L53" s="214"/>
      <c r="M53" s="229"/>
      <c r="N53" s="214"/>
      <c r="O53" s="229"/>
      <c r="P53" s="214"/>
      <c r="Q53" s="229"/>
      <c r="R53" s="214">
        <v>0</v>
      </c>
      <c r="S53" s="229" t="s">
        <v>182</v>
      </c>
      <c r="T53" s="214">
        <v>0</v>
      </c>
      <c r="U53" s="229" t="s">
        <v>204</v>
      </c>
      <c r="V53" s="229">
        <v>0</v>
      </c>
      <c r="W53" s="243">
        <v>0</v>
      </c>
      <c r="X53" s="229">
        <v>0</v>
      </c>
      <c r="Y53" s="229">
        <v>0</v>
      </c>
      <c r="Z53" s="214">
        <v>0</v>
      </c>
      <c r="AA53" s="229">
        <v>0</v>
      </c>
      <c r="AB53" s="214" t="s">
        <v>182</v>
      </c>
      <c r="AC53" s="229" t="s">
        <v>182</v>
      </c>
      <c r="AD53" s="214" t="s">
        <v>182</v>
      </c>
      <c r="AE53" s="214" t="s">
        <v>182</v>
      </c>
      <c r="AF53" s="214" t="s">
        <v>182</v>
      </c>
      <c r="AG53" s="229" t="s">
        <v>182</v>
      </c>
      <c r="AH53" s="229" t="s">
        <v>182</v>
      </c>
      <c r="AI53" s="229" t="s">
        <v>182</v>
      </c>
      <c r="AJ53" s="214">
        <v>0</v>
      </c>
      <c r="AK53" s="229" t="s">
        <v>182</v>
      </c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2"/>
      <c r="BM53" s="192"/>
      <c r="BN53" s="192"/>
      <c r="BO53" s="192"/>
      <c r="BP53" s="192"/>
      <c r="BQ53" s="192"/>
      <c r="BR53" s="192"/>
      <c r="BS53" s="192"/>
      <c r="BT53" s="192"/>
      <c r="BU53" s="192"/>
      <c r="BV53" s="192"/>
      <c r="BW53" s="192"/>
      <c r="BX53" s="192"/>
      <c r="BY53" s="192"/>
      <c r="BZ53" s="192"/>
      <c r="CA53" s="192"/>
      <c r="CB53" s="192"/>
      <c r="CC53" s="192"/>
      <c r="CD53" s="192"/>
      <c r="CE53" s="192"/>
      <c r="CF53" s="192"/>
      <c r="CG53" s="192"/>
      <c r="CH53" s="192"/>
      <c r="CI53" s="192"/>
      <c r="CJ53" s="192"/>
      <c r="CK53" s="192"/>
      <c r="CL53" s="192"/>
      <c r="CM53" s="192"/>
      <c r="CN53" s="192"/>
      <c r="CO53" s="192"/>
      <c r="CP53" s="192"/>
      <c r="CQ53" s="192"/>
      <c r="CR53" s="192"/>
      <c r="CS53" s="192"/>
      <c r="CT53" s="192"/>
      <c r="CU53" s="192"/>
      <c r="CV53" s="192"/>
      <c r="CW53" s="192"/>
      <c r="CX53" s="192"/>
      <c r="CY53" s="192"/>
      <c r="CZ53" s="192"/>
      <c r="DA53" s="192"/>
      <c r="DB53" s="192"/>
      <c r="DC53" s="192"/>
      <c r="DD53" s="192"/>
      <c r="DE53" s="192"/>
      <c r="DF53" s="192"/>
      <c r="DG53" s="192"/>
      <c r="DH53" s="192"/>
      <c r="DI53" s="192"/>
      <c r="DJ53" s="192"/>
      <c r="DK53" s="192"/>
      <c r="DL53" s="192"/>
      <c r="DM53" s="192"/>
      <c r="DN53" s="192"/>
      <c r="DO53" s="192"/>
      <c r="DP53" s="192"/>
      <c r="DQ53" s="192"/>
      <c r="DR53" s="192"/>
      <c r="DS53" s="192"/>
      <c r="DT53" s="192"/>
      <c r="DU53" s="192"/>
      <c r="DV53" s="192"/>
      <c r="DW53" s="192"/>
      <c r="DX53" s="192"/>
      <c r="DY53" s="192"/>
      <c r="DZ53" s="192"/>
      <c r="EA53" s="192"/>
      <c r="EB53" s="192"/>
      <c r="EC53" s="192"/>
      <c r="ED53" s="192"/>
      <c r="EE53" s="192"/>
      <c r="EF53" s="192"/>
      <c r="EG53" s="192"/>
      <c r="EH53" s="192"/>
      <c r="EI53" s="192"/>
      <c r="EJ53" s="192"/>
      <c r="EK53" s="192"/>
      <c r="EL53" s="192"/>
      <c r="EM53" s="192"/>
      <c r="EN53" s="192"/>
      <c r="EO53" s="192"/>
      <c r="EP53" s="192"/>
      <c r="EQ53" s="192"/>
      <c r="ER53" s="192"/>
      <c r="ES53" s="192"/>
      <c r="ET53" s="192"/>
      <c r="EU53" s="192"/>
      <c r="EV53" s="192"/>
      <c r="EW53" s="192"/>
      <c r="EX53" s="192"/>
      <c r="EY53" s="192"/>
      <c r="EZ53" s="192"/>
      <c r="FA53" s="192"/>
      <c r="FB53" s="192"/>
      <c r="FC53" s="192"/>
      <c r="FD53" s="192"/>
      <c r="FE53" s="192"/>
      <c r="FF53" s="192"/>
      <c r="FG53" s="192"/>
      <c r="FH53" s="192"/>
      <c r="FI53" s="192"/>
      <c r="FJ53" s="192"/>
      <c r="FK53" s="192"/>
      <c r="FL53" s="192"/>
      <c r="FM53" s="192"/>
      <c r="FN53" s="192"/>
      <c r="FO53" s="192"/>
      <c r="FP53" s="192"/>
      <c r="FQ53" s="192"/>
      <c r="FR53" s="192"/>
      <c r="FS53" s="192"/>
      <c r="FT53" s="192"/>
      <c r="FU53" s="192"/>
      <c r="FV53" s="192"/>
      <c r="FW53" s="192"/>
      <c r="FX53" s="192"/>
      <c r="FY53" s="192"/>
      <c r="FZ53" s="192"/>
      <c r="GA53" s="192"/>
      <c r="GB53" s="192"/>
      <c r="GC53" s="192"/>
      <c r="GD53" s="192"/>
      <c r="GE53" s="192"/>
      <c r="GF53" s="192"/>
      <c r="GG53" s="192"/>
      <c r="GH53" s="192"/>
      <c r="GI53" s="192"/>
      <c r="GJ53" s="192"/>
      <c r="GK53" s="192"/>
      <c r="GL53" s="192"/>
      <c r="GM53" s="192"/>
      <c r="GN53" s="192"/>
      <c r="GO53" s="192"/>
      <c r="GP53" s="192"/>
      <c r="GQ53" s="192"/>
      <c r="GR53" s="192"/>
      <c r="GS53" s="192"/>
      <c r="GT53" s="192"/>
      <c r="GU53" s="192"/>
      <c r="GV53" s="192"/>
      <c r="GW53" s="192"/>
      <c r="GX53" s="192"/>
      <c r="GY53" s="192"/>
      <c r="GZ53" s="192"/>
      <c r="HA53" s="192"/>
      <c r="HB53" s="192"/>
      <c r="HC53" s="192"/>
      <c r="HD53" s="192"/>
      <c r="HE53" s="192"/>
      <c r="HF53" s="192"/>
      <c r="HG53" s="192"/>
      <c r="HH53" s="192"/>
      <c r="HI53" s="192"/>
      <c r="HJ53" s="192"/>
      <c r="HK53" s="192"/>
      <c r="HL53" s="192"/>
      <c r="HM53" s="192"/>
      <c r="HN53" s="192"/>
      <c r="HO53" s="192"/>
      <c r="HP53" s="192"/>
      <c r="HQ53" s="192"/>
      <c r="HR53" s="192"/>
      <c r="HS53" s="192"/>
      <c r="HT53" s="192"/>
      <c r="HU53" s="192"/>
      <c r="HV53" s="192"/>
      <c r="HW53" s="192"/>
      <c r="HX53" s="192"/>
      <c r="HY53" s="192"/>
      <c r="HZ53" s="192"/>
      <c r="IA53" s="192"/>
      <c r="IB53" s="192"/>
      <c r="IC53" s="192"/>
      <c r="ID53" s="192"/>
      <c r="IE53" s="192"/>
      <c r="IF53" s="192"/>
      <c r="IG53" s="192"/>
      <c r="IH53" s="192"/>
      <c r="II53" s="192"/>
      <c r="IJ53" s="192"/>
      <c r="IK53" s="192"/>
      <c r="IL53" s="192"/>
      <c r="IM53" s="192"/>
      <c r="IN53" s="192"/>
      <c r="IO53" s="192"/>
      <c r="IP53" s="192"/>
      <c r="IQ53" s="192"/>
      <c r="IR53" s="192"/>
      <c r="IS53" s="192"/>
      <c r="IT53" s="192"/>
      <c r="IU53" s="192"/>
      <c r="IV53" s="192"/>
    </row>
    <row r="54" spans="1:256" ht="15" x14ac:dyDescent="0.25">
      <c r="A54" s="186" t="s">
        <v>208</v>
      </c>
      <c r="B54" s="214">
        <v>0</v>
      </c>
      <c r="C54" s="214" t="s">
        <v>182</v>
      </c>
      <c r="D54" s="230">
        <v>0.17560000000000001</v>
      </c>
      <c r="E54" s="231" t="s">
        <v>182</v>
      </c>
      <c r="F54" s="229">
        <v>0</v>
      </c>
      <c r="G54" s="229" t="s">
        <v>182</v>
      </c>
      <c r="H54" s="214"/>
      <c r="I54" s="229"/>
      <c r="J54" s="214">
        <v>0</v>
      </c>
      <c r="K54" s="229" t="s">
        <v>182</v>
      </c>
      <c r="L54" s="214"/>
      <c r="M54" s="229"/>
      <c r="N54" s="214"/>
      <c r="O54" s="229"/>
      <c r="P54" s="214"/>
      <c r="Q54" s="229"/>
      <c r="R54" s="214">
        <v>0</v>
      </c>
      <c r="S54" s="229" t="s">
        <v>182</v>
      </c>
      <c r="T54" s="214">
        <v>0</v>
      </c>
      <c r="U54" s="229" t="s">
        <v>204</v>
      </c>
      <c r="V54" s="229">
        <v>5.0000000000000001E-4</v>
      </c>
      <c r="W54" s="243">
        <v>0</v>
      </c>
      <c r="X54" s="229">
        <v>5.3900000000000003E-2</v>
      </c>
      <c r="Y54" s="229">
        <v>0</v>
      </c>
      <c r="Z54" s="214">
        <v>0.05</v>
      </c>
      <c r="AA54" s="229">
        <v>0</v>
      </c>
      <c r="AB54" s="214">
        <v>0</v>
      </c>
      <c r="AC54" s="229" t="s">
        <v>182</v>
      </c>
      <c r="AD54" s="214">
        <v>1.6E-2</v>
      </c>
      <c r="AE54" s="214" t="s">
        <v>182</v>
      </c>
      <c r="AF54" s="214">
        <v>0</v>
      </c>
      <c r="AG54" s="229" t="s">
        <v>182</v>
      </c>
      <c r="AH54" s="214">
        <v>0.12</v>
      </c>
      <c r="AI54" s="229" t="s">
        <v>182</v>
      </c>
      <c r="AJ54" s="214">
        <v>2.2700000000000001E-2</v>
      </c>
      <c r="AK54" s="229" t="s">
        <v>182</v>
      </c>
      <c r="AL54" s="192"/>
    </row>
    <row r="55" spans="1:256" s="193" customFormat="1" ht="15" x14ac:dyDescent="0.2">
      <c r="A55" s="186" t="s">
        <v>209</v>
      </c>
      <c r="B55" s="214">
        <v>5.7000000000000002E-3</v>
      </c>
      <c r="C55" s="214" t="s">
        <v>182</v>
      </c>
      <c r="D55" s="230">
        <v>8.0000000000000002E-3</v>
      </c>
      <c r="E55" s="231" t="s">
        <v>182</v>
      </c>
      <c r="F55" s="229">
        <v>0.44080000000000003</v>
      </c>
      <c r="G55" s="229" t="s">
        <v>182</v>
      </c>
      <c r="H55" s="214"/>
      <c r="I55" s="229"/>
      <c r="J55" s="214">
        <v>4.7800000000000002E-2</v>
      </c>
      <c r="K55" s="229" t="s">
        <v>182</v>
      </c>
      <c r="L55" s="214"/>
      <c r="M55" s="229"/>
      <c r="N55" s="214"/>
      <c r="O55" s="229"/>
      <c r="P55" s="214"/>
      <c r="Q55" s="229"/>
      <c r="R55" s="214">
        <v>4.7800000000000002E-2</v>
      </c>
      <c r="S55" s="229" t="s">
        <v>182</v>
      </c>
      <c r="T55" s="214">
        <v>5.8999999999999999E-3</v>
      </c>
      <c r="U55" s="229" t="s">
        <v>204</v>
      </c>
      <c r="V55" s="243">
        <v>8.8000000000000005E-3</v>
      </c>
      <c r="W55" s="244">
        <v>0</v>
      </c>
      <c r="X55" s="229">
        <v>4.4900000000000002E-2</v>
      </c>
      <c r="Y55" s="229">
        <v>0</v>
      </c>
      <c r="Z55" s="214">
        <v>8.4699999999999998E-2</v>
      </c>
      <c r="AA55" s="229">
        <v>0</v>
      </c>
      <c r="AB55" s="214">
        <v>0.13400000000000001</v>
      </c>
      <c r="AC55" s="229" t="s">
        <v>182</v>
      </c>
      <c r="AD55" s="214">
        <v>3.0499999999999999E-2</v>
      </c>
      <c r="AE55" s="214" t="s">
        <v>182</v>
      </c>
      <c r="AF55" s="214">
        <v>0.48899999999999999</v>
      </c>
      <c r="AG55" s="229" t="s">
        <v>182</v>
      </c>
      <c r="AH55" s="229">
        <v>0.66</v>
      </c>
      <c r="AI55" s="229" t="s">
        <v>182</v>
      </c>
      <c r="AJ55" s="214">
        <v>0.23699999999999999</v>
      </c>
      <c r="AK55" s="229" t="s">
        <v>182</v>
      </c>
      <c r="AL55" s="246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192"/>
      <c r="BE55" s="192"/>
      <c r="BF55" s="192"/>
      <c r="BG55" s="192"/>
      <c r="BH55" s="192"/>
      <c r="BI55" s="192"/>
      <c r="BJ55" s="192"/>
      <c r="BK55" s="192"/>
      <c r="BL55" s="192"/>
      <c r="BM55" s="192"/>
      <c r="BN55" s="192"/>
      <c r="BO55" s="192"/>
      <c r="BP55" s="192"/>
      <c r="BQ55" s="192"/>
      <c r="BR55" s="192"/>
      <c r="BS55" s="192"/>
      <c r="BT55" s="192"/>
      <c r="BU55" s="192"/>
      <c r="BV55" s="192"/>
      <c r="BW55" s="192"/>
      <c r="BX55" s="192"/>
      <c r="BY55" s="192"/>
      <c r="BZ55" s="192"/>
      <c r="CA55" s="192"/>
      <c r="CB55" s="192"/>
      <c r="CC55" s="192"/>
      <c r="CD55" s="192"/>
      <c r="CE55" s="192"/>
      <c r="CF55" s="192"/>
      <c r="CG55" s="192"/>
      <c r="CH55" s="192"/>
      <c r="CI55" s="192"/>
      <c r="CJ55" s="192"/>
      <c r="CK55" s="192"/>
      <c r="CL55" s="192"/>
      <c r="CM55" s="192"/>
      <c r="CN55" s="192"/>
      <c r="CO55" s="192"/>
      <c r="CP55" s="192"/>
      <c r="CQ55" s="192"/>
      <c r="CR55" s="192"/>
      <c r="CS55" s="192"/>
      <c r="CT55" s="192"/>
      <c r="CU55" s="192"/>
      <c r="CV55" s="192"/>
      <c r="CW55" s="192"/>
      <c r="CX55" s="192"/>
      <c r="CY55" s="192"/>
      <c r="CZ55" s="192"/>
      <c r="DA55" s="192"/>
      <c r="DB55" s="192"/>
      <c r="DC55" s="192"/>
      <c r="DD55" s="192"/>
      <c r="DE55" s="192"/>
      <c r="DF55" s="192"/>
      <c r="DG55" s="192"/>
      <c r="DH55" s="192"/>
      <c r="DI55" s="192"/>
      <c r="DJ55" s="192"/>
      <c r="DK55" s="192"/>
      <c r="DL55" s="192"/>
      <c r="DM55" s="192"/>
      <c r="DN55" s="192"/>
      <c r="DO55" s="192"/>
      <c r="DP55" s="192"/>
      <c r="DQ55" s="192"/>
      <c r="DR55" s="192"/>
      <c r="DS55" s="192"/>
      <c r="DT55" s="192"/>
      <c r="DU55" s="192"/>
      <c r="DV55" s="192"/>
      <c r="DW55" s="192"/>
      <c r="DX55" s="192"/>
      <c r="DY55" s="192"/>
      <c r="DZ55" s="192"/>
      <c r="EA55" s="192"/>
      <c r="EB55" s="192"/>
      <c r="EC55" s="192"/>
      <c r="ED55" s="192"/>
      <c r="EE55" s="192"/>
      <c r="EF55" s="192"/>
      <c r="EG55" s="192"/>
      <c r="EH55" s="192"/>
      <c r="EI55" s="192"/>
      <c r="EJ55" s="192"/>
      <c r="EK55" s="192"/>
      <c r="EL55" s="192"/>
      <c r="EM55" s="192"/>
      <c r="EN55" s="192"/>
      <c r="EO55" s="192"/>
      <c r="EP55" s="192"/>
      <c r="EQ55" s="192"/>
      <c r="ER55" s="192"/>
      <c r="ES55" s="192"/>
      <c r="ET55" s="192"/>
      <c r="EU55" s="192"/>
      <c r="EV55" s="192"/>
      <c r="EW55" s="192"/>
      <c r="EX55" s="192"/>
      <c r="EY55" s="192"/>
      <c r="EZ55" s="192"/>
      <c r="FA55" s="192"/>
      <c r="FB55" s="192"/>
      <c r="FC55" s="192"/>
      <c r="FD55" s="192"/>
      <c r="FE55" s="192"/>
      <c r="FF55" s="192"/>
      <c r="FG55" s="192"/>
      <c r="FH55" s="192"/>
      <c r="FI55" s="192"/>
      <c r="FJ55" s="192"/>
      <c r="FK55" s="192"/>
      <c r="FL55" s="192"/>
      <c r="FM55" s="192"/>
      <c r="FN55" s="192"/>
      <c r="FO55" s="192"/>
      <c r="FP55" s="192"/>
      <c r="FQ55" s="192"/>
      <c r="FR55" s="192"/>
      <c r="FS55" s="192"/>
      <c r="FT55" s="192"/>
      <c r="FU55" s="192"/>
      <c r="FV55" s="192"/>
      <c r="FW55" s="192"/>
      <c r="FX55" s="192"/>
      <c r="FY55" s="192"/>
      <c r="FZ55" s="192"/>
      <c r="GA55" s="192"/>
      <c r="GB55" s="192"/>
      <c r="GC55" s="192"/>
      <c r="GD55" s="192"/>
      <c r="GE55" s="192"/>
      <c r="GF55" s="192"/>
      <c r="GG55" s="192"/>
      <c r="GH55" s="192"/>
      <c r="GI55" s="192"/>
      <c r="GJ55" s="192"/>
      <c r="GK55" s="192"/>
      <c r="GL55" s="192"/>
      <c r="GM55" s="192"/>
      <c r="GN55" s="192"/>
      <c r="GO55" s="192"/>
      <c r="GP55" s="192"/>
      <c r="GQ55" s="192"/>
      <c r="GR55" s="192"/>
      <c r="GS55" s="192"/>
      <c r="GT55" s="192"/>
      <c r="GU55" s="192"/>
      <c r="GV55" s="192"/>
      <c r="GW55" s="192"/>
      <c r="GX55" s="192"/>
      <c r="GY55" s="192"/>
      <c r="GZ55" s="192"/>
      <c r="HA55" s="192"/>
      <c r="HB55" s="192"/>
      <c r="HC55" s="192"/>
      <c r="HD55" s="192"/>
      <c r="HE55" s="192"/>
      <c r="HF55" s="192"/>
      <c r="HG55" s="192"/>
      <c r="HH55" s="192"/>
      <c r="HI55" s="192"/>
      <c r="HJ55" s="192"/>
      <c r="HK55" s="192"/>
      <c r="HL55" s="192"/>
      <c r="HM55" s="192"/>
      <c r="HN55" s="192"/>
      <c r="HO55" s="192"/>
      <c r="HP55" s="192"/>
      <c r="HQ55" s="192"/>
      <c r="HR55" s="192"/>
      <c r="HS55" s="192"/>
      <c r="HT55" s="192"/>
      <c r="HU55" s="192"/>
      <c r="HV55" s="192"/>
      <c r="HW55" s="192"/>
      <c r="HX55" s="192"/>
      <c r="HY55" s="192"/>
      <c r="HZ55" s="192"/>
      <c r="IA55" s="192"/>
      <c r="IB55" s="192"/>
      <c r="IC55" s="192"/>
      <c r="ID55" s="192"/>
      <c r="IE55" s="192"/>
      <c r="IF55" s="192"/>
      <c r="IG55" s="192"/>
      <c r="IH55" s="192"/>
      <c r="II55" s="192"/>
      <c r="IJ55" s="192"/>
      <c r="IK55" s="192"/>
      <c r="IL55" s="192"/>
      <c r="IM55" s="192"/>
      <c r="IN55" s="192"/>
      <c r="IO55" s="192"/>
      <c r="IP55" s="192"/>
      <c r="IQ55" s="192"/>
      <c r="IR55" s="192"/>
      <c r="IS55" s="192"/>
      <c r="IT55" s="192"/>
      <c r="IU55" s="192"/>
      <c r="IV55" s="192"/>
    </row>
    <row r="56" spans="1:256" s="242" customFormat="1" ht="12.75" customHeight="1" x14ac:dyDescent="0.2">
      <c r="A56" s="234" t="s">
        <v>210</v>
      </c>
      <c r="B56" s="247">
        <v>0.16489999999999999</v>
      </c>
      <c r="C56" s="248"/>
      <c r="D56" s="237">
        <v>0.38450000000000001</v>
      </c>
      <c r="E56" s="238" t="s">
        <v>182</v>
      </c>
      <c r="F56" s="285">
        <v>2.1999999999999999E-2</v>
      </c>
      <c r="G56" s="286"/>
      <c r="H56" s="235"/>
      <c r="I56" s="239"/>
      <c r="J56" s="276">
        <v>2.5100000000000001E-2</v>
      </c>
      <c r="K56" s="277"/>
      <c r="L56" s="235"/>
      <c r="M56" s="239"/>
      <c r="N56" s="235"/>
      <c r="O56" s="239"/>
      <c r="P56" s="235"/>
      <c r="Q56" s="239"/>
      <c r="R56" s="276">
        <v>2.5100000000000001E-2</v>
      </c>
      <c r="S56" s="277"/>
      <c r="T56" s="235">
        <v>1.7999999999999999E-2</v>
      </c>
      <c r="U56" s="239" t="s">
        <v>204</v>
      </c>
      <c r="V56" s="239">
        <v>1.8499999999999999E-2</v>
      </c>
      <c r="W56" s="250">
        <v>0</v>
      </c>
      <c r="X56" s="239">
        <v>1.9800000000000002E-2</v>
      </c>
      <c r="Y56" s="239">
        <v>0</v>
      </c>
      <c r="Z56" s="235">
        <v>1.49E-2</v>
      </c>
      <c r="AA56" s="239">
        <v>0</v>
      </c>
      <c r="AB56" s="276">
        <v>2.7699999999999999E-2</v>
      </c>
      <c r="AC56" s="277"/>
      <c r="AD56" s="235">
        <v>1.14E-2</v>
      </c>
      <c r="AE56" s="239"/>
      <c r="AF56" s="235">
        <v>2.63E-2</v>
      </c>
      <c r="AG56" s="239"/>
      <c r="AH56" s="276">
        <v>2.3E-2</v>
      </c>
      <c r="AI56" s="277"/>
      <c r="AJ56" s="276">
        <v>4.2000000000000003E-2</v>
      </c>
      <c r="AK56" s="277"/>
      <c r="AL56" s="241"/>
      <c r="AM56" s="241"/>
      <c r="AN56" s="241"/>
      <c r="AO56" s="241"/>
      <c r="AP56" s="241"/>
      <c r="AQ56" s="241"/>
      <c r="AR56" s="241"/>
      <c r="AS56" s="241"/>
      <c r="AT56" s="241"/>
      <c r="AU56" s="241"/>
      <c r="AV56" s="241"/>
      <c r="AW56" s="241"/>
      <c r="AX56" s="241"/>
      <c r="AY56" s="241"/>
      <c r="AZ56" s="241"/>
      <c r="BA56" s="241"/>
      <c r="BB56" s="241"/>
      <c r="BC56" s="241"/>
      <c r="BD56" s="241"/>
      <c r="BE56" s="241"/>
      <c r="BF56" s="241"/>
      <c r="BG56" s="241"/>
      <c r="BH56" s="241"/>
      <c r="BI56" s="241"/>
      <c r="BJ56" s="241"/>
      <c r="BK56" s="241"/>
      <c r="BL56" s="241"/>
      <c r="BM56" s="241"/>
      <c r="BN56" s="241"/>
      <c r="BO56" s="241"/>
      <c r="BP56" s="241"/>
      <c r="BQ56" s="241"/>
      <c r="BR56" s="241"/>
      <c r="BS56" s="241"/>
      <c r="BT56" s="241"/>
      <c r="BU56" s="241"/>
      <c r="BV56" s="241"/>
      <c r="BW56" s="241"/>
      <c r="BX56" s="241"/>
      <c r="BY56" s="241"/>
      <c r="BZ56" s="241"/>
      <c r="CA56" s="241"/>
      <c r="CB56" s="241"/>
      <c r="CC56" s="241"/>
      <c r="CD56" s="241"/>
      <c r="CE56" s="241"/>
      <c r="CF56" s="241"/>
      <c r="CG56" s="241"/>
      <c r="CH56" s="241"/>
      <c r="CI56" s="241"/>
      <c r="CJ56" s="241"/>
      <c r="CK56" s="241"/>
      <c r="CL56" s="241"/>
      <c r="CM56" s="241"/>
      <c r="CN56" s="241"/>
      <c r="CO56" s="241"/>
      <c r="CP56" s="241"/>
      <c r="CQ56" s="241"/>
      <c r="CR56" s="241"/>
      <c r="CS56" s="241"/>
      <c r="CT56" s="241"/>
      <c r="CU56" s="241"/>
      <c r="CV56" s="241"/>
      <c r="CW56" s="241"/>
      <c r="CX56" s="241"/>
      <c r="CY56" s="241"/>
      <c r="CZ56" s="241"/>
      <c r="DA56" s="241"/>
      <c r="DB56" s="241"/>
      <c r="DC56" s="241"/>
      <c r="DD56" s="241"/>
      <c r="DE56" s="241"/>
      <c r="DF56" s="241"/>
      <c r="DG56" s="241"/>
      <c r="DH56" s="241"/>
      <c r="DI56" s="241"/>
      <c r="DJ56" s="241"/>
      <c r="DK56" s="241"/>
      <c r="DL56" s="241"/>
      <c r="DM56" s="241"/>
      <c r="DN56" s="241"/>
      <c r="DO56" s="241"/>
      <c r="DP56" s="241"/>
      <c r="DQ56" s="241"/>
      <c r="DR56" s="241"/>
      <c r="DS56" s="241"/>
      <c r="DT56" s="241"/>
      <c r="DU56" s="241"/>
      <c r="DV56" s="241"/>
      <c r="DW56" s="241"/>
      <c r="DX56" s="241"/>
      <c r="DY56" s="241"/>
      <c r="DZ56" s="241"/>
      <c r="EA56" s="241"/>
      <c r="EB56" s="241"/>
      <c r="EC56" s="241"/>
      <c r="ED56" s="241"/>
      <c r="EE56" s="241"/>
      <c r="EF56" s="241"/>
      <c r="EG56" s="241"/>
      <c r="EH56" s="241"/>
      <c r="EI56" s="241"/>
      <c r="EJ56" s="241"/>
      <c r="EK56" s="241"/>
      <c r="EL56" s="241"/>
      <c r="EM56" s="241"/>
      <c r="EN56" s="241"/>
      <c r="EO56" s="241"/>
      <c r="EP56" s="241"/>
      <c r="EQ56" s="241"/>
      <c r="ER56" s="241"/>
      <c r="ES56" s="241"/>
      <c r="ET56" s="241"/>
      <c r="EU56" s="241"/>
      <c r="EV56" s="241"/>
      <c r="EW56" s="241"/>
      <c r="EX56" s="241"/>
      <c r="EY56" s="241"/>
      <c r="EZ56" s="241"/>
      <c r="FA56" s="241"/>
      <c r="FB56" s="241"/>
      <c r="FC56" s="241"/>
      <c r="FD56" s="241"/>
      <c r="FE56" s="241"/>
      <c r="FF56" s="241"/>
      <c r="FG56" s="241"/>
      <c r="FH56" s="241"/>
      <c r="FI56" s="241"/>
      <c r="FJ56" s="241"/>
      <c r="FK56" s="241"/>
      <c r="FL56" s="241"/>
      <c r="FM56" s="241"/>
      <c r="FN56" s="241"/>
      <c r="FO56" s="241"/>
      <c r="FP56" s="241"/>
      <c r="FQ56" s="241"/>
      <c r="FR56" s="241"/>
      <c r="FS56" s="241"/>
      <c r="FT56" s="241"/>
      <c r="FU56" s="241"/>
      <c r="FV56" s="241"/>
      <c r="FW56" s="241"/>
      <c r="FX56" s="241"/>
      <c r="FY56" s="241"/>
      <c r="FZ56" s="241"/>
      <c r="GA56" s="241"/>
      <c r="GB56" s="241"/>
      <c r="GC56" s="241"/>
      <c r="GD56" s="241"/>
      <c r="GE56" s="241"/>
      <c r="GF56" s="241"/>
      <c r="GG56" s="241"/>
      <c r="GH56" s="241"/>
      <c r="GI56" s="241"/>
      <c r="GJ56" s="241"/>
      <c r="GK56" s="241"/>
      <c r="GL56" s="241"/>
      <c r="GM56" s="241"/>
      <c r="GN56" s="241"/>
      <c r="GO56" s="241"/>
      <c r="GP56" s="241"/>
      <c r="GQ56" s="241"/>
      <c r="GR56" s="241"/>
      <c r="GS56" s="241"/>
      <c r="GT56" s="241"/>
      <c r="GU56" s="241"/>
      <c r="GV56" s="241"/>
      <c r="GW56" s="241"/>
      <c r="GX56" s="241"/>
      <c r="GY56" s="241"/>
      <c r="GZ56" s="241"/>
      <c r="HA56" s="241"/>
      <c r="HB56" s="241"/>
      <c r="HC56" s="241"/>
      <c r="HD56" s="241"/>
      <c r="HE56" s="241"/>
      <c r="HF56" s="241"/>
      <c r="HG56" s="241"/>
      <c r="HH56" s="241"/>
      <c r="HI56" s="241"/>
      <c r="HJ56" s="241"/>
      <c r="HK56" s="241"/>
      <c r="HL56" s="241"/>
      <c r="HM56" s="241"/>
      <c r="HN56" s="241"/>
      <c r="HO56" s="241"/>
      <c r="HP56" s="241"/>
      <c r="HQ56" s="241"/>
      <c r="HR56" s="241"/>
      <c r="HS56" s="241"/>
      <c r="HT56" s="241"/>
      <c r="HU56" s="241"/>
      <c r="HV56" s="241"/>
      <c r="HW56" s="241"/>
      <c r="HX56" s="241"/>
      <c r="HY56" s="241"/>
      <c r="HZ56" s="241"/>
      <c r="IA56" s="241"/>
      <c r="IB56" s="241"/>
      <c r="IC56" s="241"/>
      <c r="ID56" s="241"/>
      <c r="IE56" s="241"/>
      <c r="IF56" s="241"/>
      <c r="IG56" s="241"/>
      <c r="IH56" s="241"/>
      <c r="II56" s="241"/>
      <c r="IJ56" s="241"/>
      <c r="IK56" s="241"/>
      <c r="IL56" s="241"/>
      <c r="IM56" s="241"/>
      <c r="IN56" s="241"/>
      <c r="IO56" s="241"/>
      <c r="IP56" s="241"/>
      <c r="IQ56" s="241"/>
      <c r="IR56" s="241"/>
      <c r="IS56" s="241"/>
      <c r="IT56" s="241"/>
      <c r="IU56" s="241"/>
      <c r="IV56" s="241"/>
    </row>
    <row r="58" spans="1:256" s="213" customFormat="1" x14ac:dyDescent="0.25">
      <c r="A58" s="212" t="s">
        <v>211</v>
      </c>
      <c r="B58" s="227" t="str">
        <f>B$4</f>
        <v>10-31-jul-24</v>
      </c>
      <c r="C58" s="228"/>
      <c r="D58" s="222">
        <f>D$4</f>
        <v>45505</v>
      </c>
      <c r="E58" s="223"/>
      <c r="F58" s="222" t="e">
        <f ca="1">F$4</f>
        <v>#NAME?</v>
      </c>
      <c r="G58" s="223"/>
      <c r="H58" s="222" t="str">
        <f>H$4</f>
        <v>Meta Parcial</v>
      </c>
      <c r="I58" s="223"/>
      <c r="J58" s="222" t="str">
        <f>J$4</f>
        <v>01-09-Out-24</v>
      </c>
      <c r="K58" s="223"/>
      <c r="L58" s="222" t="str">
        <f>L$4</f>
        <v>Meta Parcial</v>
      </c>
      <c r="M58" s="223"/>
      <c r="N58" s="222" t="str">
        <f>N$4</f>
        <v>10-31-Out-24</v>
      </c>
      <c r="O58" s="223"/>
      <c r="P58" s="222" t="str">
        <f>P$4</f>
        <v>Meta Mensal</v>
      </c>
      <c r="Q58" s="223"/>
      <c r="R58" s="222">
        <f>R$4</f>
        <v>45566</v>
      </c>
      <c r="S58" s="223"/>
      <c r="T58" s="222" t="e">
        <f ca="1">T$4</f>
        <v>#NAME?</v>
      </c>
      <c r="U58" s="223"/>
      <c r="V58" s="222" t="e">
        <f ca="1">V$4</f>
        <v>#NAME?</v>
      </c>
      <c r="W58" s="251"/>
      <c r="X58" s="287" t="e">
        <f ca="1">X$4</f>
        <v>#NAME?</v>
      </c>
      <c r="Y58" s="287"/>
      <c r="Z58" s="222" t="e">
        <f ca="1">Z$4</f>
        <v>#NAME?</v>
      </c>
      <c r="AA58" s="223"/>
      <c r="AB58" s="222" t="e">
        <f ca="1">AB$4</f>
        <v>#NAME?</v>
      </c>
      <c r="AC58" s="223"/>
      <c r="AD58" s="222" t="e">
        <f ca="1">AD$4</f>
        <v>#NAME?</v>
      </c>
      <c r="AE58" s="223"/>
      <c r="AF58" s="222" t="e">
        <f ca="1">AF$4</f>
        <v>#NAME?</v>
      </c>
      <c r="AG58" s="223"/>
      <c r="AH58" s="222" t="e">
        <f ca="1">AH$4</f>
        <v>#NAME?</v>
      </c>
      <c r="AI58" s="223"/>
      <c r="AJ58" s="222" t="e">
        <f ca="1">AJ$4</f>
        <v>#NAME?</v>
      </c>
      <c r="AK58" s="223"/>
    </row>
    <row r="59" spans="1:256" s="193" customFormat="1" x14ac:dyDescent="0.2">
      <c r="A59" s="212" t="s">
        <v>201</v>
      </c>
      <c r="B59" s="283">
        <v>0</v>
      </c>
      <c r="C59" s="283"/>
      <c r="D59" s="283">
        <v>0</v>
      </c>
      <c r="E59" s="283"/>
      <c r="F59" s="283">
        <v>0</v>
      </c>
      <c r="G59" s="283" t="s">
        <v>182</v>
      </c>
      <c r="H59" s="283"/>
      <c r="I59" s="283"/>
      <c r="J59" s="283">
        <v>0</v>
      </c>
      <c r="K59" s="283" t="s">
        <v>182</v>
      </c>
      <c r="L59" s="283"/>
      <c r="M59" s="283"/>
      <c r="N59" s="283"/>
      <c r="O59" s="283"/>
      <c r="P59" s="283"/>
      <c r="Q59" s="283"/>
      <c r="R59" s="283">
        <v>0</v>
      </c>
      <c r="S59" s="283" t="s">
        <v>182</v>
      </c>
      <c r="T59" s="283">
        <v>0</v>
      </c>
      <c r="U59" s="283"/>
      <c r="V59" s="288">
        <v>1.14E-2</v>
      </c>
      <c r="W59" s="289"/>
      <c r="X59" s="252">
        <v>0.01</v>
      </c>
      <c r="Y59" s="229">
        <v>0</v>
      </c>
      <c r="Z59" s="227" t="s">
        <v>202</v>
      </c>
      <c r="AA59" s="228" t="s">
        <v>203</v>
      </c>
      <c r="AB59" s="227" t="s">
        <v>202</v>
      </c>
      <c r="AC59" s="228" t="s">
        <v>203</v>
      </c>
      <c r="AD59" s="227" t="s">
        <v>202</v>
      </c>
      <c r="AE59" s="228" t="s">
        <v>203</v>
      </c>
      <c r="AF59" s="227" t="s">
        <v>202</v>
      </c>
      <c r="AG59" s="228" t="s">
        <v>203</v>
      </c>
      <c r="AH59" s="227" t="s">
        <v>202</v>
      </c>
      <c r="AI59" s="228" t="s">
        <v>203</v>
      </c>
      <c r="AJ59" s="227" t="s">
        <v>202</v>
      </c>
      <c r="AK59" s="228" t="s">
        <v>203</v>
      </c>
      <c r="AL59" s="215"/>
      <c r="AM59" s="192"/>
      <c r="AN59" s="192"/>
      <c r="AO59" s="192"/>
      <c r="AP59" s="192"/>
      <c r="AQ59" s="192"/>
      <c r="AR59" s="192"/>
      <c r="AS59" s="192"/>
      <c r="AT59" s="192"/>
      <c r="AU59" s="192"/>
      <c r="AV59" s="192"/>
      <c r="AW59" s="192"/>
      <c r="AX59" s="192"/>
      <c r="AY59" s="192"/>
      <c r="AZ59" s="192"/>
      <c r="BA59" s="192"/>
      <c r="BB59" s="192"/>
      <c r="BC59" s="192"/>
      <c r="BD59" s="192"/>
      <c r="BE59" s="192"/>
      <c r="BF59" s="192"/>
      <c r="BG59" s="192"/>
      <c r="BH59" s="192"/>
      <c r="BI59" s="192"/>
      <c r="BJ59" s="192"/>
      <c r="BK59" s="192"/>
      <c r="BL59" s="192"/>
      <c r="BM59" s="192"/>
      <c r="BN59" s="192"/>
      <c r="BO59" s="192"/>
      <c r="BP59" s="192"/>
      <c r="BQ59" s="192"/>
      <c r="BR59" s="192"/>
      <c r="BS59" s="192"/>
      <c r="BT59" s="192"/>
      <c r="BU59" s="192"/>
      <c r="BV59" s="192"/>
      <c r="BW59" s="192"/>
      <c r="BX59" s="192"/>
      <c r="BY59" s="192"/>
      <c r="BZ59" s="192"/>
      <c r="CA59" s="192"/>
      <c r="CB59" s="192"/>
      <c r="CC59" s="192"/>
      <c r="CD59" s="192"/>
      <c r="CE59" s="192"/>
      <c r="CF59" s="192"/>
      <c r="CG59" s="192"/>
      <c r="CH59" s="192"/>
      <c r="CI59" s="192"/>
      <c r="CJ59" s="192"/>
      <c r="CK59" s="192"/>
      <c r="CL59" s="192"/>
      <c r="CM59" s="192"/>
      <c r="CN59" s="192"/>
      <c r="CO59" s="192"/>
      <c r="CP59" s="192"/>
      <c r="CQ59" s="192"/>
      <c r="CR59" s="192"/>
      <c r="CS59" s="192"/>
      <c r="CT59" s="192"/>
      <c r="CU59" s="192"/>
      <c r="CV59" s="192"/>
      <c r="CW59" s="192"/>
      <c r="CX59" s="192"/>
      <c r="CY59" s="192"/>
      <c r="CZ59" s="192"/>
      <c r="DA59" s="192"/>
      <c r="DB59" s="192"/>
      <c r="DC59" s="192"/>
      <c r="DD59" s="192"/>
      <c r="DE59" s="192"/>
      <c r="DF59" s="192"/>
      <c r="DG59" s="192"/>
      <c r="DH59" s="192"/>
      <c r="DI59" s="192"/>
      <c r="DJ59" s="192"/>
      <c r="DK59" s="192"/>
      <c r="DL59" s="192"/>
      <c r="DM59" s="192"/>
      <c r="DN59" s="192"/>
      <c r="DO59" s="192"/>
      <c r="DP59" s="192"/>
      <c r="DQ59" s="192"/>
      <c r="DR59" s="192"/>
      <c r="DS59" s="192"/>
      <c r="DT59" s="192"/>
      <c r="DU59" s="192"/>
      <c r="DV59" s="192"/>
      <c r="DW59" s="192"/>
      <c r="DX59" s="192"/>
      <c r="DY59" s="192"/>
      <c r="DZ59" s="192"/>
      <c r="EA59" s="192"/>
      <c r="EB59" s="192"/>
      <c r="EC59" s="192"/>
      <c r="ED59" s="192"/>
      <c r="EE59" s="192"/>
      <c r="EF59" s="192"/>
      <c r="EG59" s="192"/>
      <c r="EH59" s="192"/>
      <c r="EI59" s="192"/>
      <c r="EJ59" s="192"/>
      <c r="EK59" s="192"/>
      <c r="EL59" s="192"/>
      <c r="EM59" s="192"/>
      <c r="EN59" s="192"/>
      <c r="EO59" s="192"/>
      <c r="EP59" s="192"/>
      <c r="EQ59" s="192"/>
      <c r="ER59" s="192"/>
      <c r="ES59" s="192"/>
      <c r="ET59" s="192"/>
      <c r="EU59" s="192"/>
      <c r="EV59" s="192"/>
      <c r="EW59" s="192"/>
      <c r="EX59" s="192"/>
      <c r="EY59" s="192"/>
      <c r="EZ59" s="192"/>
      <c r="FA59" s="192"/>
      <c r="FB59" s="192"/>
      <c r="FC59" s="192"/>
      <c r="FD59" s="192"/>
      <c r="FE59" s="192"/>
      <c r="FF59" s="192"/>
      <c r="FG59" s="192"/>
      <c r="FH59" s="192"/>
      <c r="FI59" s="192"/>
      <c r="FJ59" s="192"/>
      <c r="FK59" s="192"/>
      <c r="FL59" s="192"/>
      <c r="FM59" s="192"/>
      <c r="FN59" s="192"/>
      <c r="FO59" s="192"/>
      <c r="FP59" s="192"/>
      <c r="FQ59" s="192"/>
      <c r="FR59" s="192"/>
      <c r="FS59" s="192"/>
      <c r="FT59" s="192"/>
      <c r="FU59" s="192"/>
      <c r="FV59" s="192"/>
      <c r="FW59" s="192"/>
      <c r="FX59" s="192"/>
      <c r="FY59" s="192"/>
      <c r="FZ59" s="192"/>
      <c r="GA59" s="192"/>
      <c r="GB59" s="192"/>
      <c r="GC59" s="192"/>
      <c r="GD59" s="192"/>
      <c r="GE59" s="192"/>
      <c r="GF59" s="192"/>
      <c r="GG59" s="192"/>
      <c r="GH59" s="192"/>
      <c r="GI59" s="192"/>
      <c r="GJ59" s="192"/>
      <c r="GK59" s="192"/>
      <c r="GL59" s="192"/>
      <c r="GM59" s="192"/>
      <c r="GN59" s="192"/>
      <c r="GO59" s="192"/>
      <c r="GP59" s="192"/>
      <c r="GQ59" s="192"/>
      <c r="GR59" s="192"/>
      <c r="GS59" s="192"/>
      <c r="GT59" s="192"/>
      <c r="GU59" s="192"/>
      <c r="GV59" s="192"/>
      <c r="GW59" s="192"/>
      <c r="GX59" s="192"/>
      <c r="GY59" s="192"/>
      <c r="GZ59" s="192"/>
      <c r="HA59" s="192"/>
      <c r="HB59" s="192"/>
      <c r="HC59" s="192"/>
      <c r="HD59" s="192"/>
      <c r="HE59" s="192"/>
      <c r="HF59" s="192"/>
      <c r="HG59" s="192"/>
      <c r="HH59" s="192"/>
      <c r="HI59" s="192"/>
      <c r="HJ59" s="192"/>
      <c r="HK59" s="192"/>
      <c r="HL59" s="192"/>
      <c r="HM59" s="192"/>
      <c r="HN59" s="192"/>
      <c r="HO59" s="192"/>
      <c r="HP59" s="192"/>
      <c r="HQ59" s="192"/>
      <c r="HR59" s="192"/>
      <c r="HS59" s="192"/>
      <c r="HT59" s="192"/>
      <c r="HU59" s="192"/>
      <c r="HV59" s="192"/>
      <c r="HW59" s="192"/>
      <c r="HX59" s="192"/>
      <c r="HY59" s="192"/>
      <c r="HZ59" s="192"/>
      <c r="IA59" s="192"/>
      <c r="IB59" s="192"/>
      <c r="IC59" s="192"/>
      <c r="ID59" s="192"/>
      <c r="IE59" s="192"/>
      <c r="IF59" s="192"/>
      <c r="IG59" s="192"/>
      <c r="IH59" s="192"/>
      <c r="II59" s="192"/>
      <c r="IJ59" s="192"/>
      <c r="IK59" s="192"/>
      <c r="IL59" s="192"/>
      <c r="IM59" s="192"/>
      <c r="IN59" s="192"/>
      <c r="IO59" s="192"/>
      <c r="IP59" s="192"/>
      <c r="IQ59" s="192"/>
      <c r="IR59" s="192"/>
      <c r="IS59" s="192"/>
      <c r="IT59" s="192"/>
      <c r="IU59" s="192"/>
      <c r="IV59" s="192"/>
    </row>
    <row r="60" spans="1:256" s="193" customFormat="1" x14ac:dyDescent="0.2">
      <c r="A60" s="186" t="s">
        <v>205</v>
      </c>
      <c r="B60" s="283">
        <v>0</v>
      </c>
      <c r="C60" s="283"/>
      <c r="D60" s="283">
        <v>0</v>
      </c>
      <c r="E60" s="283"/>
      <c r="F60" s="283">
        <v>0.01</v>
      </c>
      <c r="G60" s="283" t="s">
        <v>182</v>
      </c>
      <c r="H60" s="283"/>
      <c r="I60" s="283"/>
      <c r="J60" s="283">
        <v>0.02</v>
      </c>
      <c r="K60" s="283" t="s">
        <v>182</v>
      </c>
      <c r="L60" s="283"/>
      <c r="M60" s="283"/>
      <c r="N60" s="283"/>
      <c r="O60" s="283"/>
      <c r="P60" s="283"/>
      <c r="Q60" s="283"/>
      <c r="R60" s="283">
        <v>0.02</v>
      </c>
      <c r="S60" s="283" t="s">
        <v>182</v>
      </c>
      <c r="T60" s="283">
        <v>1.7999999999999999E-2</v>
      </c>
      <c r="U60" s="283"/>
      <c r="V60" s="274">
        <v>1.14E-2</v>
      </c>
      <c r="W60" s="275"/>
      <c r="X60" s="252">
        <v>4.3400000000000001E-2</v>
      </c>
      <c r="Y60" s="229">
        <v>0</v>
      </c>
      <c r="Z60" s="214">
        <v>0</v>
      </c>
      <c r="AA60" s="229">
        <v>0</v>
      </c>
      <c r="AB60" s="214">
        <v>0</v>
      </c>
      <c r="AC60" s="214" t="s">
        <v>182</v>
      </c>
      <c r="AD60" s="214">
        <v>0</v>
      </c>
      <c r="AE60" s="214" t="s">
        <v>182</v>
      </c>
      <c r="AF60" s="214">
        <v>0.25</v>
      </c>
      <c r="AG60" s="229" t="s">
        <v>182</v>
      </c>
      <c r="AH60" s="214">
        <v>0.19</v>
      </c>
      <c r="AI60" s="229" t="s">
        <v>182</v>
      </c>
      <c r="AJ60" s="214">
        <v>0</v>
      </c>
      <c r="AK60" s="229" t="s">
        <v>182</v>
      </c>
      <c r="AL60" s="215"/>
      <c r="AM60" s="192"/>
      <c r="AN60" s="192"/>
      <c r="AO60" s="192"/>
      <c r="AP60" s="192"/>
      <c r="AQ60" s="192"/>
      <c r="AR60" s="192"/>
      <c r="AS60" s="192"/>
      <c r="AT60" s="192"/>
      <c r="AU60" s="192"/>
      <c r="AV60" s="192"/>
      <c r="AW60" s="192"/>
      <c r="AX60" s="192"/>
      <c r="AY60" s="192"/>
      <c r="AZ60" s="192"/>
      <c r="BA60" s="192"/>
      <c r="BB60" s="192"/>
      <c r="BC60" s="192"/>
      <c r="BD60" s="192"/>
      <c r="BE60" s="192"/>
      <c r="BF60" s="192"/>
      <c r="BG60" s="192"/>
      <c r="BH60" s="192"/>
      <c r="BI60" s="192"/>
      <c r="BJ60" s="192"/>
      <c r="BK60" s="192"/>
      <c r="BL60" s="192"/>
      <c r="BM60" s="192"/>
      <c r="BN60" s="192"/>
      <c r="BO60" s="192"/>
      <c r="BP60" s="192"/>
      <c r="BQ60" s="192"/>
      <c r="BR60" s="192"/>
      <c r="BS60" s="192"/>
      <c r="BT60" s="192"/>
      <c r="BU60" s="192"/>
      <c r="BV60" s="192"/>
      <c r="BW60" s="192"/>
      <c r="BX60" s="192"/>
      <c r="BY60" s="192"/>
      <c r="BZ60" s="192"/>
      <c r="CA60" s="192"/>
      <c r="CB60" s="192"/>
      <c r="CC60" s="192"/>
      <c r="CD60" s="192"/>
      <c r="CE60" s="192"/>
      <c r="CF60" s="192"/>
      <c r="CG60" s="192"/>
      <c r="CH60" s="192"/>
      <c r="CI60" s="192"/>
      <c r="CJ60" s="192"/>
      <c r="CK60" s="192"/>
      <c r="CL60" s="192"/>
      <c r="CM60" s="192"/>
      <c r="CN60" s="192"/>
      <c r="CO60" s="192"/>
      <c r="CP60" s="192"/>
      <c r="CQ60" s="192"/>
      <c r="CR60" s="192"/>
      <c r="CS60" s="192"/>
      <c r="CT60" s="192"/>
      <c r="CU60" s="192"/>
      <c r="CV60" s="192"/>
      <c r="CW60" s="192"/>
      <c r="CX60" s="192"/>
      <c r="CY60" s="192"/>
      <c r="CZ60" s="192"/>
      <c r="DA60" s="192"/>
      <c r="DB60" s="192"/>
      <c r="DC60" s="192"/>
      <c r="DD60" s="192"/>
      <c r="DE60" s="192"/>
      <c r="DF60" s="192"/>
      <c r="DG60" s="192"/>
      <c r="DH60" s="192"/>
      <c r="DI60" s="192"/>
      <c r="DJ60" s="192"/>
      <c r="DK60" s="192"/>
      <c r="DL60" s="192"/>
      <c r="DM60" s="192"/>
      <c r="DN60" s="192"/>
      <c r="DO60" s="192"/>
      <c r="DP60" s="192"/>
      <c r="DQ60" s="192"/>
      <c r="DR60" s="192"/>
      <c r="DS60" s="192"/>
      <c r="DT60" s="192"/>
      <c r="DU60" s="192"/>
      <c r="DV60" s="192"/>
      <c r="DW60" s="192"/>
      <c r="DX60" s="192"/>
      <c r="DY60" s="192"/>
      <c r="DZ60" s="192"/>
      <c r="EA60" s="192"/>
      <c r="EB60" s="192"/>
      <c r="EC60" s="192"/>
      <c r="ED60" s="192"/>
      <c r="EE60" s="192"/>
      <c r="EF60" s="192"/>
      <c r="EG60" s="192"/>
      <c r="EH60" s="192"/>
      <c r="EI60" s="192"/>
      <c r="EJ60" s="192"/>
      <c r="EK60" s="192"/>
      <c r="EL60" s="192"/>
      <c r="EM60" s="192"/>
      <c r="EN60" s="192"/>
      <c r="EO60" s="192"/>
      <c r="EP60" s="192"/>
      <c r="EQ60" s="192"/>
      <c r="ER60" s="192"/>
      <c r="ES60" s="192"/>
      <c r="ET60" s="192"/>
      <c r="EU60" s="192"/>
      <c r="EV60" s="192"/>
      <c r="EW60" s="192"/>
      <c r="EX60" s="192"/>
      <c r="EY60" s="192"/>
      <c r="EZ60" s="192"/>
      <c r="FA60" s="192"/>
      <c r="FB60" s="192"/>
      <c r="FC60" s="192"/>
      <c r="FD60" s="192"/>
      <c r="FE60" s="192"/>
      <c r="FF60" s="192"/>
      <c r="FG60" s="192"/>
      <c r="FH60" s="192"/>
      <c r="FI60" s="192"/>
      <c r="FJ60" s="192"/>
      <c r="FK60" s="192"/>
      <c r="FL60" s="192"/>
      <c r="FM60" s="192"/>
      <c r="FN60" s="192"/>
      <c r="FO60" s="192"/>
      <c r="FP60" s="192"/>
      <c r="FQ60" s="192"/>
      <c r="FR60" s="192"/>
      <c r="FS60" s="192"/>
      <c r="FT60" s="192"/>
      <c r="FU60" s="192"/>
      <c r="FV60" s="192"/>
      <c r="FW60" s="192"/>
      <c r="FX60" s="192"/>
      <c r="FY60" s="192"/>
      <c r="FZ60" s="192"/>
      <c r="GA60" s="192"/>
      <c r="GB60" s="192"/>
      <c r="GC60" s="192"/>
      <c r="GD60" s="192"/>
      <c r="GE60" s="192"/>
      <c r="GF60" s="192"/>
      <c r="GG60" s="192"/>
      <c r="GH60" s="192"/>
      <c r="GI60" s="192"/>
      <c r="GJ60" s="192"/>
      <c r="GK60" s="192"/>
      <c r="GL60" s="192"/>
      <c r="GM60" s="192"/>
      <c r="GN60" s="192"/>
      <c r="GO60" s="192"/>
      <c r="GP60" s="192"/>
      <c r="GQ60" s="192"/>
      <c r="GR60" s="192"/>
      <c r="GS60" s="192"/>
      <c r="GT60" s="192"/>
      <c r="GU60" s="192"/>
      <c r="GV60" s="192"/>
      <c r="GW60" s="192"/>
      <c r="GX60" s="192"/>
      <c r="GY60" s="192"/>
      <c r="GZ60" s="192"/>
      <c r="HA60" s="192"/>
      <c r="HB60" s="192"/>
      <c r="HC60" s="192"/>
      <c r="HD60" s="192"/>
      <c r="HE60" s="192"/>
      <c r="HF60" s="192"/>
      <c r="HG60" s="192"/>
      <c r="HH60" s="192"/>
      <c r="HI60" s="192"/>
      <c r="HJ60" s="192"/>
      <c r="HK60" s="192"/>
      <c r="HL60" s="192"/>
      <c r="HM60" s="192"/>
      <c r="HN60" s="192"/>
      <c r="HO60" s="192"/>
      <c r="HP60" s="192"/>
      <c r="HQ60" s="192"/>
      <c r="HR60" s="192"/>
      <c r="HS60" s="192"/>
      <c r="HT60" s="192"/>
      <c r="HU60" s="192"/>
      <c r="HV60" s="192"/>
      <c r="HW60" s="192"/>
      <c r="HX60" s="192"/>
      <c r="HY60" s="192"/>
      <c r="HZ60" s="192"/>
      <c r="IA60" s="192"/>
      <c r="IB60" s="192"/>
      <c r="IC60" s="192"/>
      <c r="ID60" s="192"/>
      <c r="IE60" s="192"/>
      <c r="IF60" s="192"/>
      <c r="IG60" s="192"/>
      <c r="IH60" s="192"/>
      <c r="II60" s="192"/>
      <c r="IJ60" s="192"/>
      <c r="IK60" s="192"/>
      <c r="IL60" s="192"/>
      <c r="IM60" s="192"/>
      <c r="IN60" s="192"/>
      <c r="IO60" s="192"/>
      <c r="IP60" s="192"/>
      <c r="IQ60" s="192"/>
      <c r="IR60" s="192"/>
      <c r="IS60" s="192"/>
      <c r="IT60" s="192"/>
      <c r="IU60" s="192"/>
      <c r="IV60" s="192"/>
    </row>
    <row r="61" spans="1:256" s="193" customFormat="1" x14ac:dyDescent="0.2">
      <c r="A61" s="186" t="s">
        <v>206</v>
      </c>
      <c r="B61" s="283">
        <v>0</v>
      </c>
      <c r="C61" s="283"/>
      <c r="D61" s="283">
        <v>0</v>
      </c>
      <c r="E61" s="283"/>
      <c r="F61" s="283">
        <v>0</v>
      </c>
      <c r="G61" s="283" t="s">
        <v>182</v>
      </c>
      <c r="H61" s="283"/>
      <c r="I61" s="283"/>
      <c r="J61" s="283">
        <v>0</v>
      </c>
      <c r="K61" s="283" t="s">
        <v>182</v>
      </c>
      <c r="L61" s="283"/>
      <c r="M61" s="283"/>
      <c r="N61" s="283"/>
      <c r="O61" s="283"/>
      <c r="P61" s="283"/>
      <c r="Q61" s="283"/>
      <c r="R61" s="283">
        <v>0</v>
      </c>
      <c r="S61" s="283" t="s">
        <v>182</v>
      </c>
      <c r="T61" s="283">
        <v>0</v>
      </c>
      <c r="U61" s="283"/>
      <c r="V61" s="274">
        <v>0</v>
      </c>
      <c r="W61" s="275"/>
      <c r="X61" s="252">
        <v>0</v>
      </c>
      <c r="Y61" s="229">
        <v>0</v>
      </c>
      <c r="Z61" s="214">
        <v>0</v>
      </c>
      <c r="AA61" s="229">
        <v>0</v>
      </c>
      <c r="AB61" s="214">
        <v>0</v>
      </c>
      <c r="AC61" s="229" t="s">
        <v>182</v>
      </c>
      <c r="AD61" s="214" t="s">
        <v>182</v>
      </c>
      <c r="AE61" s="214" t="s">
        <v>182</v>
      </c>
      <c r="AF61" s="214">
        <v>0</v>
      </c>
      <c r="AG61" s="229" t="s">
        <v>182</v>
      </c>
      <c r="AH61" s="214" t="s">
        <v>182</v>
      </c>
      <c r="AI61" s="229" t="s">
        <v>182</v>
      </c>
      <c r="AJ61" s="214">
        <v>0</v>
      </c>
      <c r="AK61" s="229" t="s">
        <v>182</v>
      </c>
      <c r="AL61" s="215"/>
      <c r="AM61" s="192"/>
      <c r="AN61" s="192"/>
      <c r="AO61" s="192"/>
      <c r="AP61" s="192"/>
      <c r="AQ61" s="192"/>
      <c r="AR61" s="192"/>
      <c r="AS61" s="192"/>
      <c r="AT61" s="192"/>
      <c r="AU61" s="192"/>
      <c r="AV61" s="192"/>
      <c r="AW61" s="192"/>
      <c r="AX61" s="192"/>
      <c r="AY61" s="192"/>
      <c r="AZ61" s="192"/>
      <c r="BA61" s="192"/>
      <c r="BB61" s="192"/>
      <c r="BC61" s="192"/>
      <c r="BD61" s="192"/>
      <c r="BE61" s="192"/>
      <c r="BF61" s="192"/>
      <c r="BG61" s="192"/>
      <c r="BH61" s="192"/>
      <c r="BI61" s="192"/>
      <c r="BJ61" s="192"/>
      <c r="BK61" s="192"/>
      <c r="BL61" s="192"/>
      <c r="BM61" s="192"/>
      <c r="BN61" s="192"/>
      <c r="BO61" s="192"/>
      <c r="BP61" s="192"/>
      <c r="BQ61" s="192"/>
      <c r="BR61" s="192"/>
      <c r="BS61" s="192"/>
      <c r="BT61" s="192"/>
      <c r="BU61" s="192"/>
      <c r="BV61" s="192"/>
      <c r="BW61" s="192"/>
      <c r="BX61" s="192"/>
      <c r="BY61" s="192"/>
      <c r="BZ61" s="192"/>
      <c r="CA61" s="192"/>
      <c r="CB61" s="192"/>
      <c r="CC61" s="192"/>
      <c r="CD61" s="192"/>
      <c r="CE61" s="192"/>
      <c r="CF61" s="192"/>
      <c r="CG61" s="192"/>
      <c r="CH61" s="192"/>
      <c r="CI61" s="192"/>
      <c r="CJ61" s="192"/>
      <c r="CK61" s="192"/>
      <c r="CL61" s="192"/>
      <c r="CM61" s="192"/>
      <c r="CN61" s="192"/>
      <c r="CO61" s="192"/>
      <c r="CP61" s="192"/>
      <c r="CQ61" s="192"/>
      <c r="CR61" s="192"/>
      <c r="CS61" s="192"/>
      <c r="CT61" s="192"/>
      <c r="CU61" s="192"/>
      <c r="CV61" s="192"/>
      <c r="CW61" s="192"/>
      <c r="CX61" s="192"/>
      <c r="CY61" s="192"/>
      <c r="CZ61" s="192"/>
      <c r="DA61" s="192"/>
      <c r="DB61" s="192"/>
      <c r="DC61" s="192"/>
      <c r="DD61" s="192"/>
      <c r="DE61" s="192"/>
      <c r="DF61" s="192"/>
      <c r="DG61" s="192"/>
      <c r="DH61" s="192"/>
      <c r="DI61" s="192"/>
      <c r="DJ61" s="192"/>
      <c r="DK61" s="192"/>
      <c r="DL61" s="192"/>
      <c r="DM61" s="192"/>
      <c r="DN61" s="192"/>
      <c r="DO61" s="192"/>
      <c r="DP61" s="192"/>
      <c r="DQ61" s="192"/>
      <c r="DR61" s="192"/>
      <c r="DS61" s="192"/>
      <c r="DT61" s="192"/>
      <c r="DU61" s="192"/>
      <c r="DV61" s="192"/>
      <c r="DW61" s="192"/>
      <c r="DX61" s="192"/>
      <c r="DY61" s="192"/>
      <c r="DZ61" s="192"/>
      <c r="EA61" s="192"/>
      <c r="EB61" s="192"/>
      <c r="EC61" s="192"/>
      <c r="ED61" s="192"/>
      <c r="EE61" s="192"/>
      <c r="EF61" s="192"/>
      <c r="EG61" s="192"/>
      <c r="EH61" s="192"/>
      <c r="EI61" s="192"/>
      <c r="EJ61" s="192"/>
      <c r="EK61" s="192"/>
      <c r="EL61" s="192"/>
      <c r="EM61" s="192"/>
      <c r="EN61" s="192"/>
      <c r="EO61" s="192"/>
      <c r="EP61" s="192"/>
      <c r="EQ61" s="192"/>
      <c r="ER61" s="192"/>
      <c r="ES61" s="192"/>
      <c r="ET61" s="192"/>
      <c r="EU61" s="192"/>
      <c r="EV61" s="192"/>
      <c r="EW61" s="192"/>
      <c r="EX61" s="192"/>
      <c r="EY61" s="192"/>
      <c r="EZ61" s="192"/>
      <c r="FA61" s="192"/>
      <c r="FB61" s="192"/>
      <c r="FC61" s="192"/>
      <c r="FD61" s="192"/>
      <c r="FE61" s="192"/>
      <c r="FF61" s="192"/>
      <c r="FG61" s="192"/>
      <c r="FH61" s="192"/>
      <c r="FI61" s="192"/>
      <c r="FJ61" s="192"/>
      <c r="FK61" s="192"/>
      <c r="FL61" s="192"/>
      <c r="FM61" s="192"/>
      <c r="FN61" s="192"/>
      <c r="FO61" s="192"/>
      <c r="FP61" s="192"/>
      <c r="FQ61" s="192"/>
      <c r="FR61" s="192"/>
      <c r="FS61" s="192"/>
      <c r="FT61" s="192"/>
      <c r="FU61" s="192"/>
      <c r="FV61" s="192"/>
      <c r="FW61" s="192"/>
      <c r="FX61" s="192"/>
      <c r="FY61" s="192"/>
      <c r="FZ61" s="192"/>
      <c r="GA61" s="192"/>
      <c r="GB61" s="192"/>
      <c r="GC61" s="192"/>
      <c r="GD61" s="192"/>
      <c r="GE61" s="192"/>
      <c r="GF61" s="192"/>
      <c r="GG61" s="192"/>
      <c r="GH61" s="192"/>
      <c r="GI61" s="192"/>
      <c r="GJ61" s="192"/>
      <c r="GK61" s="192"/>
      <c r="GL61" s="192"/>
      <c r="GM61" s="192"/>
      <c r="GN61" s="192"/>
      <c r="GO61" s="192"/>
      <c r="GP61" s="192"/>
      <c r="GQ61" s="192"/>
      <c r="GR61" s="192"/>
      <c r="GS61" s="192"/>
      <c r="GT61" s="192"/>
      <c r="GU61" s="192"/>
      <c r="GV61" s="192"/>
      <c r="GW61" s="192"/>
      <c r="GX61" s="192"/>
      <c r="GY61" s="192"/>
      <c r="GZ61" s="192"/>
      <c r="HA61" s="192"/>
      <c r="HB61" s="192"/>
      <c r="HC61" s="192"/>
      <c r="HD61" s="192"/>
      <c r="HE61" s="192"/>
      <c r="HF61" s="192"/>
      <c r="HG61" s="192"/>
      <c r="HH61" s="192"/>
      <c r="HI61" s="192"/>
      <c r="HJ61" s="192"/>
      <c r="HK61" s="192"/>
      <c r="HL61" s="192"/>
      <c r="HM61" s="192"/>
      <c r="HN61" s="192"/>
      <c r="HO61" s="192"/>
      <c r="HP61" s="192"/>
      <c r="HQ61" s="192"/>
      <c r="HR61" s="192"/>
      <c r="HS61" s="192"/>
      <c r="HT61" s="192"/>
      <c r="HU61" s="192"/>
      <c r="HV61" s="192"/>
      <c r="HW61" s="192"/>
      <c r="HX61" s="192"/>
      <c r="HY61" s="192"/>
      <c r="HZ61" s="192"/>
      <c r="IA61" s="192"/>
      <c r="IB61" s="192"/>
      <c r="IC61" s="192"/>
      <c r="ID61" s="192"/>
      <c r="IE61" s="192"/>
      <c r="IF61" s="192"/>
      <c r="IG61" s="192"/>
      <c r="IH61" s="192"/>
      <c r="II61" s="192"/>
      <c r="IJ61" s="192"/>
      <c r="IK61" s="192"/>
      <c r="IL61" s="192"/>
      <c r="IM61" s="192"/>
      <c r="IN61" s="192"/>
      <c r="IO61" s="192"/>
      <c r="IP61" s="192"/>
      <c r="IQ61" s="192"/>
      <c r="IR61" s="192"/>
      <c r="IS61" s="192"/>
      <c r="IT61" s="192"/>
      <c r="IU61" s="192"/>
      <c r="IV61" s="192"/>
    </row>
    <row r="62" spans="1:256" s="193" customFormat="1" x14ac:dyDescent="0.2">
      <c r="A62" s="186" t="s">
        <v>47</v>
      </c>
      <c r="B62" s="283">
        <v>0</v>
      </c>
      <c r="C62" s="283"/>
      <c r="D62" s="283">
        <v>0</v>
      </c>
      <c r="E62" s="283"/>
      <c r="F62" s="283">
        <v>0</v>
      </c>
      <c r="G62" s="283" t="s">
        <v>182</v>
      </c>
      <c r="H62" s="283"/>
      <c r="I62" s="283"/>
      <c r="J62" s="283">
        <v>0.01</v>
      </c>
      <c r="K62" s="283" t="s">
        <v>182</v>
      </c>
      <c r="L62" s="283"/>
      <c r="M62" s="283"/>
      <c r="N62" s="283"/>
      <c r="O62" s="283"/>
      <c r="P62" s="283"/>
      <c r="Q62" s="283"/>
      <c r="R62" s="283">
        <v>0.01</v>
      </c>
      <c r="S62" s="283" t="s">
        <v>182</v>
      </c>
      <c r="T62" s="283">
        <v>0</v>
      </c>
      <c r="U62" s="283"/>
      <c r="V62" s="274">
        <v>0</v>
      </c>
      <c r="W62" s="275"/>
      <c r="X62" s="252">
        <v>0</v>
      </c>
      <c r="Y62" s="229">
        <v>0</v>
      </c>
      <c r="Z62" s="214">
        <v>0</v>
      </c>
      <c r="AA62" s="229">
        <v>0</v>
      </c>
      <c r="AB62" s="214">
        <v>0</v>
      </c>
      <c r="AC62" s="229" t="s">
        <v>182</v>
      </c>
      <c r="AD62" s="214">
        <v>0.5</v>
      </c>
      <c r="AE62" s="214" t="s">
        <v>182</v>
      </c>
      <c r="AF62" s="214">
        <v>0</v>
      </c>
      <c r="AG62" s="229" t="s">
        <v>182</v>
      </c>
      <c r="AH62" s="214" t="s">
        <v>182</v>
      </c>
      <c r="AI62" s="229" t="s">
        <v>182</v>
      </c>
      <c r="AJ62" s="214">
        <v>0</v>
      </c>
      <c r="AK62" s="229" t="s">
        <v>182</v>
      </c>
      <c r="AL62" s="215"/>
      <c r="AM62" s="192"/>
      <c r="AN62" s="192"/>
      <c r="AO62" s="192"/>
      <c r="AP62" s="192"/>
      <c r="AQ62" s="192"/>
      <c r="AR62" s="192"/>
      <c r="AS62" s="192"/>
      <c r="AT62" s="192"/>
      <c r="AU62" s="192"/>
      <c r="AV62" s="192"/>
      <c r="AW62" s="192"/>
      <c r="AX62" s="192"/>
      <c r="AY62" s="192"/>
      <c r="AZ62" s="192"/>
      <c r="BA62" s="192"/>
      <c r="BB62" s="192"/>
      <c r="BC62" s="192"/>
      <c r="BD62" s="192"/>
      <c r="BE62" s="192"/>
      <c r="BF62" s="192"/>
      <c r="BG62" s="192"/>
      <c r="BH62" s="192"/>
      <c r="BI62" s="192"/>
      <c r="BJ62" s="192"/>
      <c r="BK62" s="192"/>
      <c r="BL62" s="192"/>
      <c r="BM62" s="192"/>
      <c r="BN62" s="192"/>
      <c r="BO62" s="192"/>
      <c r="BP62" s="192"/>
      <c r="BQ62" s="192"/>
      <c r="BR62" s="192"/>
      <c r="BS62" s="192"/>
      <c r="BT62" s="192"/>
      <c r="BU62" s="192"/>
      <c r="BV62" s="192"/>
      <c r="BW62" s="192"/>
      <c r="BX62" s="192"/>
      <c r="BY62" s="192"/>
      <c r="BZ62" s="192"/>
      <c r="CA62" s="192"/>
      <c r="CB62" s="192"/>
      <c r="CC62" s="192"/>
      <c r="CD62" s="192"/>
      <c r="CE62" s="192"/>
      <c r="CF62" s="192"/>
      <c r="CG62" s="192"/>
      <c r="CH62" s="192"/>
      <c r="CI62" s="192"/>
      <c r="CJ62" s="192"/>
      <c r="CK62" s="192"/>
      <c r="CL62" s="192"/>
      <c r="CM62" s="192"/>
      <c r="CN62" s="192"/>
      <c r="CO62" s="192"/>
      <c r="CP62" s="192"/>
      <c r="CQ62" s="192"/>
      <c r="CR62" s="192"/>
      <c r="CS62" s="192"/>
      <c r="CT62" s="192"/>
      <c r="CU62" s="192"/>
      <c r="CV62" s="192"/>
      <c r="CW62" s="192"/>
      <c r="CX62" s="192"/>
      <c r="CY62" s="192"/>
      <c r="CZ62" s="192"/>
      <c r="DA62" s="192"/>
      <c r="DB62" s="192"/>
      <c r="DC62" s="192"/>
      <c r="DD62" s="192"/>
      <c r="DE62" s="192"/>
      <c r="DF62" s="192"/>
      <c r="DG62" s="192"/>
      <c r="DH62" s="192"/>
      <c r="DI62" s="192"/>
      <c r="DJ62" s="192"/>
      <c r="DK62" s="192"/>
      <c r="DL62" s="192"/>
      <c r="DM62" s="192"/>
      <c r="DN62" s="192"/>
      <c r="DO62" s="192"/>
      <c r="DP62" s="192"/>
      <c r="DQ62" s="192"/>
      <c r="DR62" s="192"/>
      <c r="DS62" s="192"/>
      <c r="DT62" s="192"/>
      <c r="DU62" s="192"/>
      <c r="DV62" s="192"/>
      <c r="DW62" s="192"/>
      <c r="DX62" s="192"/>
      <c r="DY62" s="192"/>
      <c r="DZ62" s="192"/>
      <c r="EA62" s="192"/>
      <c r="EB62" s="192"/>
      <c r="EC62" s="192"/>
      <c r="ED62" s="192"/>
      <c r="EE62" s="192"/>
      <c r="EF62" s="192"/>
      <c r="EG62" s="192"/>
      <c r="EH62" s="192"/>
      <c r="EI62" s="192"/>
      <c r="EJ62" s="192"/>
      <c r="EK62" s="192"/>
      <c r="EL62" s="192"/>
      <c r="EM62" s="192"/>
      <c r="EN62" s="192"/>
      <c r="EO62" s="192"/>
      <c r="EP62" s="192"/>
      <c r="EQ62" s="192"/>
      <c r="ER62" s="192"/>
      <c r="ES62" s="192"/>
      <c r="ET62" s="192"/>
      <c r="EU62" s="192"/>
      <c r="EV62" s="192"/>
      <c r="EW62" s="192"/>
      <c r="EX62" s="192"/>
      <c r="EY62" s="192"/>
      <c r="EZ62" s="192"/>
      <c r="FA62" s="192"/>
      <c r="FB62" s="192"/>
      <c r="FC62" s="192"/>
      <c r="FD62" s="192"/>
      <c r="FE62" s="192"/>
      <c r="FF62" s="192"/>
      <c r="FG62" s="192"/>
      <c r="FH62" s="192"/>
      <c r="FI62" s="192"/>
      <c r="FJ62" s="192"/>
      <c r="FK62" s="192"/>
      <c r="FL62" s="192"/>
      <c r="FM62" s="192"/>
      <c r="FN62" s="192"/>
      <c r="FO62" s="192"/>
      <c r="FP62" s="192"/>
      <c r="FQ62" s="192"/>
      <c r="FR62" s="192"/>
      <c r="FS62" s="192"/>
      <c r="FT62" s="192"/>
      <c r="FU62" s="192"/>
      <c r="FV62" s="192"/>
      <c r="FW62" s="192"/>
      <c r="FX62" s="192"/>
      <c r="FY62" s="192"/>
      <c r="FZ62" s="192"/>
      <c r="GA62" s="192"/>
      <c r="GB62" s="192"/>
      <c r="GC62" s="192"/>
      <c r="GD62" s="192"/>
      <c r="GE62" s="192"/>
      <c r="GF62" s="192"/>
      <c r="GG62" s="192"/>
      <c r="GH62" s="192"/>
      <c r="GI62" s="192"/>
      <c r="GJ62" s="192"/>
      <c r="GK62" s="192"/>
      <c r="GL62" s="192"/>
      <c r="GM62" s="192"/>
      <c r="GN62" s="192"/>
      <c r="GO62" s="192"/>
      <c r="GP62" s="192"/>
      <c r="GQ62" s="192"/>
      <c r="GR62" s="192"/>
      <c r="GS62" s="192"/>
      <c r="GT62" s="192"/>
      <c r="GU62" s="192"/>
      <c r="GV62" s="192"/>
      <c r="GW62" s="192"/>
      <c r="GX62" s="192"/>
      <c r="GY62" s="192"/>
      <c r="GZ62" s="192"/>
      <c r="HA62" s="192"/>
      <c r="HB62" s="192"/>
      <c r="HC62" s="192"/>
      <c r="HD62" s="192"/>
      <c r="HE62" s="192"/>
      <c r="HF62" s="192"/>
      <c r="HG62" s="192"/>
      <c r="HH62" s="192"/>
      <c r="HI62" s="192"/>
      <c r="HJ62" s="192"/>
      <c r="HK62" s="192"/>
      <c r="HL62" s="192"/>
      <c r="HM62" s="192"/>
      <c r="HN62" s="192"/>
      <c r="HO62" s="192"/>
      <c r="HP62" s="192"/>
      <c r="HQ62" s="192"/>
      <c r="HR62" s="192"/>
      <c r="HS62" s="192"/>
      <c r="HT62" s="192"/>
      <c r="HU62" s="192"/>
      <c r="HV62" s="192"/>
      <c r="HW62" s="192"/>
      <c r="HX62" s="192"/>
      <c r="HY62" s="192"/>
      <c r="HZ62" s="192"/>
      <c r="IA62" s="192"/>
      <c r="IB62" s="192"/>
      <c r="IC62" s="192"/>
      <c r="ID62" s="192"/>
      <c r="IE62" s="192"/>
      <c r="IF62" s="192"/>
      <c r="IG62" s="192"/>
      <c r="IH62" s="192"/>
      <c r="II62" s="192"/>
      <c r="IJ62" s="192"/>
      <c r="IK62" s="192"/>
      <c r="IL62" s="192"/>
      <c r="IM62" s="192"/>
      <c r="IN62" s="192"/>
      <c r="IO62" s="192"/>
      <c r="IP62" s="192"/>
      <c r="IQ62" s="192"/>
      <c r="IR62" s="192"/>
      <c r="IS62" s="192"/>
      <c r="IT62" s="192"/>
      <c r="IU62" s="192"/>
      <c r="IV62" s="192"/>
    </row>
    <row r="63" spans="1:256" s="193" customFormat="1" x14ac:dyDescent="0.2">
      <c r="A63" s="186" t="s">
        <v>45</v>
      </c>
      <c r="B63" s="283">
        <v>0</v>
      </c>
      <c r="C63" s="283"/>
      <c r="D63" s="283">
        <v>0</v>
      </c>
      <c r="E63" s="283"/>
      <c r="F63" s="283">
        <v>0</v>
      </c>
      <c r="G63" s="283" t="s">
        <v>182</v>
      </c>
      <c r="H63" s="283"/>
      <c r="I63" s="283"/>
      <c r="J63" s="283">
        <v>0.01</v>
      </c>
      <c r="K63" s="283" t="s">
        <v>182</v>
      </c>
      <c r="L63" s="283"/>
      <c r="M63" s="283"/>
      <c r="N63" s="283"/>
      <c r="O63" s="283"/>
      <c r="P63" s="283"/>
      <c r="Q63" s="283"/>
      <c r="R63" s="283">
        <v>0.01</v>
      </c>
      <c r="S63" s="283" t="s">
        <v>182</v>
      </c>
      <c r="T63" s="283">
        <v>0</v>
      </c>
      <c r="U63" s="283"/>
      <c r="V63" s="274">
        <v>0</v>
      </c>
      <c r="W63" s="275"/>
      <c r="X63" s="252">
        <v>0</v>
      </c>
      <c r="Y63" s="229">
        <v>0</v>
      </c>
      <c r="Z63" s="214">
        <v>0.01</v>
      </c>
      <c r="AA63" s="229">
        <v>0</v>
      </c>
      <c r="AB63" s="214">
        <v>0</v>
      </c>
      <c r="AC63" s="229" t="s">
        <v>182</v>
      </c>
      <c r="AD63" s="214">
        <v>0</v>
      </c>
      <c r="AE63" s="214" t="s">
        <v>182</v>
      </c>
      <c r="AF63" s="214">
        <v>0.5</v>
      </c>
      <c r="AG63" s="229" t="s">
        <v>182</v>
      </c>
      <c r="AH63" s="214">
        <v>0</v>
      </c>
      <c r="AI63" s="229" t="s">
        <v>182</v>
      </c>
      <c r="AJ63" s="214">
        <v>0</v>
      </c>
      <c r="AK63" s="229" t="s">
        <v>182</v>
      </c>
      <c r="AL63" s="215"/>
      <c r="AM63" s="192"/>
      <c r="AN63" s="192"/>
      <c r="AO63" s="192"/>
      <c r="AP63" s="192"/>
      <c r="AQ63" s="192"/>
      <c r="AR63" s="192"/>
      <c r="AS63" s="192"/>
      <c r="AT63" s="192"/>
      <c r="AU63" s="192"/>
      <c r="AV63" s="192"/>
      <c r="AW63" s="192"/>
      <c r="AX63" s="192"/>
      <c r="AY63" s="192"/>
      <c r="AZ63" s="192"/>
      <c r="BA63" s="192"/>
      <c r="BB63" s="192"/>
      <c r="BC63" s="192"/>
      <c r="BD63" s="192"/>
      <c r="BE63" s="192"/>
      <c r="BF63" s="192"/>
      <c r="BG63" s="192"/>
      <c r="BH63" s="192"/>
      <c r="BI63" s="192"/>
      <c r="BJ63" s="192"/>
      <c r="BK63" s="192"/>
      <c r="BL63" s="192"/>
      <c r="BM63" s="192"/>
      <c r="BN63" s="192"/>
      <c r="BO63" s="192"/>
      <c r="BP63" s="192"/>
      <c r="BQ63" s="192"/>
      <c r="BR63" s="192"/>
      <c r="BS63" s="192"/>
      <c r="BT63" s="192"/>
      <c r="BU63" s="192"/>
      <c r="BV63" s="192"/>
      <c r="BW63" s="192"/>
      <c r="BX63" s="192"/>
      <c r="BY63" s="192"/>
      <c r="BZ63" s="192"/>
      <c r="CA63" s="192"/>
      <c r="CB63" s="192"/>
      <c r="CC63" s="192"/>
      <c r="CD63" s="192"/>
      <c r="CE63" s="192"/>
      <c r="CF63" s="192"/>
      <c r="CG63" s="192"/>
      <c r="CH63" s="192"/>
      <c r="CI63" s="192"/>
      <c r="CJ63" s="192"/>
      <c r="CK63" s="192"/>
      <c r="CL63" s="192"/>
      <c r="CM63" s="192"/>
      <c r="CN63" s="192"/>
      <c r="CO63" s="192"/>
      <c r="CP63" s="192"/>
      <c r="CQ63" s="192"/>
      <c r="CR63" s="192"/>
      <c r="CS63" s="192"/>
      <c r="CT63" s="192"/>
      <c r="CU63" s="192"/>
      <c r="CV63" s="192"/>
      <c r="CW63" s="192"/>
      <c r="CX63" s="192"/>
      <c r="CY63" s="192"/>
      <c r="CZ63" s="192"/>
      <c r="DA63" s="192"/>
      <c r="DB63" s="192"/>
      <c r="DC63" s="192"/>
      <c r="DD63" s="192"/>
      <c r="DE63" s="192"/>
      <c r="DF63" s="192"/>
      <c r="DG63" s="192"/>
      <c r="DH63" s="192"/>
      <c r="DI63" s="192"/>
      <c r="DJ63" s="192"/>
      <c r="DK63" s="192"/>
      <c r="DL63" s="192"/>
      <c r="DM63" s="192"/>
      <c r="DN63" s="192"/>
      <c r="DO63" s="192"/>
      <c r="DP63" s="192"/>
      <c r="DQ63" s="192"/>
      <c r="DR63" s="192"/>
      <c r="DS63" s="192"/>
      <c r="DT63" s="192"/>
      <c r="DU63" s="192"/>
      <c r="DV63" s="192"/>
      <c r="DW63" s="192"/>
      <c r="DX63" s="192"/>
      <c r="DY63" s="192"/>
      <c r="DZ63" s="192"/>
      <c r="EA63" s="192"/>
      <c r="EB63" s="192"/>
      <c r="EC63" s="192"/>
      <c r="ED63" s="192"/>
      <c r="EE63" s="192"/>
      <c r="EF63" s="192"/>
      <c r="EG63" s="192"/>
      <c r="EH63" s="192"/>
      <c r="EI63" s="192"/>
      <c r="EJ63" s="192"/>
      <c r="EK63" s="192"/>
      <c r="EL63" s="192"/>
      <c r="EM63" s="192"/>
      <c r="EN63" s="192"/>
      <c r="EO63" s="192"/>
      <c r="EP63" s="192"/>
      <c r="EQ63" s="192"/>
      <c r="ER63" s="192"/>
      <c r="ES63" s="192"/>
      <c r="ET63" s="192"/>
      <c r="EU63" s="192"/>
      <c r="EV63" s="192"/>
      <c r="EW63" s="192"/>
      <c r="EX63" s="192"/>
      <c r="EY63" s="192"/>
      <c r="EZ63" s="192"/>
      <c r="FA63" s="192"/>
      <c r="FB63" s="192"/>
      <c r="FC63" s="192"/>
      <c r="FD63" s="192"/>
      <c r="FE63" s="192"/>
      <c r="FF63" s="192"/>
      <c r="FG63" s="192"/>
      <c r="FH63" s="192"/>
      <c r="FI63" s="192"/>
      <c r="FJ63" s="192"/>
      <c r="FK63" s="192"/>
      <c r="FL63" s="192"/>
      <c r="FM63" s="192"/>
      <c r="FN63" s="192"/>
      <c r="FO63" s="192"/>
      <c r="FP63" s="192"/>
      <c r="FQ63" s="192"/>
      <c r="FR63" s="192"/>
      <c r="FS63" s="192"/>
      <c r="FT63" s="192"/>
      <c r="FU63" s="192"/>
      <c r="FV63" s="192"/>
      <c r="FW63" s="192"/>
      <c r="FX63" s="192"/>
      <c r="FY63" s="192"/>
      <c r="FZ63" s="192"/>
      <c r="GA63" s="192"/>
      <c r="GB63" s="192"/>
      <c r="GC63" s="192"/>
      <c r="GD63" s="192"/>
      <c r="GE63" s="192"/>
      <c r="GF63" s="192"/>
      <c r="GG63" s="192"/>
      <c r="GH63" s="192"/>
      <c r="GI63" s="192"/>
      <c r="GJ63" s="192"/>
      <c r="GK63" s="192"/>
      <c r="GL63" s="192"/>
      <c r="GM63" s="192"/>
      <c r="GN63" s="192"/>
      <c r="GO63" s="192"/>
      <c r="GP63" s="192"/>
      <c r="GQ63" s="192"/>
      <c r="GR63" s="192"/>
      <c r="GS63" s="192"/>
      <c r="GT63" s="192"/>
      <c r="GU63" s="192"/>
      <c r="GV63" s="192"/>
      <c r="GW63" s="192"/>
      <c r="GX63" s="192"/>
      <c r="GY63" s="192"/>
      <c r="GZ63" s="192"/>
      <c r="HA63" s="192"/>
      <c r="HB63" s="192"/>
      <c r="HC63" s="192"/>
      <c r="HD63" s="192"/>
      <c r="HE63" s="192"/>
      <c r="HF63" s="192"/>
      <c r="HG63" s="192"/>
      <c r="HH63" s="192"/>
      <c r="HI63" s="192"/>
      <c r="HJ63" s="192"/>
      <c r="HK63" s="192"/>
      <c r="HL63" s="192"/>
      <c r="HM63" s="192"/>
      <c r="HN63" s="192"/>
      <c r="HO63" s="192"/>
      <c r="HP63" s="192"/>
      <c r="HQ63" s="192"/>
      <c r="HR63" s="192"/>
      <c r="HS63" s="192"/>
      <c r="HT63" s="192"/>
      <c r="HU63" s="192"/>
      <c r="HV63" s="192"/>
      <c r="HW63" s="192"/>
      <c r="HX63" s="192"/>
      <c r="HY63" s="192"/>
      <c r="HZ63" s="192"/>
      <c r="IA63" s="192"/>
      <c r="IB63" s="192"/>
      <c r="IC63" s="192"/>
      <c r="ID63" s="192"/>
      <c r="IE63" s="192"/>
      <c r="IF63" s="192"/>
      <c r="IG63" s="192"/>
      <c r="IH63" s="192"/>
      <c r="II63" s="192"/>
      <c r="IJ63" s="192"/>
      <c r="IK63" s="192"/>
      <c r="IL63" s="192"/>
      <c r="IM63" s="192"/>
      <c r="IN63" s="192"/>
      <c r="IO63" s="192"/>
      <c r="IP63" s="192"/>
      <c r="IQ63" s="192"/>
      <c r="IR63" s="192"/>
      <c r="IS63" s="192"/>
      <c r="IT63" s="192"/>
      <c r="IU63" s="192"/>
      <c r="IV63" s="192"/>
    </row>
    <row r="64" spans="1:256" s="193" customFormat="1" x14ac:dyDescent="0.2">
      <c r="A64" s="186" t="s">
        <v>48</v>
      </c>
      <c r="B64" s="283">
        <v>0</v>
      </c>
      <c r="C64" s="283"/>
      <c r="D64" s="283">
        <v>0</v>
      </c>
      <c r="E64" s="283"/>
      <c r="F64" s="283">
        <v>0</v>
      </c>
      <c r="G64" s="283" t="s">
        <v>182</v>
      </c>
      <c r="H64" s="283"/>
      <c r="I64" s="283"/>
      <c r="J64" s="283">
        <v>0.01</v>
      </c>
      <c r="K64" s="283" t="s">
        <v>182</v>
      </c>
      <c r="L64" s="283"/>
      <c r="M64" s="283"/>
      <c r="N64" s="283"/>
      <c r="O64" s="283"/>
      <c r="P64" s="283"/>
      <c r="Q64" s="283"/>
      <c r="R64" s="283">
        <v>0.01</v>
      </c>
      <c r="S64" s="283" t="s">
        <v>182</v>
      </c>
      <c r="T64" s="283">
        <v>0</v>
      </c>
      <c r="U64" s="283"/>
      <c r="V64" s="274">
        <v>0</v>
      </c>
      <c r="W64" s="275"/>
      <c r="X64" s="252">
        <v>0</v>
      </c>
      <c r="Y64" s="229">
        <v>0</v>
      </c>
      <c r="Z64" s="214">
        <v>0</v>
      </c>
      <c r="AA64" s="229">
        <v>0</v>
      </c>
      <c r="AB64" s="214">
        <v>0</v>
      </c>
      <c r="AC64" s="229" t="s">
        <v>182</v>
      </c>
      <c r="AD64" s="214">
        <v>0</v>
      </c>
      <c r="AE64" s="214" t="s">
        <v>182</v>
      </c>
      <c r="AF64" s="214">
        <v>0</v>
      </c>
      <c r="AG64" s="229" t="s">
        <v>182</v>
      </c>
      <c r="AH64" s="214">
        <v>0.5</v>
      </c>
      <c r="AI64" s="229" t="s">
        <v>182</v>
      </c>
      <c r="AJ64" s="214">
        <v>0</v>
      </c>
      <c r="AK64" s="229" t="s">
        <v>182</v>
      </c>
      <c r="AL64" s="215"/>
      <c r="AM64" s="192"/>
      <c r="AN64" s="192"/>
      <c r="AO64" s="192"/>
      <c r="AP64" s="192"/>
      <c r="AQ64" s="192"/>
      <c r="AR64" s="192"/>
      <c r="AS64" s="192"/>
      <c r="AT64" s="192"/>
      <c r="AU64" s="192"/>
      <c r="AV64" s="192"/>
      <c r="AW64" s="192"/>
      <c r="AX64" s="192"/>
      <c r="AY64" s="192"/>
      <c r="AZ64" s="192"/>
      <c r="BA64" s="192"/>
      <c r="BB64" s="192"/>
      <c r="BC64" s="192"/>
      <c r="BD64" s="192"/>
      <c r="BE64" s="192"/>
      <c r="BF64" s="192"/>
      <c r="BG64" s="192"/>
      <c r="BH64" s="192"/>
      <c r="BI64" s="192"/>
      <c r="BJ64" s="192"/>
      <c r="BK64" s="192"/>
      <c r="BL64" s="192"/>
      <c r="BM64" s="192"/>
      <c r="BN64" s="192"/>
      <c r="BO64" s="192"/>
      <c r="BP64" s="192"/>
      <c r="BQ64" s="192"/>
      <c r="BR64" s="192"/>
      <c r="BS64" s="192"/>
      <c r="BT64" s="192"/>
      <c r="BU64" s="192"/>
      <c r="BV64" s="192"/>
      <c r="BW64" s="192"/>
      <c r="BX64" s="192"/>
      <c r="BY64" s="192"/>
      <c r="BZ64" s="192"/>
      <c r="CA64" s="192"/>
      <c r="CB64" s="192"/>
      <c r="CC64" s="192"/>
      <c r="CD64" s="192"/>
      <c r="CE64" s="192"/>
      <c r="CF64" s="192"/>
      <c r="CG64" s="192"/>
      <c r="CH64" s="192"/>
      <c r="CI64" s="192"/>
      <c r="CJ64" s="192"/>
      <c r="CK64" s="192"/>
      <c r="CL64" s="192"/>
      <c r="CM64" s="192"/>
      <c r="CN64" s="192"/>
      <c r="CO64" s="192"/>
      <c r="CP64" s="192"/>
      <c r="CQ64" s="192"/>
      <c r="CR64" s="192"/>
      <c r="CS64" s="192"/>
      <c r="CT64" s="192"/>
      <c r="CU64" s="192"/>
      <c r="CV64" s="192"/>
      <c r="CW64" s="192"/>
      <c r="CX64" s="192"/>
      <c r="CY64" s="192"/>
      <c r="CZ64" s="192"/>
      <c r="DA64" s="192"/>
      <c r="DB64" s="192"/>
      <c r="DC64" s="192"/>
      <c r="DD64" s="192"/>
      <c r="DE64" s="192"/>
      <c r="DF64" s="192"/>
      <c r="DG64" s="192"/>
      <c r="DH64" s="192"/>
      <c r="DI64" s="192"/>
      <c r="DJ64" s="192"/>
      <c r="DK64" s="192"/>
      <c r="DL64" s="192"/>
      <c r="DM64" s="192"/>
      <c r="DN64" s="192"/>
      <c r="DO64" s="192"/>
      <c r="DP64" s="192"/>
      <c r="DQ64" s="192"/>
      <c r="DR64" s="192"/>
      <c r="DS64" s="192"/>
      <c r="DT64" s="192"/>
      <c r="DU64" s="192"/>
      <c r="DV64" s="192"/>
      <c r="DW64" s="192"/>
      <c r="DX64" s="192"/>
      <c r="DY64" s="192"/>
      <c r="DZ64" s="192"/>
      <c r="EA64" s="192"/>
      <c r="EB64" s="192"/>
      <c r="EC64" s="192"/>
      <c r="ED64" s="192"/>
      <c r="EE64" s="192"/>
      <c r="EF64" s="192"/>
      <c r="EG64" s="192"/>
      <c r="EH64" s="192"/>
      <c r="EI64" s="192"/>
      <c r="EJ64" s="192"/>
      <c r="EK64" s="192"/>
      <c r="EL64" s="192"/>
      <c r="EM64" s="192"/>
      <c r="EN64" s="192"/>
      <c r="EO64" s="192"/>
      <c r="EP64" s="192"/>
      <c r="EQ64" s="192"/>
      <c r="ER64" s="192"/>
      <c r="ES64" s="192"/>
      <c r="ET64" s="192"/>
      <c r="EU64" s="192"/>
      <c r="EV64" s="192"/>
      <c r="EW64" s="192"/>
      <c r="EX64" s="192"/>
      <c r="EY64" s="192"/>
      <c r="EZ64" s="192"/>
      <c r="FA64" s="192"/>
      <c r="FB64" s="192"/>
      <c r="FC64" s="192"/>
      <c r="FD64" s="192"/>
      <c r="FE64" s="192"/>
      <c r="FF64" s="192"/>
      <c r="FG64" s="192"/>
      <c r="FH64" s="192"/>
      <c r="FI64" s="192"/>
      <c r="FJ64" s="192"/>
      <c r="FK64" s="192"/>
      <c r="FL64" s="192"/>
      <c r="FM64" s="192"/>
      <c r="FN64" s="192"/>
      <c r="FO64" s="192"/>
      <c r="FP64" s="192"/>
      <c r="FQ64" s="192"/>
      <c r="FR64" s="192"/>
      <c r="FS64" s="192"/>
      <c r="FT64" s="192"/>
      <c r="FU64" s="192"/>
      <c r="FV64" s="192"/>
      <c r="FW64" s="192"/>
      <c r="FX64" s="192"/>
      <c r="FY64" s="192"/>
      <c r="FZ64" s="192"/>
      <c r="GA64" s="192"/>
      <c r="GB64" s="192"/>
      <c r="GC64" s="192"/>
      <c r="GD64" s="192"/>
      <c r="GE64" s="192"/>
      <c r="GF64" s="192"/>
      <c r="GG64" s="192"/>
      <c r="GH64" s="192"/>
      <c r="GI64" s="192"/>
      <c r="GJ64" s="192"/>
      <c r="GK64" s="192"/>
      <c r="GL64" s="192"/>
      <c r="GM64" s="192"/>
      <c r="GN64" s="192"/>
      <c r="GO64" s="192"/>
      <c r="GP64" s="192"/>
      <c r="GQ64" s="192"/>
      <c r="GR64" s="192"/>
      <c r="GS64" s="192"/>
      <c r="GT64" s="192"/>
      <c r="GU64" s="192"/>
      <c r="GV64" s="192"/>
      <c r="GW64" s="192"/>
      <c r="GX64" s="192"/>
      <c r="GY64" s="192"/>
      <c r="GZ64" s="192"/>
      <c r="HA64" s="192"/>
      <c r="HB64" s="192"/>
      <c r="HC64" s="192"/>
      <c r="HD64" s="192"/>
      <c r="HE64" s="192"/>
      <c r="HF64" s="192"/>
      <c r="HG64" s="192"/>
      <c r="HH64" s="192"/>
      <c r="HI64" s="192"/>
      <c r="HJ64" s="192"/>
      <c r="HK64" s="192"/>
      <c r="HL64" s="192"/>
      <c r="HM64" s="192"/>
      <c r="HN64" s="192"/>
      <c r="HO64" s="192"/>
      <c r="HP64" s="192"/>
      <c r="HQ64" s="192"/>
      <c r="HR64" s="192"/>
      <c r="HS64" s="192"/>
      <c r="HT64" s="192"/>
      <c r="HU64" s="192"/>
      <c r="HV64" s="192"/>
      <c r="HW64" s="192"/>
      <c r="HX64" s="192"/>
      <c r="HY64" s="192"/>
      <c r="HZ64" s="192"/>
      <c r="IA64" s="192"/>
      <c r="IB64" s="192"/>
      <c r="IC64" s="192"/>
      <c r="ID64" s="192"/>
      <c r="IE64" s="192"/>
      <c r="IF64" s="192"/>
      <c r="IG64" s="192"/>
      <c r="IH64" s="192"/>
      <c r="II64" s="192"/>
      <c r="IJ64" s="192"/>
      <c r="IK64" s="192"/>
      <c r="IL64" s="192"/>
      <c r="IM64" s="192"/>
      <c r="IN64" s="192"/>
      <c r="IO64" s="192"/>
      <c r="IP64" s="192"/>
      <c r="IQ64" s="192"/>
      <c r="IR64" s="192"/>
      <c r="IS64" s="192"/>
      <c r="IT64" s="192"/>
      <c r="IU64" s="192"/>
      <c r="IV64" s="192"/>
    </row>
    <row r="65" spans="1:256" s="193" customFormat="1" x14ac:dyDescent="0.2">
      <c r="A65" s="186" t="s">
        <v>44</v>
      </c>
      <c r="B65" s="283">
        <v>0</v>
      </c>
      <c r="C65" s="283"/>
      <c r="D65" s="283">
        <v>0</v>
      </c>
      <c r="E65" s="283"/>
      <c r="F65" s="283">
        <v>0</v>
      </c>
      <c r="G65" s="283" t="s">
        <v>182</v>
      </c>
      <c r="H65" s="283"/>
      <c r="I65" s="283"/>
      <c r="J65" s="283">
        <v>0</v>
      </c>
      <c r="K65" s="283" t="s">
        <v>182</v>
      </c>
      <c r="L65" s="283"/>
      <c r="M65" s="283"/>
      <c r="N65" s="283"/>
      <c r="O65" s="283"/>
      <c r="P65" s="283"/>
      <c r="Q65" s="283"/>
      <c r="R65" s="283">
        <v>0</v>
      </c>
      <c r="S65" s="283" t="s">
        <v>182</v>
      </c>
      <c r="T65" s="283">
        <v>0</v>
      </c>
      <c r="U65" s="283"/>
      <c r="V65" s="274">
        <v>0</v>
      </c>
      <c r="W65" s="275"/>
      <c r="X65" s="252">
        <v>0</v>
      </c>
      <c r="Y65" s="229">
        <v>0</v>
      </c>
      <c r="Z65" s="253">
        <v>0</v>
      </c>
      <c r="AA65" s="229">
        <v>0</v>
      </c>
      <c r="AB65" s="214">
        <v>0</v>
      </c>
      <c r="AC65" s="229" t="s">
        <v>182</v>
      </c>
      <c r="AD65" s="214">
        <v>0</v>
      </c>
      <c r="AE65" s="214" t="s">
        <v>182</v>
      </c>
      <c r="AF65" s="214">
        <v>0</v>
      </c>
      <c r="AG65" s="229" t="s">
        <v>182</v>
      </c>
      <c r="AH65" s="214">
        <v>0</v>
      </c>
      <c r="AI65" s="229" t="s">
        <v>182</v>
      </c>
      <c r="AJ65" s="214">
        <v>0</v>
      </c>
      <c r="AK65" s="229" t="s">
        <v>182</v>
      </c>
      <c r="AL65" s="215"/>
      <c r="AM65" s="192"/>
      <c r="AN65" s="192"/>
      <c r="AO65" s="192"/>
      <c r="AP65" s="192"/>
      <c r="AQ65" s="192"/>
      <c r="AR65" s="192"/>
      <c r="AS65" s="192"/>
      <c r="AT65" s="192"/>
      <c r="AU65" s="192"/>
      <c r="AV65" s="192"/>
      <c r="AW65" s="192"/>
      <c r="AX65" s="192"/>
      <c r="AY65" s="192"/>
      <c r="AZ65" s="192"/>
      <c r="BA65" s="192"/>
      <c r="BB65" s="192"/>
      <c r="BC65" s="192"/>
      <c r="BD65" s="192"/>
      <c r="BE65" s="192"/>
      <c r="BF65" s="192"/>
      <c r="BG65" s="192"/>
      <c r="BH65" s="192"/>
      <c r="BI65" s="192"/>
      <c r="BJ65" s="192"/>
      <c r="BK65" s="192"/>
      <c r="BL65" s="192"/>
      <c r="BM65" s="192"/>
      <c r="BN65" s="192"/>
      <c r="BO65" s="192"/>
      <c r="BP65" s="192"/>
      <c r="BQ65" s="192"/>
      <c r="BR65" s="192"/>
      <c r="BS65" s="192"/>
      <c r="BT65" s="192"/>
      <c r="BU65" s="192"/>
      <c r="BV65" s="192"/>
      <c r="BW65" s="192"/>
      <c r="BX65" s="192"/>
      <c r="BY65" s="192"/>
      <c r="BZ65" s="192"/>
      <c r="CA65" s="192"/>
      <c r="CB65" s="192"/>
      <c r="CC65" s="192"/>
      <c r="CD65" s="192"/>
      <c r="CE65" s="192"/>
      <c r="CF65" s="192"/>
      <c r="CG65" s="192"/>
      <c r="CH65" s="192"/>
      <c r="CI65" s="192"/>
      <c r="CJ65" s="192"/>
      <c r="CK65" s="192"/>
      <c r="CL65" s="192"/>
      <c r="CM65" s="192"/>
      <c r="CN65" s="192"/>
      <c r="CO65" s="192"/>
      <c r="CP65" s="192"/>
      <c r="CQ65" s="192"/>
      <c r="CR65" s="192"/>
      <c r="CS65" s="192"/>
      <c r="CT65" s="192"/>
      <c r="CU65" s="192"/>
      <c r="CV65" s="192"/>
      <c r="CW65" s="192"/>
      <c r="CX65" s="192"/>
      <c r="CY65" s="192"/>
      <c r="CZ65" s="192"/>
      <c r="DA65" s="192"/>
      <c r="DB65" s="192"/>
      <c r="DC65" s="192"/>
      <c r="DD65" s="192"/>
      <c r="DE65" s="192"/>
      <c r="DF65" s="192"/>
      <c r="DG65" s="192"/>
      <c r="DH65" s="192"/>
      <c r="DI65" s="192"/>
      <c r="DJ65" s="192"/>
      <c r="DK65" s="192"/>
      <c r="DL65" s="192"/>
      <c r="DM65" s="192"/>
      <c r="DN65" s="192"/>
      <c r="DO65" s="192"/>
      <c r="DP65" s="192"/>
      <c r="DQ65" s="192"/>
      <c r="DR65" s="192"/>
      <c r="DS65" s="192"/>
      <c r="DT65" s="192"/>
      <c r="DU65" s="192"/>
      <c r="DV65" s="192"/>
      <c r="DW65" s="192"/>
      <c r="DX65" s="192"/>
      <c r="DY65" s="192"/>
      <c r="DZ65" s="192"/>
      <c r="EA65" s="192"/>
      <c r="EB65" s="192"/>
      <c r="EC65" s="192"/>
      <c r="ED65" s="192"/>
      <c r="EE65" s="192"/>
      <c r="EF65" s="192"/>
      <c r="EG65" s="192"/>
      <c r="EH65" s="192"/>
      <c r="EI65" s="192"/>
      <c r="EJ65" s="192"/>
      <c r="EK65" s="192"/>
      <c r="EL65" s="192"/>
      <c r="EM65" s="192"/>
      <c r="EN65" s="192"/>
      <c r="EO65" s="192"/>
      <c r="EP65" s="192"/>
      <c r="EQ65" s="192"/>
      <c r="ER65" s="192"/>
      <c r="ES65" s="192"/>
      <c r="ET65" s="192"/>
      <c r="EU65" s="192"/>
      <c r="EV65" s="192"/>
      <c r="EW65" s="192"/>
      <c r="EX65" s="192"/>
      <c r="EY65" s="192"/>
      <c r="EZ65" s="192"/>
      <c r="FA65" s="192"/>
      <c r="FB65" s="192"/>
      <c r="FC65" s="192"/>
      <c r="FD65" s="192"/>
      <c r="FE65" s="192"/>
      <c r="FF65" s="192"/>
      <c r="FG65" s="192"/>
      <c r="FH65" s="192"/>
      <c r="FI65" s="192"/>
      <c r="FJ65" s="192"/>
      <c r="FK65" s="192"/>
      <c r="FL65" s="192"/>
      <c r="FM65" s="192"/>
      <c r="FN65" s="192"/>
      <c r="FO65" s="192"/>
      <c r="FP65" s="192"/>
      <c r="FQ65" s="192"/>
      <c r="FR65" s="192"/>
      <c r="FS65" s="192"/>
      <c r="FT65" s="192"/>
      <c r="FU65" s="192"/>
      <c r="FV65" s="192"/>
      <c r="FW65" s="192"/>
      <c r="FX65" s="192"/>
      <c r="FY65" s="192"/>
      <c r="FZ65" s="192"/>
      <c r="GA65" s="192"/>
      <c r="GB65" s="192"/>
      <c r="GC65" s="192"/>
      <c r="GD65" s="192"/>
      <c r="GE65" s="192"/>
      <c r="GF65" s="192"/>
      <c r="GG65" s="192"/>
      <c r="GH65" s="192"/>
      <c r="GI65" s="192"/>
      <c r="GJ65" s="192"/>
      <c r="GK65" s="192"/>
      <c r="GL65" s="192"/>
      <c r="GM65" s="192"/>
      <c r="GN65" s="192"/>
      <c r="GO65" s="192"/>
      <c r="GP65" s="192"/>
      <c r="GQ65" s="192"/>
      <c r="GR65" s="192"/>
      <c r="GS65" s="192"/>
      <c r="GT65" s="192"/>
      <c r="GU65" s="192"/>
      <c r="GV65" s="192"/>
      <c r="GW65" s="192"/>
      <c r="GX65" s="192"/>
      <c r="GY65" s="192"/>
      <c r="GZ65" s="192"/>
      <c r="HA65" s="192"/>
      <c r="HB65" s="192"/>
      <c r="HC65" s="192"/>
      <c r="HD65" s="192"/>
      <c r="HE65" s="192"/>
      <c r="HF65" s="192"/>
      <c r="HG65" s="192"/>
      <c r="HH65" s="192"/>
      <c r="HI65" s="192"/>
      <c r="HJ65" s="192"/>
      <c r="HK65" s="192"/>
      <c r="HL65" s="192"/>
      <c r="HM65" s="192"/>
      <c r="HN65" s="192"/>
      <c r="HO65" s="192"/>
      <c r="HP65" s="192"/>
      <c r="HQ65" s="192"/>
      <c r="HR65" s="192"/>
      <c r="HS65" s="192"/>
      <c r="HT65" s="192"/>
      <c r="HU65" s="192"/>
      <c r="HV65" s="192"/>
      <c r="HW65" s="192"/>
      <c r="HX65" s="192"/>
      <c r="HY65" s="192"/>
      <c r="HZ65" s="192"/>
      <c r="IA65" s="192"/>
      <c r="IB65" s="192"/>
      <c r="IC65" s="192"/>
      <c r="ID65" s="192"/>
      <c r="IE65" s="192"/>
      <c r="IF65" s="192"/>
      <c r="IG65" s="192"/>
      <c r="IH65" s="192"/>
      <c r="II65" s="192"/>
      <c r="IJ65" s="192"/>
      <c r="IK65" s="192"/>
      <c r="IL65" s="192"/>
      <c r="IM65" s="192"/>
      <c r="IN65" s="192"/>
      <c r="IO65" s="192"/>
      <c r="IP65" s="192"/>
      <c r="IQ65" s="192"/>
      <c r="IR65" s="192"/>
      <c r="IS65" s="192"/>
      <c r="IT65" s="192"/>
      <c r="IU65" s="192"/>
      <c r="IV65" s="192"/>
    </row>
    <row r="66" spans="1:256" s="193" customFormat="1" x14ac:dyDescent="0.2">
      <c r="A66" s="186" t="s">
        <v>207</v>
      </c>
      <c r="B66" s="283" t="s">
        <v>182</v>
      </c>
      <c r="C66" s="283"/>
      <c r="D66" s="283" t="s">
        <v>182</v>
      </c>
      <c r="E66" s="283"/>
      <c r="F66" s="283">
        <v>0</v>
      </c>
      <c r="G66" s="283" t="s">
        <v>182</v>
      </c>
      <c r="H66" s="283"/>
      <c r="I66" s="283"/>
      <c r="J66" s="283">
        <v>0</v>
      </c>
      <c r="K66" s="283" t="s">
        <v>182</v>
      </c>
      <c r="L66" s="283"/>
      <c r="M66" s="283"/>
      <c r="N66" s="283"/>
      <c r="O66" s="283"/>
      <c r="P66" s="283"/>
      <c r="Q66" s="283"/>
      <c r="R66" s="283">
        <v>0</v>
      </c>
      <c r="S66" s="283" t="s">
        <v>182</v>
      </c>
      <c r="T66" s="283">
        <v>0</v>
      </c>
      <c r="U66" s="283"/>
      <c r="V66" s="274">
        <v>0</v>
      </c>
      <c r="W66" s="275"/>
      <c r="X66" s="252">
        <v>0</v>
      </c>
      <c r="Y66" s="254">
        <v>0</v>
      </c>
      <c r="Z66" s="219">
        <v>0</v>
      </c>
      <c r="AA66" s="229">
        <v>0</v>
      </c>
      <c r="AB66" s="214">
        <v>0</v>
      </c>
      <c r="AC66" s="229" t="s">
        <v>182</v>
      </c>
      <c r="AD66" s="214">
        <v>0</v>
      </c>
      <c r="AE66" s="214" t="s">
        <v>182</v>
      </c>
      <c r="AF66" s="214">
        <v>0</v>
      </c>
      <c r="AG66" s="229" t="s">
        <v>182</v>
      </c>
      <c r="AH66" s="214" t="s">
        <v>182</v>
      </c>
      <c r="AI66" s="229" t="s">
        <v>182</v>
      </c>
      <c r="AJ66" s="214">
        <v>0</v>
      </c>
      <c r="AK66" s="229" t="s">
        <v>182</v>
      </c>
      <c r="AL66" s="215"/>
      <c r="AM66" s="192"/>
      <c r="AN66" s="192"/>
      <c r="AO66" s="192"/>
      <c r="AP66" s="192"/>
      <c r="AQ66" s="192"/>
      <c r="AR66" s="192"/>
      <c r="AS66" s="192"/>
      <c r="AT66" s="192"/>
      <c r="AU66" s="192"/>
      <c r="AV66" s="192"/>
      <c r="AW66" s="192"/>
      <c r="AX66" s="192"/>
      <c r="AY66" s="192"/>
      <c r="AZ66" s="192"/>
      <c r="BA66" s="192"/>
      <c r="BB66" s="192"/>
      <c r="BC66" s="192"/>
      <c r="BD66" s="192"/>
      <c r="BE66" s="192"/>
      <c r="BF66" s="192"/>
      <c r="BG66" s="192"/>
      <c r="BH66" s="192"/>
      <c r="BI66" s="192"/>
      <c r="BJ66" s="192"/>
      <c r="BK66" s="192"/>
      <c r="BL66" s="192"/>
      <c r="BM66" s="192"/>
      <c r="BN66" s="192"/>
      <c r="BO66" s="192"/>
      <c r="BP66" s="192"/>
      <c r="BQ66" s="192"/>
      <c r="BR66" s="192"/>
      <c r="BS66" s="192"/>
      <c r="BT66" s="192"/>
      <c r="BU66" s="192"/>
      <c r="BV66" s="192"/>
      <c r="BW66" s="192"/>
      <c r="BX66" s="192"/>
      <c r="BY66" s="192"/>
      <c r="BZ66" s="192"/>
      <c r="CA66" s="192"/>
      <c r="CB66" s="192"/>
      <c r="CC66" s="192"/>
      <c r="CD66" s="192"/>
      <c r="CE66" s="192"/>
      <c r="CF66" s="192"/>
      <c r="CG66" s="192"/>
      <c r="CH66" s="192"/>
      <c r="CI66" s="192"/>
      <c r="CJ66" s="192"/>
      <c r="CK66" s="192"/>
      <c r="CL66" s="192"/>
      <c r="CM66" s="192"/>
      <c r="CN66" s="192"/>
      <c r="CO66" s="192"/>
      <c r="CP66" s="192"/>
      <c r="CQ66" s="192"/>
      <c r="CR66" s="192"/>
      <c r="CS66" s="192"/>
      <c r="CT66" s="192"/>
      <c r="CU66" s="192"/>
      <c r="CV66" s="192"/>
      <c r="CW66" s="192"/>
      <c r="CX66" s="192"/>
      <c r="CY66" s="192"/>
      <c r="CZ66" s="192"/>
      <c r="DA66" s="192"/>
      <c r="DB66" s="192"/>
      <c r="DC66" s="192"/>
      <c r="DD66" s="192"/>
      <c r="DE66" s="192"/>
      <c r="DF66" s="192"/>
      <c r="DG66" s="192"/>
      <c r="DH66" s="192"/>
      <c r="DI66" s="192"/>
      <c r="DJ66" s="192"/>
      <c r="DK66" s="192"/>
      <c r="DL66" s="192"/>
      <c r="DM66" s="192"/>
      <c r="DN66" s="192"/>
      <c r="DO66" s="192"/>
      <c r="DP66" s="192"/>
      <c r="DQ66" s="192"/>
      <c r="DR66" s="192"/>
      <c r="DS66" s="192"/>
      <c r="DT66" s="192"/>
      <c r="DU66" s="192"/>
      <c r="DV66" s="192"/>
      <c r="DW66" s="192"/>
      <c r="DX66" s="192"/>
      <c r="DY66" s="192"/>
      <c r="DZ66" s="192"/>
      <c r="EA66" s="192"/>
      <c r="EB66" s="192"/>
      <c r="EC66" s="192"/>
      <c r="ED66" s="192"/>
      <c r="EE66" s="192"/>
      <c r="EF66" s="192"/>
      <c r="EG66" s="192"/>
      <c r="EH66" s="192"/>
      <c r="EI66" s="192"/>
      <c r="EJ66" s="192"/>
      <c r="EK66" s="192"/>
      <c r="EL66" s="192"/>
      <c r="EM66" s="192"/>
      <c r="EN66" s="192"/>
      <c r="EO66" s="192"/>
      <c r="EP66" s="192"/>
      <c r="EQ66" s="192"/>
      <c r="ER66" s="192"/>
      <c r="ES66" s="192"/>
      <c r="ET66" s="192"/>
      <c r="EU66" s="192"/>
      <c r="EV66" s="192"/>
      <c r="EW66" s="192"/>
      <c r="EX66" s="192"/>
      <c r="EY66" s="192"/>
      <c r="EZ66" s="192"/>
      <c r="FA66" s="192"/>
      <c r="FB66" s="192"/>
      <c r="FC66" s="192"/>
      <c r="FD66" s="192"/>
      <c r="FE66" s="192"/>
      <c r="FF66" s="192"/>
      <c r="FG66" s="192"/>
      <c r="FH66" s="192"/>
      <c r="FI66" s="192"/>
      <c r="FJ66" s="192"/>
      <c r="FK66" s="192"/>
      <c r="FL66" s="192"/>
      <c r="FM66" s="192"/>
      <c r="FN66" s="192"/>
      <c r="FO66" s="192"/>
      <c r="FP66" s="192"/>
      <c r="FQ66" s="192"/>
      <c r="FR66" s="192"/>
      <c r="FS66" s="192"/>
      <c r="FT66" s="192"/>
      <c r="FU66" s="192"/>
      <c r="FV66" s="192"/>
      <c r="FW66" s="192"/>
      <c r="FX66" s="192"/>
      <c r="FY66" s="192"/>
      <c r="FZ66" s="192"/>
      <c r="GA66" s="192"/>
      <c r="GB66" s="192"/>
      <c r="GC66" s="192"/>
      <c r="GD66" s="192"/>
      <c r="GE66" s="192"/>
      <c r="GF66" s="192"/>
      <c r="GG66" s="192"/>
      <c r="GH66" s="192"/>
      <c r="GI66" s="192"/>
      <c r="GJ66" s="192"/>
      <c r="GK66" s="192"/>
      <c r="GL66" s="192"/>
      <c r="GM66" s="192"/>
      <c r="GN66" s="192"/>
      <c r="GO66" s="192"/>
      <c r="GP66" s="192"/>
      <c r="GQ66" s="192"/>
      <c r="GR66" s="192"/>
      <c r="GS66" s="192"/>
      <c r="GT66" s="192"/>
      <c r="GU66" s="192"/>
      <c r="GV66" s="192"/>
      <c r="GW66" s="192"/>
      <c r="GX66" s="192"/>
      <c r="GY66" s="192"/>
      <c r="GZ66" s="192"/>
      <c r="HA66" s="192"/>
      <c r="HB66" s="192"/>
      <c r="HC66" s="192"/>
      <c r="HD66" s="192"/>
      <c r="HE66" s="192"/>
      <c r="HF66" s="192"/>
      <c r="HG66" s="192"/>
      <c r="HH66" s="192"/>
      <c r="HI66" s="192"/>
      <c r="HJ66" s="192"/>
      <c r="HK66" s="192"/>
      <c r="HL66" s="192"/>
      <c r="HM66" s="192"/>
      <c r="HN66" s="192"/>
      <c r="HO66" s="192"/>
      <c r="HP66" s="192"/>
      <c r="HQ66" s="192"/>
      <c r="HR66" s="192"/>
      <c r="HS66" s="192"/>
      <c r="HT66" s="192"/>
      <c r="HU66" s="192"/>
      <c r="HV66" s="192"/>
      <c r="HW66" s="192"/>
      <c r="HX66" s="192"/>
      <c r="HY66" s="192"/>
      <c r="HZ66" s="192"/>
      <c r="IA66" s="192"/>
      <c r="IB66" s="192"/>
      <c r="IC66" s="192"/>
      <c r="ID66" s="192"/>
      <c r="IE66" s="192"/>
      <c r="IF66" s="192"/>
      <c r="IG66" s="192"/>
      <c r="IH66" s="192"/>
      <c r="II66" s="192"/>
      <c r="IJ66" s="192"/>
      <c r="IK66" s="192"/>
      <c r="IL66" s="192"/>
      <c r="IM66" s="192"/>
      <c r="IN66" s="192"/>
      <c r="IO66" s="192"/>
      <c r="IP66" s="192"/>
      <c r="IQ66" s="192"/>
      <c r="IR66" s="192"/>
      <c r="IS66" s="192"/>
      <c r="IT66" s="192"/>
      <c r="IU66" s="192"/>
      <c r="IV66" s="192"/>
    </row>
    <row r="67" spans="1:256" s="193" customFormat="1" x14ac:dyDescent="0.2">
      <c r="A67" s="186" t="s">
        <v>208</v>
      </c>
      <c r="B67" s="283">
        <v>0</v>
      </c>
      <c r="C67" s="283"/>
      <c r="D67" s="283">
        <v>0</v>
      </c>
      <c r="E67" s="283"/>
      <c r="F67" s="283">
        <v>0</v>
      </c>
      <c r="G67" s="283" t="s">
        <v>182</v>
      </c>
      <c r="H67" s="283"/>
      <c r="I67" s="283"/>
      <c r="J67" s="283">
        <v>0.01</v>
      </c>
      <c r="K67" s="283" t="s">
        <v>182</v>
      </c>
      <c r="L67" s="283"/>
      <c r="M67" s="283"/>
      <c r="N67" s="283"/>
      <c r="O67" s="283"/>
      <c r="P67" s="283"/>
      <c r="Q67" s="283"/>
      <c r="R67" s="283">
        <v>0.01</v>
      </c>
      <c r="S67" s="283" t="s">
        <v>182</v>
      </c>
      <c r="T67" s="283">
        <v>0</v>
      </c>
      <c r="U67" s="283"/>
      <c r="V67" s="274">
        <v>0</v>
      </c>
      <c r="W67" s="275"/>
      <c r="X67" s="252">
        <v>0</v>
      </c>
      <c r="Y67" s="254">
        <v>0</v>
      </c>
      <c r="Z67" s="219">
        <v>0</v>
      </c>
      <c r="AA67" s="229">
        <v>0</v>
      </c>
      <c r="AB67" s="214">
        <v>0</v>
      </c>
      <c r="AC67" s="229" t="s">
        <v>182</v>
      </c>
      <c r="AD67" s="214">
        <v>0</v>
      </c>
      <c r="AE67" s="214" t="s">
        <v>182</v>
      </c>
      <c r="AF67" s="214">
        <v>0</v>
      </c>
      <c r="AG67" s="229" t="s">
        <v>182</v>
      </c>
      <c r="AH67" s="214">
        <v>0</v>
      </c>
      <c r="AI67" s="229" t="s">
        <v>182</v>
      </c>
      <c r="AJ67" s="214">
        <v>0</v>
      </c>
      <c r="AK67" s="229" t="s">
        <v>182</v>
      </c>
      <c r="AL67" s="215"/>
      <c r="AM67" s="192"/>
      <c r="AN67" s="192"/>
      <c r="AO67" s="192"/>
      <c r="AP67" s="192"/>
      <c r="AQ67" s="192"/>
      <c r="AR67" s="192"/>
      <c r="AS67" s="192"/>
      <c r="AT67" s="192"/>
      <c r="AU67" s="192"/>
      <c r="AV67" s="192"/>
      <c r="AW67" s="192"/>
      <c r="AX67" s="192"/>
      <c r="AY67" s="192"/>
      <c r="AZ67" s="192"/>
      <c r="BA67" s="192"/>
      <c r="BB67" s="192"/>
      <c r="BC67" s="192"/>
      <c r="BD67" s="192"/>
      <c r="BE67" s="192"/>
      <c r="BF67" s="192"/>
      <c r="BG67" s="192"/>
      <c r="BH67" s="192"/>
      <c r="BI67" s="192"/>
      <c r="BJ67" s="192"/>
      <c r="BK67" s="192"/>
      <c r="BL67" s="192"/>
      <c r="BM67" s="192"/>
      <c r="BN67" s="192"/>
      <c r="BO67" s="192"/>
      <c r="BP67" s="192"/>
      <c r="BQ67" s="192"/>
      <c r="BR67" s="192"/>
      <c r="BS67" s="192"/>
      <c r="BT67" s="192"/>
      <c r="BU67" s="192"/>
      <c r="BV67" s="192"/>
      <c r="BW67" s="192"/>
      <c r="BX67" s="192"/>
      <c r="BY67" s="192"/>
      <c r="BZ67" s="192"/>
      <c r="CA67" s="192"/>
      <c r="CB67" s="192"/>
      <c r="CC67" s="192"/>
      <c r="CD67" s="192"/>
      <c r="CE67" s="192"/>
      <c r="CF67" s="192"/>
      <c r="CG67" s="192"/>
      <c r="CH67" s="192"/>
      <c r="CI67" s="192"/>
      <c r="CJ67" s="192"/>
      <c r="CK67" s="192"/>
      <c r="CL67" s="192"/>
      <c r="CM67" s="192"/>
      <c r="CN67" s="192"/>
      <c r="CO67" s="192"/>
      <c r="CP67" s="192"/>
      <c r="CQ67" s="192"/>
      <c r="CR67" s="192"/>
      <c r="CS67" s="192"/>
      <c r="CT67" s="192"/>
      <c r="CU67" s="192"/>
      <c r="CV67" s="192"/>
      <c r="CW67" s="192"/>
      <c r="CX67" s="192"/>
      <c r="CY67" s="192"/>
      <c r="CZ67" s="192"/>
      <c r="DA67" s="192"/>
      <c r="DB67" s="192"/>
      <c r="DC67" s="192"/>
      <c r="DD67" s="192"/>
      <c r="DE67" s="192"/>
      <c r="DF67" s="192"/>
      <c r="DG67" s="192"/>
      <c r="DH67" s="192"/>
      <c r="DI67" s="192"/>
      <c r="DJ67" s="192"/>
      <c r="DK67" s="192"/>
      <c r="DL67" s="192"/>
      <c r="DM67" s="192"/>
      <c r="DN67" s="192"/>
      <c r="DO67" s="192"/>
      <c r="DP67" s="192"/>
      <c r="DQ67" s="192"/>
      <c r="DR67" s="192"/>
      <c r="DS67" s="192"/>
      <c r="DT67" s="192"/>
      <c r="DU67" s="192"/>
      <c r="DV67" s="192"/>
      <c r="DW67" s="192"/>
      <c r="DX67" s="192"/>
      <c r="DY67" s="192"/>
      <c r="DZ67" s="192"/>
      <c r="EA67" s="192"/>
      <c r="EB67" s="192"/>
      <c r="EC67" s="192"/>
      <c r="ED67" s="192"/>
      <c r="EE67" s="192"/>
      <c r="EF67" s="192"/>
      <c r="EG67" s="192"/>
      <c r="EH67" s="192"/>
      <c r="EI67" s="192"/>
      <c r="EJ67" s="192"/>
      <c r="EK67" s="192"/>
      <c r="EL67" s="192"/>
      <c r="EM67" s="192"/>
      <c r="EN67" s="192"/>
      <c r="EO67" s="192"/>
      <c r="EP67" s="192"/>
      <c r="EQ67" s="192"/>
      <c r="ER67" s="192"/>
      <c r="ES67" s="192"/>
      <c r="ET67" s="192"/>
      <c r="EU67" s="192"/>
      <c r="EV67" s="192"/>
      <c r="EW67" s="192"/>
      <c r="EX67" s="192"/>
      <c r="EY67" s="192"/>
      <c r="EZ67" s="192"/>
      <c r="FA67" s="192"/>
      <c r="FB67" s="192"/>
      <c r="FC67" s="192"/>
      <c r="FD67" s="192"/>
      <c r="FE67" s="192"/>
      <c r="FF67" s="192"/>
      <c r="FG67" s="192"/>
      <c r="FH67" s="192"/>
      <c r="FI67" s="192"/>
      <c r="FJ67" s="192"/>
      <c r="FK67" s="192"/>
      <c r="FL67" s="192"/>
      <c r="FM67" s="192"/>
      <c r="FN67" s="192"/>
      <c r="FO67" s="192"/>
      <c r="FP67" s="192"/>
      <c r="FQ67" s="192"/>
      <c r="FR67" s="192"/>
      <c r="FS67" s="192"/>
      <c r="FT67" s="192"/>
      <c r="FU67" s="192"/>
      <c r="FV67" s="192"/>
      <c r="FW67" s="192"/>
      <c r="FX67" s="192"/>
      <c r="FY67" s="192"/>
      <c r="FZ67" s="192"/>
      <c r="GA67" s="192"/>
      <c r="GB67" s="192"/>
      <c r="GC67" s="192"/>
      <c r="GD67" s="192"/>
      <c r="GE67" s="192"/>
      <c r="GF67" s="192"/>
      <c r="GG67" s="192"/>
      <c r="GH67" s="192"/>
      <c r="GI67" s="192"/>
      <c r="GJ67" s="192"/>
      <c r="GK67" s="192"/>
      <c r="GL67" s="192"/>
      <c r="GM67" s="192"/>
      <c r="GN67" s="192"/>
      <c r="GO67" s="192"/>
      <c r="GP67" s="192"/>
      <c r="GQ67" s="192"/>
      <c r="GR67" s="192"/>
      <c r="GS67" s="192"/>
      <c r="GT67" s="192"/>
      <c r="GU67" s="192"/>
      <c r="GV67" s="192"/>
      <c r="GW67" s="192"/>
      <c r="GX67" s="192"/>
      <c r="GY67" s="192"/>
      <c r="GZ67" s="192"/>
      <c r="HA67" s="192"/>
      <c r="HB67" s="192"/>
      <c r="HC67" s="192"/>
      <c r="HD67" s="192"/>
      <c r="HE67" s="192"/>
      <c r="HF67" s="192"/>
      <c r="HG67" s="192"/>
      <c r="HH67" s="192"/>
      <c r="HI67" s="192"/>
      <c r="HJ67" s="192"/>
      <c r="HK67" s="192"/>
      <c r="HL67" s="192"/>
      <c r="HM67" s="192"/>
      <c r="HN67" s="192"/>
      <c r="HO67" s="192"/>
      <c r="HP67" s="192"/>
      <c r="HQ67" s="192"/>
      <c r="HR67" s="192"/>
      <c r="HS67" s="192"/>
      <c r="HT67" s="192"/>
      <c r="HU67" s="192"/>
      <c r="HV67" s="192"/>
      <c r="HW67" s="192"/>
      <c r="HX67" s="192"/>
      <c r="HY67" s="192"/>
      <c r="HZ67" s="192"/>
      <c r="IA67" s="192"/>
      <c r="IB67" s="192"/>
      <c r="IC67" s="192"/>
      <c r="ID67" s="192"/>
      <c r="IE67" s="192"/>
      <c r="IF67" s="192"/>
      <c r="IG67" s="192"/>
      <c r="IH67" s="192"/>
      <c r="II67" s="192"/>
      <c r="IJ67" s="192"/>
      <c r="IK67" s="192"/>
      <c r="IL67" s="192"/>
      <c r="IM67" s="192"/>
      <c r="IN67" s="192"/>
      <c r="IO67" s="192"/>
      <c r="IP67" s="192"/>
      <c r="IQ67" s="192"/>
      <c r="IR67" s="192"/>
      <c r="IS67" s="192"/>
      <c r="IT67" s="192"/>
      <c r="IU67" s="192"/>
      <c r="IV67" s="192"/>
    </row>
    <row r="68" spans="1:256" s="193" customFormat="1" x14ac:dyDescent="0.2">
      <c r="A68" s="186" t="s">
        <v>209</v>
      </c>
      <c r="B68" s="283">
        <v>0</v>
      </c>
      <c r="C68" s="283"/>
      <c r="D68" s="283">
        <v>0</v>
      </c>
      <c r="E68" s="283"/>
      <c r="F68" s="283">
        <v>0</v>
      </c>
      <c r="G68" s="283" t="s">
        <v>182</v>
      </c>
      <c r="H68" s="283"/>
      <c r="I68" s="283"/>
      <c r="J68" s="283">
        <v>0</v>
      </c>
      <c r="K68" s="283" t="s">
        <v>182</v>
      </c>
      <c r="L68" s="283"/>
      <c r="M68" s="283"/>
      <c r="N68" s="283"/>
      <c r="O68" s="283"/>
      <c r="P68" s="283"/>
      <c r="Q68" s="283"/>
      <c r="R68" s="283">
        <v>0</v>
      </c>
      <c r="S68" s="283" t="s">
        <v>182</v>
      </c>
      <c r="T68" s="283">
        <v>0</v>
      </c>
      <c r="U68" s="283"/>
      <c r="V68" s="274">
        <v>2.2800000000000001E-2</v>
      </c>
      <c r="W68" s="275"/>
      <c r="X68" s="252">
        <v>0.01</v>
      </c>
      <c r="Y68" s="254">
        <v>0</v>
      </c>
      <c r="Z68" s="219">
        <v>0.01</v>
      </c>
      <c r="AA68" s="229">
        <v>0</v>
      </c>
      <c r="AB68" s="214">
        <v>0.02</v>
      </c>
      <c r="AC68" s="229" t="s">
        <v>182</v>
      </c>
      <c r="AD68" s="214">
        <v>0.03</v>
      </c>
      <c r="AE68" s="214" t="s">
        <v>182</v>
      </c>
      <c r="AF68" s="214">
        <v>0.05</v>
      </c>
      <c r="AG68" s="229" t="s">
        <v>182</v>
      </c>
      <c r="AH68" s="214">
        <v>0.11</v>
      </c>
      <c r="AI68" s="229" t="s">
        <v>182</v>
      </c>
      <c r="AJ68" s="214">
        <v>0</v>
      </c>
      <c r="AK68" s="229" t="s">
        <v>182</v>
      </c>
      <c r="AL68" s="215"/>
      <c r="AM68" s="192"/>
      <c r="AN68" s="192"/>
      <c r="AO68" s="192"/>
      <c r="AP68" s="192"/>
      <c r="AQ68" s="192"/>
      <c r="AR68" s="192"/>
      <c r="AS68" s="192"/>
      <c r="AT68" s="192"/>
      <c r="AU68" s="192"/>
      <c r="AV68" s="192"/>
      <c r="AW68" s="192"/>
      <c r="AX68" s="192"/>
      <c r="AY68" s="192"/>
      <c r="AZ68" s="192"/>
      <c r="BA68" s="192"/>
      <c r="BB68" s="192"/>
      <c r="BC68" s="192"/>
      <c r="BD68" s="192"/>
      <c r="BE68" s="192"/>
      <c r="BF68" s="192"/>
      <c r="BG68" s="192"/>
      <c r="BH68" s="192"/>
      <c r="BI68" s="192"/>
      <c r="BJ68" s="192"/>
      <c r="BK68" s="192"/>
      <c r="BL68" s="192"/>
      <c r="BM68" s="192"/>
      <c r="BN68" s="192"/>
      <c r="BO68" s="192"/>
      <c r="BP68" s="192"/>
      <c r="BQ68" s="192"/>
      <c r="BR68" s="192"/>
      <c r="BS68" s="192"/>
      <c r="BT68" s="192"/>
      <c r="BU68" s="192"/>
      <c r="BV68" s="192"/>
      <c r="BW68" s="192"/>
      <c r="BX68" s="192"/>
      <c r="BY68" s="192"/>
      <c r="BZ68" s="192"/>
      <c r="CA68" s="192"/>
      <c r="CB68" s="192"/>
      <c r="CC68" s="192"/>
      <c r="CD68" s="192"/>
      <c r="CE68" s="192"/>
      <c r="CF68" s="192"/>
      <c r="CG68" s="192"/>
      <c r="CH68" s="192"/>
      <c r="CI68" s="192"/>
      <c r="CJ68" s="192"/>
      <c r="CK68" s="192"/>
      <c r="CL68" s="192"/>
      <c r="CM68" s="192"/>
      <c r="CN68" s="192"/>
      <c r="CO68" s="192"/>
      <c r="CP68" s="192"/>
      <c r="CQ68" s="192"/>
      <c r="CR68" s="192"/>
      <c r="CS68" s="192"/>
      <c r="CT68" s="192"/>
      <c r="CU68" s="192"/>
      <c r="CV68" s="192"/>
      <c r="CW68" s="192"/>
      <c r="CX68" s="192"/>
      <c r="CY68" s="192"/>
      <c r="CZ68" s="192"/>
      <c r="DA68" s="192"/>
      <c r="DB68" s="192"/>
      <c r="DC68" s="192"/>
      <c r="DD68" s="192"/>
      <c r="DE68" s="192"/>
      <c r="DF68" s="192"/>
      <c r="DG68" s="192"/>
      <c r="DH68" s="192"/>
      <c r="DI68" s="192"/>
      <c r="DJ68" s="192"/>
      <c r="DK68" s="192"/>
      <c r="DL68" s="192"/>
      <c r="DM68" s="192"/>
      <c r="DN68" s="192"/>
      <c r="DO68" s="192"/>
      <c r="DP68" s="192"/>
      <c r="DQ68" s="192"/>
      <c r="DR68" s="192"/>
      <c r="DS68" s="192"/>
      <c r="DT68" s="192"/>
      <c r="DU68" s="192"/>
      <c r="DV68" s="192"/>
      <c r="DW68" s="192"/>
      <c r="DX68" s="192"/>
      <c r="DY68" s="192"/>
      <c r="DZ68" s="192"/>
      <c r="EA68" s="192"/>
      <c r="EB68" s="192"/>
      <c r="EC68" s="192"/>
      <c r="ED68" s="192"/>
      <c r="EE68" s="192"/>
      <c r="EF68" s="192"/>
      <c r="EG68" s="192"/>
      <c r="EH68" s="192"/>
      <c r="EI68" s="192"/>
      <c r="EJ68" s="192"/>
      <c r="EK68" s="192"/>
      <c r="EL68" s="192"/>
      <c r="EM68" s="192"/>
      <c r="EN68" s="192"/>
      <c r="EO68" s="192"/>
      <c r="EP68" s="192"/>
      <c r="EQ68" s="192"/>
      <c r="ER68" s="192"/>
      <c r="ES68" s="192"/>
      <c r="ET68" s="192"/>
      <c r="EU68" s="192"/>
      <c r="EV68" s="192"/>
      <c r="EW68" s="192"/>
      <c r="EX68" s="192"/>
      <c r="EY68" s="192"/>
      <c r="EZ68" s="192"/>
      <c r="FA68" s="192"/>
      <c r="FB68" s="192"/>
      <c r="FC68" s="192"/>
      <c r="FD68" s="192"/>
      <c r="FE68" s="192"/>
      <c r="FF68" s="192"/>
      <c r="FG68" s="192"/>
      <c r="FH68" s="192"/>
      <c r="FI68" s="192"/>
      <c r="FJ68" s="192"/>
      <c r="FK68" s="192"/>
      <c r="FL68" s="192"/>
      <c r="FM68" s="192"/>
      <c r="FN68" s="192"/>
      <c r="FO68" s="192"/>
      <c r="FP68" s="192"/>
      <c r="FQ68" s="192"/>
      <c r="FR68" s="192"/>
      <c r="FS68" s="192"/>
      <c r="FT68" s="192"/>
      <c r="FU68" s="192"/>
      <c r="FV68" s="192"/>
      <c r="FW68" s="192"/>
      <c r="FX68" s="192"/>
      <c r="FY68" s="192"/>
      <c r="FZ68" s="192"/>
      <c r="GA68" s="192"/>
      <c r="GB68" s="192"/>
      <c r="GC68" s="192"/>
      <c r="GD68" s="192"/>
      <c r="GE68" s="192"/>
      <c r="GF68" s="192"/>
      <c r="GG68" s="192"/>
      <c r="GH68" s="192"/>
      <c r="GI68" s="192"/>
      <c r="GJ68" s="192"/>
      <c r="GK68" s="192"/>
      <c r="GL68" s="192"/>
      <c r="GM68" s="192"/>
      <c r="GN68" s="192"/>
      <c r="GO68" s="192"/>
      <c r="GP68" s="192"/>
      <c r="GQ68" s="192"/>
      <c r="GR68" s="192"/>
      <c r="GS68" s="192"/>
      <c r="GT68" s="192"/>
      <c r="GU68" s="192"/>
      <c r="GV68" s="192"/>
      <c r="GW68" s="192"/>
      <c r="GX68" s="192"/>
      <c r="GY68" s="192"/>
      <c r="GZ68" s="192"/>
      <c r="HA68" s="192"/>
      <c r="HB68" s="192"/>
      <c r="HC68" s="192"/>
      <c r="HD68" s="192"/>
      <c r="HE68" s="192"/>
      <c r="HF68" s="192"/>
      <c r="HG68" s="192"/>
      <c r="HH68" s="192"/>
      <c r="HI68" s="192"/>
      <c r="HJ68" s="192"/>
      <c r="HK68" s="192"/>
      <c r="HL68" s="192"/>
      <c r="HM68" s="192"/>
      <c r="HN68" s="192"/>
      <c r="HO68" s="192"/>
      <c r="HP68" s="192"/>
      <c r="HQ68" s="192"/>
      <c r="HR68" s="192"/>
      <c r="HS68" s="192"/>
      <c r="HT68" s="192"/>
      <c r="HU68" s="192"/>
      <c r="HV68" s="192"/>
      <c r="HW68" s="192"/>
      <c r="HX68" s="192"/>
      <c r="HY68" s="192"/>
      <c r="HZ68" s="192"/>
      <c r="IA68" s="192"/>
      <c r="IB68" s="192"/>
      <c r="IC68" s="192"/>
      <c r="ID68" s="192"/>
      <c r="IE68" s="192"/>
      <c r="IF68" s="192"/>
      <c r="IG68" s="192"/>
      <c r="IH68" s="192"/>
      <c r="II68" s="192"/>
      <c r="IJ68" s="192"/>
      <c r="IK68" s="192"/>
      <c r="IL68" s="192"/>
      <c r="IM68" s="192"/>
      <c r="IN68" s="192"/>
      <c r="IO68" s="192"/>
      <c r="IP68" s="192"/>
      <c r="IQ68" s="192"/>
      <c r="IR68" s="192"/>
      <c r="IS68" s="192"/>
      <c r="IT68" s="192"/>
      <c r="IU68" s="192"/>
      <c r="IV68" s="192"/>
    </row>
    <row r="69" spans="1:256" s="242" customFormat="1" x14ac:dyDescent="0.2">
      <c r="A69" s="234" t="s">
        <v>210</v>
      </c>
      <c r="B69" s="290">
        <v>0</v>
      </c>
      <c r="C69" s="290"/>
      <c r="D69" s="290">
        <v>0</v>
      </c>
      <c r="E69" s="290"/>
      <c r="F69" s="290">
        <v>0.01</v>
      </c>
      <c r="G69" s="290"/>
      <c r="H69" s="290"/>
      <c r="I69" s="290"/>
      <c r="J69" s="290">
        <v>0.06</v>
      </c>
      <c r="K69" s="290"/>
      <c r="L69" s="290"/>
      <c r="M69" s="290"/>
      <c r="N69" s="290"/>
      <c r="O69" s="290"/>
      <c r="P69" s="290"/>
      <c r="Q69" s="290"/>
      <c r="R69" s="290">
        <v>0.06</v>
      </c>
      <c r="S69" s="290"/>
      <c r="T69" s="290">
        <v>8.8200000000000001E-2</v>
      </c>
      <c r="U69" s="290"/>
      <c r="V69" s="290">
        <v>4.5600000000000002E-2</v>
      </c>
      <c r="W69" s="290"/>
      <c r="X69" s="255"/>
      <c r="Y69" s="249">
        <v>6.3399999999999998E-2</v>
      </c>
      <c r="Z69" s="256">
        <v>4.1099999999999998E-2</v>
      </c>
      <c r="AA69" s="239">
        <v>0</v>
      </c>
      <c r="AB69" s="276">
        <v>0</v>
      </c>
      <c r="AC69" s="277"/>
      <c r="AD69" s="235">
        <v>0.05</v>
      </c>
      <c r="AE69" s="239"/>
      <c r="AF69" s="235">
        <v>0.08</v>
      </c>
      <c r="AG69" s="239"/>
      <c r="AH69" s="276">
        <v>2.3E-2</v>
      </c>
      <c r="AI69" s="277"/>
      <c r="AJ69" s="274">
        <v>0</v>
      </c>
      <c r="AK69" s="275"/>
      <c r="AL69" s="257"/>
      <c r="AM69" s="241"/>
      <c r="AN69" s="241"/>
      <c r="AO69" s="241"/>
      <c r="AP69" s="241"/>
      <c r="AQ69" s="241"/>
      <c r="AR69" s="241"/>
      <c r="AS69" s="241"/>
      <c r="AT69" s="241"/>
      <c r="AU69" s="241"/>
      <c r="AV69" s="241"/>
      <c r="AW69" s="241"/>
      <c r="AX69" s="241"/>
      <c r="AY69" s="241"/>
      <c r="AZ69" s="241"/>
      <c r="BA69" s="241"/>
      <c r="BB69" s="241"/>
      <c r="BC69" s="241"/>
      <c r="BD69" s="241"/>
      <c r="BE69" s="241"/>
      <c r="BF69" s="241"/>
      <c r="BG69" s="241"/>
      <c r="BH69" s="241"/>
      <c r="BI69" s="241"/>
      <c r="BJ69" s="241"/>
      <c r="BK69" s="241"/>
      <c r="BL69" s="241"/>
      <c r="BM69" s="241"/>
      <c r="BN69" s="241"/>
      <c r="BO69" s="241"/>
      <c r="BP69" s="241"/>
      <c r="BQ69" s="241"/>
      <c r="BR69" s="241"/>
      <c r="BS69" s="241"/>
      <c r="BT69" s="241"/>
      <c r="BU69" s="241"/>
      <c r="BV69" s="241"/>
      <c r="BW69" s="241"/>
      <c r="BX69" s="241"/>
      <c r="BY69" s="241"/>
      <c r="BZ69" s="241"/>
      <c r="CA69" s="241"/>
      <c r="CB69" s="241"/>
      <c r="CC69" s="241"/>
      <c r="CD69" s="241"/>
      <c r="CE69" s="241"/>
      <c r="CF69" s="241"/>
      <c r="CG69" s="241"/>
      <c r="CH69" s="241"/>
      <c r="CI69" s="241"/>
      <c r="CJ69" s="241"/>
      <c r="CK69" s="241"/>
      <c r="CL69" s="241"/>
      <c r="CM69" s="241"/>
      <c r="CN69" s="241"/>
      <c r="CO69" s="241"/>
      <c r="CP69" s="241"/>
      <c r="CQ69" s="241"/>
      <c r="CR69" s="241"/>
      <c r="CS69" s="241"/>
      <c r="CT69" s="241"/>
      <c r="CU69" s="241"/>
      <c r="CV69" s="241"/>
      <c r="CW69" s="241"/>
      <c r="CX69" s="241"/>
      <c r="CY69" s="241"/>
      <c r="CZ69" s="241"/>
      <c r="DA69" s="241"/>
      <c r="DB69" s="241"/>
      <c r="DC69" s="241"/>
      <c r="DD69" s="241"/>
      <c r="DE69" s="241"/>
      <c r="DF69" s="241"/>
      <c r="DG69" s="241"/>
      <c r="DH69" s="241"/>
      <c r="DI69" s="241"/>
      <c r="DJ69" s="241"/>
      <c r="DK69" s="241"/>
      <c r="DL69" s="241"/>
      <c r="DM69" s="241"/>
      <c r="DN69" s="241"/>
      <c r="DO69" s="241"/>
      <c r="DP69" s="241"/>
      <c r="DQ69" s="241"/>
      <c r="DR69" s="241"/>
      <c r="DS69" s="241"/>
      <c r="DT69" s="241"/>
      <c r="DU69" s="241"/>
      <c r="DV69" s="241"/>
      <c r="DW69" s="241"/>
      <c r="DX69" s="241"/>
      <c r="DY69" s="241"/>
      <c r="DZ69" s="241"/>
      <c r="EA69" s="241"/>
      <c r="EB69" s="241"/>
      <c r="EC69" s="241"/>
      <c r="ED69" s="241"/>
      <c r="EE69" s="241"/>
      <c r="EF69" s="241"/>
      <c r="EG69" s="241"/>
      <c r="EH69" s="241"/>
      <c r="EI69" s="241"/>
      <c r="EJ69" s="241"/>
      <c r="EK69" s="241"/>
      <c r="EL69" s="241"/>
      <c r="EM69" s="241"/>
      <c r="EN69" s="241"/>
      <c r="EO69" s="241"/>
      <c r="EP69" s="241"/>
      <c r="EQ69" s="241"/>
      <c r="ER69" s="241"/>
      <c r="ES69" s="241"/>
      <c r="ET69" s="241"/>
      <c r="EU69" s="241"/>
      <c r="EV69" s="241"/>
      <c r="EW69" s="241"/>
      <c r="EX69" s="241"/>
      <c r="EY69" s="241"/>
      <c r="EZ69" s="241"/>
      <c r="FA69" s="241"/>
      <c r="FB69" s="241"/>
      <c r="FC69" s="241"/>
      <c r="FD69" s="241"/>
      <c r="FE69" s="241"/>
      <c r="FF69" s="241"/>
      <c r="FG69" s="241"/>
      <c r="FH69" s="241"/>
      <c r="FI69" s="241"/>
      <c r="FJ69" s="241"/>
      <c r="FK69" s="241"/>
      <c r="FL69" s="241"/>
      <c r="FM69" s="241"/>
      <c r="FN69" s="241"/>
      <c r="FO69" s="241"/>
      <c r="FP69" s="241"/>
      <c r="FQ69" s="241"/>
      <c r="FR69" s="241"/>
      <c r="FS69" s="241"/>
      <c r="FT69" s="241"/>
      <c r="FU69" s="241"/>
      <c r="FV69" s="241"/>
      <c r="FW69" s="241"/>
      <c r="FX69" s="241"/>
      <c r="FY69" s="241"/>
      <c r="FZ69" s="241"/>
      <c r="GA69" s="241"/>
      <c r="GB69" s="241"/>
      <c r="GC69" s="241"/>
      <c r="GD69" s="241"/>
      <c r="GE69" s="241"/>
      <c r="GF69" s="241"/>
      <c r="GG69" s="241"/>
      <c r="GH69" s="241"/>
      <c r="GI69" s="241"/>
      <c r="GJ69" s="241"/>
      <c r="GK69" s="241"/>
      <c r="GL69" s="241"/>
      <c r="GM69" s="241"/>
      <c r="GN69" s="241"/>
      <c r="GO69" s="241"/>
      <c r="GP69" s="241"/>
      <c r="GQ69" s="241"/>
      <c r="GR69" s="241"/>
      <c r="GS69" s="241"/>
      <c r="GT69" s="241"/>
      <c r="GU69" s="241"/>
      <c r="GV69" s="241"/>
      <c r="GW69" s="241"/>
      <c r="GX69" s="241"/>
      <c r="GY69" s="241"/>
      <c r="GZ69" s="241"/>
      <c r="HA69" s="241"/>
      <c r="HB69" s="241"/>
      <c r="HC69" s="241"/>
      <c r="HD69" s="241"/>
      <c r="HE69" s="241"/>
      <c r="HF69" s="241"/>
      <c r="HG69" s="241"/>
      <c r="HH69" s="241"/>
      <c r="HI69" s="241"/>
      <c r="HJ69" s="241"/>
      <c r="HK69" s="241"/>
      <c r="HL69" s="241"/>
      <c r="HM69" s="241"/>
      <c r="HN69" s="241"/>
      <c r="HO69" s="241"/>
      <c r="HP69" s="241"/>
      <c r="HQ69" s="241"/>
      <c r="HR69" s="241"/>
      <c r="HS69" s="241"/>
      <c r="HT69" s="241"/>
      <c r="HU69" s="241"/>
      <c r="HV69" s="241"/>
      <c r="HW69" s="241"/>
      <c r="HX69" s="241"/>
      <c r="HY69" s="241"/>
      <c r="HZ69" s="241"/>
      <c r="IA69" s="241"/>
      <c r="IB69" s="241"/>
      <c r="IC69" s="241"/>
      <c r="ID69" s="241"/>
      <c r="IE69" s="241"/>
      <c r="IF69" s="241"/>
      <c r="IG69" s="241"/>
      <c r="IH69" s="241"/>
      <c r="II69" s="241"/>
      <c r="IJ69" s="241"/>
      <c r="IK69" s="241"/>
      <c r="IL69" s="241"/>
      <c r="IM69" s="241"/>
      <c r="IN69" s="241"/>
      <c r="IO69" s="241"/>
      <c r="IP69" s="241"/>
      <c r="IQ69" s="241"/>
      <c r="IR69" s="241"/>
      <c r="IS69" s="241"/>
      <c r="IT69" s="241"/>
      <c r="IU69" s="241"/>
      <c r="IV69" s="241"/>
    </row>
    <row r="70" spans="1:256" x14ac:dyDescent="0.25">
      <c r="Z70" s="258"/>
      <c r="AA70" s="259"/>
    </row>
  </sheetData>
  <mergeCells count="262">
    <mergeCell ref="B69:C69"/>
    <mergeCell ref="D69:E69"/>
    <mergeCell ref="F69:G69"/>
    <mergeCell ref="H69:I69"/>
    <mergeCell ref="J69:K69"/>
    <mergeCell ref="L69:M69"/>
    <mergeCell ref="AH69:AI69"/>
    <mergeCell ref="N69:O69"/>
    <mergeCell ref="P69:Q69"/>
    <mergeCell ref="R69:S69"/>
    <mergeCell ref="T69:U69"/>
    <mergeCell ref="V69:W69"/>
    <mergeCell ref="AB69:AC69"/>
    <mergeCell ref="N67:O67"/>
    <mergeCell ref="P67:Q67"/>
    <mergeCell ref="R67:S67"/>
    <mergeCell ref="T67:U67"/>
    <mergeCell ref="V67:W67"/>
    <mergeCell ref="L67:M67"/>
    <mergeCell ref="L68:M68"/>
    <mergeCell ref="N68:O68"/>
    <mergeCell ref="P68:Q68"/>
    <mergeCell ref="R68:S68"/>
    <mergeCell ref="T68:U68"/>
    <mergeCell ref="V68:W68"/>
    <mergeCell ref="B68:C68"/>
    <mergeCell ref="D68:E68"/>
    <mergeCell ref="F68:G68"/>
    <mergeCell ref="H68:I68"/>
    <mergeCell ref="J68:K68"/>
    <mergeCell ref="B67:C67"/>
    <mergeCell ref="D67:E67"/>
    <mergeCell ref="F67:G67"/>
    <mergeCell ref="H67:I67"/>
    <mergeCell ref="J67:K67"/>
    <mergeCell ref="N65:O65"/>
    <mergeCell ref="P65:Q65"/>
    <mergeCell ref="R65:S65"/>
    <mergeCell ref="T65:U65"/>
    <mergeCell ref="V65:W65"/>
    <mergeCell ref="L65:M65"/>
    <mergeCell ref="L66:M66"/>
    <mergeCell ref="N66:O66"/>
    <mergeCell ref="P66:Q66"/>
    <mergeCell ref="R66:S66"/>
    <mergeCell ref="T66:U66"/>
    <mergeCell ref="V66:W66"/>
    <mergeCell ref="B66:C66"/>
    <mergeCell ref="D66:E66"/>
    <mergeCell ref="F66:G66"/>
    <mergeCell ref="H66:I66"/>
    <mergeCell ref="J66:K66"/>
    <mergeCell ref="B65:C65"/>
    <mergeCell ref="D65:E65"/>
    <mergeCell ref="F65:G65"/>
    <mergeCell ref="H65:I65"/>
    <mergeCell ref="J65:K65"/>
    <mergeCell ref="N63:O63"/>
    <mergeCell ref="P63:Q63"/>
    <mergeCell ref="R63:S63"/>
    <mergeCell ref="T63:U63"/>
    <mergeCell ref="V63:W63"/>
    <mergeCell ref="L63:M63"/>
    <mergeCell ref="L64:M64"/>
    <mergeCell ref="N64:O64"/>
    <mergeCell ref="P64:Q64"/>
    <mergeCell ref="R64:S64"/>
    <mergeCell ref="T64:U64"/>
    <mergeCell ref="V64:W64"/>
    <mergeCell ref="B64:C64"/>
    <mergeCell ref="D64:E64"/>
    <mergeCell ref="F64:G64"/>
    <mergeCell ref="H64:I64"/>
    <mergeCell ref="J64:K64"/>
    <mergeCell ref="B63:C63"/>
    <mergeCell ref="D63:E63"/>
    <mergeCell ref="F63:G63"/>
    <mergeCell ref="H63:I63"/>
    <mergeCell ref="J63:K63"/>
    <mergeCell ref="N61:O61"/>
    <mergeCell ref="P61:Q61"/>
    <mergeCell ref="R61:S61"/>
    <mergeCell ref="T61:U61"/>
    <mergeCell ref="V61:W61"/>
    <mergeCell ref="L61:M61"/>
    <mergeCell ref="L62:M62"/>
    <mergeCell ref="N62:O62"/>
    <mergeCell ref="P62:Q62"/>
    <mergeCell ref="R62:S62"/>
    <mergeCell ref="T62:U62"/>
    <mergeCell ref="V62:W62"/>
    <mergeCell ref="B62:C62"/>
    <mergeCell ref="D62:E62"/>
    <mergeCell ref="F62:G62"/>
    <mergeCell ref="H62:I62"/>
    <mergeCell ref="J62:K62"/>
    <mergeCell ref="B61:C61"/>
    <mergeCell ref="D61:E61"/>
    <mergeCell ref="F61:G61"/>
    <mergeCell ref="H61:I61"/>
    <mergeCell ref="J61:K61"/>
    <mergeCell ref="R56:S56"/>
    <mergeCell ref="AB56:AC56"/>
    <mergeCell ref="AH56:AI56"/>
    <mergeCell ref="X58:Y58"/>
    <mergeCell ref="B11:C11"/>
    <mergeCell ref="D11:E11"/>
    <mergeCell ref="R60:S60"/>
    <mergeCell ref="T60:U60"/>
    <mergeCell ref="V60:W60"/>
    <mergeCell ref="N59:O59"/>
    <mergeCell ref="P59:Q59"/>
    <mergeCell ref="R59:S59"/>
    <mergeCell ref="T59:U59"/>
    <mergeCell ref="V59:W59"/>
    <mergeCell ref="F59:G59"/>
    <mergeCell ref="H59:I59"/>
    <mergeCell ref="J59:K59"/>
    <mergeCell ref="L60:M60"/>
    <mergeCell ref="N60:O60"/>
    <mergeCell ref="P60:Q60"/>
    <mergeCell ref="L59:M59"/>
    <mergeCell ref="B60:C60"/>
    <mergeCell ref="D60:E60"/>
    <mergeCell ref="F60:G60"/>
    <mergeCell ref="H60:I60"/>
    <mergeCell ref="J60:K60"/>
    <mergeCell ref="B59:C59"/>
    <mergeCell ref="D59:E59"/>
    <mergeCell ref="F56:G56"/>
    <mergeCell ref="J56:K56"/>
    <mergeCell ref="F12:G12"/>
    <mergeCell ref="J12:K12"/>
    <mergeCell ref="P11:Q11"/>
    <mergeCell ref="R11:S11"/>
    <mergeCell ref="T11:U11"/>
    <mergeCell ref="V11:W11"/>
    <mergeCell ref="X11:Y11"/>
    <mergeCell ref="Z11:AA11"/>
    <mergeCell ref="AB11:AC11"/>
    <mergeCell ref="F11:G11"/>
    <mergeCell ref="H11:I11"/>
    <mergeCell ref="J11:K11"/>
    <mergeCell ref="L11:M11"/>
    <mergeCell ref="N11:O11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J11:AK11"/>
    <mergeCell ref="AD11:AE11"/>
    <mergeCell ref="AF11:AG11"/>
    <mergeCell ref="AH11:AI11"/>
    <mergeCell ref="AF8:AG8"/>
    <mergeCell ref="AD9:AE9"/>
    <mergeCell ref="AF9:AG9"/>
    <mergeCell ref="AH9:AI9"/>
    <mergeCell ref="AJ9:AK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T10:U10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Z6:AA6"/>
    <mergeCell ref="AB6:AC6"/>
    <mergeCell ref="AH8:AI8"/>
    <mergeCell ref="AJ8:AK8"/>
    <mergeCell ref="B9:C9"/>
    <mergeCell ref="D9:E9"/>
    <mergeCell ref="F9:G9"/>
    <mergeCell ref="H9:I9"/>
    <mergeCell ref="J9:K9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B8:C8"/>
    <mergeCell ref="D8:E8"/>
    <mergeCell ref="F8:G8"/>
    <mergeCell ref="H8:I8"/>
    <mergeCell ref="J8:K8"/>
    <mergeCell ref="L8:M8"/>
    <mergeCell ref="AF5:AG5"/>
    <mergeCell ref="AH5:AI5"/>
    <mergeCell ref="X5:Y5"/>
    <mergeCell ref="Z5:AA5"/>
    <mergeCell ref="AD6:AE6"/>
    <mergeCell ref="AF6:AG6"/>
    <mergeCell ref="AH6:AI6"/>
    <mergeCell ref="AJ6:AK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L6:M6"/>
    <mergeCell ref="N6:O6"/>
    <mergeCell ref="P6:Q6"/>
    <mergeCell ref="R6:S6"/>
    <mergeCell ref="T6:U6"/>
    <mergeCell ref="V6:W6"/>
    <mergeCell ref="X6:Y6"/>
    <mergeCell ref="AJ69:AK69"/>
    <mergeCell ref="AJ56:AK56"/>
    <mergeCell ref="A2:AK2"/>
    <mergeCell ref="A3:AK3"/>
    <mergeCell ref="AB4:AC4"/>
    <mergeCell ref="B5:C5"/>
    <mergeCell ref="D5:E5"/>
    <mergeCell ref="F5:G5"/>
    <mergeCell ref="H5:I5"/>
    <mergeCell ref="J5:K5"/>
    <mergeCell ref="AJ5:AK5"/>
    <mergeCell ref="B6:C6"/>
    <mergeCell ref="D6:E6"/>
    <mergeCell ref="F6:G6"/>
    <mergeCell ref="H6:I6"/>
    <mergeCell ref="J6:K6"/>
    <mergeCell ref="P5:Q5"/>
    <mergeCell ref="R5:S5"/>
    <mergeCell ref="T5:U5"/>
    <mergeCell ref="V5:W5"/>
    <mergeCell ref="L5:M5"/>
    <mergeCell ref="N5:O5"/>
    <mergeCell ref="AB5:AC5"/>
    <mergeCell ref="AD5:A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firstPageNumber="0" orientation="portrait" horizontalDpi="300" verticalDpi="300" r:id="rId1"/>
  <headerFooter>
    <oddFooter>&amp;C
Diretoria Geral - Policlínica de Formosa&amp;RPágina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D13E15-3BF7-44AD-A636-2B542A21A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F0E764-A460-4E2A-AD98-61A9727C9A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15" baseType="lpstr">
      <vt:lpstr>Produção</vt:lpstr>
      <vt:lpstr>Desempenho</vt:lpstr>
      <vt:lpstr>Efetividade</vt:lpstr>
      <vt:lpstr>Desempenho!a</vt:lpstr>
      <vt:lpstr>Desempenho!Area_de_impressao</vt:lpstr>
      <vt:lpstr>Efetividade!Area_de_impressao</vt:lpstr>
      <vt:lpstr>Produção!Area_de_impressao</vt:lpstr>
      <vt:lpstr>Produção!d</vt:lpstr>
      <vt:lpstr>Produção!i</vt:lpstr>
      <vt:lpstr>Efetividade!s</vt:lpstr>
      <vt:lpstr>Desempenho!Titulos_de_impressao</vt:lpstr>
      <vt:lpstr>Efetividade!Titulos_de_impressao</vt:lpstr>
      <vt:lpstr>Produção!Titulos_de_impressao</vt:lpstr>
      <vt:lpstr>Desempenho!y</vt:lpstr>
      <vt:lpstr>Efetividade!y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2025-09-09T16:35:46Z</dcterms:created>
  <dcterms:modified xsi:type="dcterms:W3CDTF">2025-09-15T18:10:32Z</dcterms:modified>
  <cp:category/>
  <cp:contentStatus/>
</cp:coreProperties>
</file>