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4POLI FORMOSA\2025\12-2025\"/>
    </mc:Choice>
  </mc:AlternateContent>
  <xr:revisionPtr revIDLastSave="0" documentId="8_{68847CAC-F60F-4BE4-8997-DBA98585A9AA}" xr6:coauthVersionLast="47" xr6:coauthVersionMax="47" xr10:uidLastSave="{00000000-0000-0000-0000-000000000000}"/>
  <bookViews>
    <workbookView xWindow="-120" yWindow="-120" windowWidth="20730" windowHeight="11040" firstSheet="1" activeTab="1" xr2:uid="{F811F502-2915-4495-A9F3-6A4CFAAA4D5D}"/>
  </bookViews>
  <sheets>
    <sheet name="Produção" sheetId="1" r:id="rId1"/>
    <sheet name="Desempenho" sheetId="2" r:id="rId2"/>
  </sheets>
  <definedNames>
    <definedName name="__xlfn_IFERROR">NA()</definedName>
    <definedName name="_1Excel_BuiltIn_Print_Area_2_1">#REF!</definedName>
    <definedName name="_1Excel_BuiltIn_Print_Area_2_1_2">#REF!</definedName>
    <definedName name="_1Excel_BuiltIn_Print_Area_2_1_3">#REF!</definedName>
    <definedName name="_1Excel_BuiltIn_Print_Area_2_1_4">#REF!</definedName>
    <definedName name="_1Excel_BuiltIn_Print_Area_2_1_5">#REF!</definedName>
    <definedName name="a" localSheetId="1">Desempenho!$A$1:$U$22</definedName>
    <definedName name="a">#REF!</definedName>
    <definedName name="aaaaaaaaaaaaaaaa">#REF!</definedName>
    <definedName name="aaaaaaaaaaaaaaaaa">#REF!</definedName>
    <definedName name="aaaaaaaaaaaaaaaaaaaaaaaaa">#REF!</definedName>
    <definedName name="ab">#REF!</definedName>
    <definedName name="ac">#REF!</definedName>
    <definedName name="ad">#REF!</definedName>
    <definedName name="agfsrdg">#REF!</definedName>
    <definedName name="ardfghk">#REF!</definedName>
    <definedName name="_xlnm.Print_Area" localSheetId="1">Desempenho!$A$1:$AR$22</definedName>
    <definedName name="asddff">#REF!</definedName>
    <definedName name="avg">#REF!</definedName>
    <definedName name="bia">#REF!</definedName>
    <definedName name="btu">#REF!</definedName>
    <definedName name="ç">#REF!</definedName>
    <definedName name="c.custo_red">#REF!</definedName>
    <definedName name="ccccccccc">#REF!</definedName>
    <definedName name="ccusto">#REF!</definedName>
    <definedName name="CME">#REF!</definedName>
    <definedName name="col">#REF!</definedName>
    <definedName name="d">#REF!</definedName>
    <definedName name="Detstes">#REF!</definedName>
    <definedName name="e">#REF!</definedName>
    <definedName name="Educacao">#REF!</definedName>
    <definedName name="eu">#REF!</definedName>
    <definedName name="eu.">#REF!</definedName>
    <definedName name="eu...">#REF!</definedName>
    <definedName name="excel">#REF!</definedName>
    <definedName name="Excel_BuiltIn_Print_Area_10">#REF!</definedName>
    <definedName name="Excel_BuiltIn_Print_Area_10_2">#REF!</definedName>
    <definedName name="Excel_BuiltIn_Print_Area_10_3">#REF!</definedName>
    <definedName name="Excel_BuiltIn_Print_Area_10_4">#REF!</definedName>
    <definedName name="Excel_BuiltIn_Print_Area_10_5">#REF!</definedName>
    <definedName name="Excel_BuiltIn_Print_Titles_1_1">(#REF!,#REF!)</definedName>
    <definedName name="Excel_BuiltIn_Print_Titles_10">#REF!</definedName>
    <definedName name="Excel_BuiltIn_Print_Titles_10_2">#REF!</definedName>
    <definedName name="Excel_BuiltIn_Print_Titles_10_3">#REF!</definedName>
    <definedName name="Excel_BuiltIn_Print_Titles_10_4">#REF!</definedName>
    <definedName name="Excel_BuiltIn_Print_Titles_10_5">#REF!</definedName>
    <definedName name="Excel_BuiltIn_Print_Titles_2_1">(#REF!,#REF!)</definedName>
    <definedName name="Excel_BuiltIn_Print_Titles_32">#REF!</definedName>
    <definedName name="Excel_BuiltIn_Print_Titles_4_1">(#REF!,#REF!)</definedName>
    <definedName name="f">#REF!</definedName>
    <definedName name="ffffffffffff">#REF!</definedName>
    <definedName name="Funcionarios">#REF!</definedName>
    <definedName name="Funcionarios_6">#REF!</definedName>
    <definedName name="Funcionarios_7">#REF!</definedName>
    <definedName name="ggggggggggggggggggg">#REF!</definedName>
    <definedName name="GRUPO">#REF!</definedName>
    <definedName name="h">#REF!</definedName>
    <definedName name="Inter_Graf">#REF!</definedName>
    <definedName name="j">#REF!</definedName>
    <definedName name="jjj">#REF!</definedName>
    <definedName name="jjjjjjjjjjjjjjjjjjjjj">#REF!</definedName>
    <definedName name="ki">#REF!</definedName>
    <definedName name="lista">#REF!</definedName>
    <definedName name="llllllllllllllllll">#REF!</definedName>
    <definedName name="nj">#REF!</definedName>
    <definedName name="njbuhb">#REF!</definedName>
    <definedName name="Novo">#REF!</definedName>
    <definedName name="oi">#REF!</definedName>
    <definedName name="ok">#REF!</definedName>
    <definedName name="p">#REF!</definedName>
    <definedName name="q">#REF!</definedName>
    <definedName name="qwwss">#REF!</definedName>
    <definedName name="sd">#REF!</definedName>
    <definedName name="ssdfccxx">#REF!</definedName>
    <definedName name="ssssssssssssssssssss">#REF!</definedName>
    <definedName name="telefonia">#REF!</definedName>
    <definedName name="_xlnm.Print_Titles" localSheetId="1">Desempenho!$1:$4</definedName>
    <definedName name="ttt">#REF!</definedName>
    <definedName name="vc">#REF!</definedName>
    <definedName name="ww">#REF!</definedName>
    <definedName name="xxx">#REF!</definedName>
    <definedName name="XXXXXXXXXXXXXXXXXXXX">#REF!</definedName>
    <definedName name="y" localSheetId="1">Desempenho!$1:$4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2" l="1"/>
  <c r="L21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S20" i="2"/>
  <c r="P20" i="2"/>
  <c r="N20" i="2"/>
  <c r="M20" i="2"/>
  <c r="L20" i="2"/>
  <c r="J20" i="2"/>
  <c r="H20" i="2"/>
  <c r="G20" i="2"/>
  <c r="I20" i="2"/>
  <c r="K20" i="2"/>
  <c r="F20" i="2"/>
  <c r="E20" i="2"/>
  <c r="C20" i="2"/>
  <c r="S19" i="2"/>
  <c r="L19" i="2"/>
  <c r="E19" i="2"/>
  <c r="C19" i="2"/>
  <c r="S18" i="2"/>
  <c r="L18" i="2"/>
  <c r="E18" i="2"/>
  <c r="C18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C17" i="2"/>
  <c r="AB17" i="2"/>
  <c r="AA17" i="2"/>
  <c r="Z17" i="2"/>
  <c r="Y17" i="2"/>
  <c r="X17" i="2"/>
  <c r="W17" i="2"/>
  <c r="V17" i="2"/>
  <c r="U17" i="2"/>
  <c r="S17" i="2"/>
  <c r="N17" i="2"/>
  <c r="M17" i="2"/>
  <c r="L17" i="2"/>
  <c r="J17" i="2"/>
  <c r="H17" i="2"/>
  <c r="G17" i="2"/>
  <c r="I17" i="2"/>
  <c r="K17" i="2"/>
  <c r="F17" i="2"/>
  <c r="E17" i="2"/>
  <c r="C17" i="2"/>
  <c r="L16" i="2"/>
  <c r="L15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S14" i="2"/>
  <c r="P14" i="2"/>
  <c r="N14" i="2"/>
  <c r="M14" i="2"/>
  <c r="L14" i="2"/>
  <c r="J14" i="2"/>
  <c r="H14" i="2"/>
  <c r="G14" i="2"/>
  <c r="I14" i="2"/>
  <c r="K14" i="2"/>
  <c r="F14" i="2"/>
  <c r="E14" i="2"/>
  <c r="C14" i="2"/>
  <c r="L13" i="2"/>
  <c r="L12" i="2"/>
  <c r="L11" i="2" s="1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S11" i="2"/>
  <c r="P11" i="2"/>
  <c r="N11" i="2"/>
  <c r="M11" i="2"/>
  <c r="J11" i="2"/>
  <c r="H11" i="2"/>
  <c r="G11" i="2"/>
  <c r="I11" i="2"/>
  <c r="K11" i="2"/>
  <c r="F11" i="2"/>
  <c r="E11" i="2"/>
  <c r="C11" i="2"/>
  <c r="T10" i="2"/>
  <c r="U10" i="2"/>
  <c r="H9" i="2"/>
  <c r="K8" i="2"/>
  <c r="I8" i="2"/>
  <c r="G8" i="2"/>
  <c r="U7" i="2"/>
  <c r="V7" i="2" s="1"/>
  <c r="W7" i="2" s="1"/>
  <c r="X7" i="2" s="1"/>
  <c r="V5" i="2"/>
  <c r="U5" i="2"/>
  <c r="G5" i="2"/>
  <c r="I5" i="2" s="1"/>
  <c r="K5" i="2" s="1"/>
  <c r="B4" i="2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E280" i="1"/>
  <c r="AD280" i="1"/>
  <c r="AC280" i="1"/>
  <c r="AB280" i="1"/>
  <c r="AA280" i="1"/>
  <c r="Z280" i="1"/>
  <c r="W280" i="1"/>
  <c r="U280" i="1"/>
  <c r="R280" i="1"/>
  <c r="P280" i="1"/>
  <c r="N280" i="1"/>
  <c r="M280" i="1"/>
  <c r="J280" i="1"/>
  <c r="H280" i="1"/>
  <c r="F280" i="1"/>
  <c r="E280" i="1"/>
  <c r="D280" i="1"/>
  <c r="C280" i="1"/>
  <c r="T279" i="1"/>
  <c r="A279" i="1"/>
  <c r="Y278" i="1"/>
  <c r="Y280" i="1"/>
  <c r="V278" i="1"/>
  <c r="V280" i="1"/>
  <c r="T278" i="1"/>
  <c r="T280" i="1"/>
  <c r="L278" i="1"/>
  <c r="L280" i="1"/>
  <c r="K278" i="1"/>
  <c r="O278" i="1" s="1"/>
  <c r="Q278" i="1"/>
  <c r="I278" i="1"/>
  <c r="B278" i="1"/>
  <c r="Q277" i="1"/>
  <c r="K277" i="1"/>
  <c r="O277" i="1"/>
  <c r="O280" i="1"/>
  <c r="B277" i="1"/>
  <c r="B280" i="1"/>
  <c r="W276" i="1"/>
  <c r="V276" i="1"/>
  <c r="U276" i="1"/>
  <c r="T276" i="1"/>
  <c r="R276" i="1"/>
  <c r="Q276" i="1"/>
  <c r="P276" i="1"/>
  <c r="O276" i="1"/>
  <c r="L276" i="1"/>
  <c r="K276" i="1"/>
  <c r="J276" i="1"/>
  <c r="I276" i="1"/>
  <c r="H276" i="1"/>
  <c r="G276" i="1"/>
  <c r="E276" i="1"/>
  <c r="D276" i="1"/>
  <c r="C276" i="1"/>
  <c r="B276" i="1"/>
  <c r="AW274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W274" i="1"/>
  <c r="U274" i="1"/>
  <c r="R274" i="1"/>
  <c r="P274" i="1"/>
  <c r="N274" i="1"/>
  <c r="M274" i="1"/>
  <c r="J274" i="1"/>
  <c r="H274" i="1"/>
  <c r="F274" i="1"/>
  <c r="E274" i="1"/>
  <c r="D274" i="1"/>
  <c r="C274" i="1"/>
  <c r="Y273" i="1"/>
  <c r="V273" i="1"/>
  <c r="T273" i="1"/>
  <c r="L273" i="1"/>
  <c r="K273" i="1"/>
  <c r="I273" i="1"/>
  <c r="B273" i="1"/>
  <c r="Y272" i="1"/>
  <c r="Y274" i="1"/>
  <c r="V272" i="1"/>
  <c r="V274" i="1"/>
  <c r="T272" i="1"/>
  <c r="T274" i="1" s="1"/>
  <c r="L272" i="1"/>
  <c r="L274" i="1" s="1"/>
  <c r="K272" i="1"/>
  <c r="O272" i="1" s="1"/>
  <c r="Q272" i="1"/>
  <c r="I272" i="1"/>
  <c r="I274" i="1"/>
  <c r="B272" i="1"/>
  <c r="B274" i="1"/>
  <c r="W271" i="1"/>
  <c r="V271" i="1"/>
  <c r="U271" i="1"/>
  <c r="T271" i="1"/>
  <c r="R271" i="1"/>
  <c r="Q271" i="1"/>
  <c r="P271" i="1"/>
  <c r="O271" i="1"/>
  <c r="L271" i="1"/>
  <c r="K271" i="1"/>
  <c r="J271" i="1"/>
  <c r="I271" i="1"/>
  <c r="H271" i="1"/>
  <c r="G271" i="1"/>
  <c r="E271" i="1"/>
  <c r="D271" i="1"/>
  <c r="C271" i="1"/>
  <c r="B271" i="1"/>
  <c r="AW269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W269" i="1"/>
  <c r="U269" i="1"/>
  <c r="R269" i="1"/>
  <c r="P269" i="1"/>
  <c r="N269" i="1"/>
  <c r="M269" i="1"/>
  <c r="J269" i="1"/>
  <c r="H269" i="1"/>
  <c r="F269" i="1"/>
  <c r="E269" i="1"/>
  <c r="D269" i="1"/>
  <c r="C269" i="1"/>
  <c r="V268" i="1"/>
  <c r="T268" i="1"/>
  <c r="L268" i="1"/>
  <c r="K268" i="1"/>
  <c r="G268" i="1"/>
  <c r="I268" i="1"/>
  <c r="B268" i="1"/>
  <c r="V267" i="1"/>
  <c r="V269" i="1"/>
  <c r="T267" i="1"/>
  <c r="T269" i="1" s="1"/>
  <c r="L267" i="1"/>
  <c r="L269" i="1"/>
  <c r="K267" i="1"/>
  <c r="K269" i="1"/>
  <c r="B267" i="1"/>
  <c r="B269" i="1"/>
  <c r="W266" i="1"/>
  <c r="V266" i="1"/>
  <c r="U266" i="1"/>
  <c r="T266" i="1"/>
  <c r="R266" i="1"/>
  <c r="Q266" i="1"/>
  <c r="P266" i="1"/>
  <c r="O266" i="1"/>
  <c r="L266" i="1"/>
  <c r="K266" i="1"/>
  <c r="J266" i="1"/>
  <c r="I266" i="1"/>
  <c r="H266" i="1"/>
  <c r="G266" i="1"/>
  <c r="E266" i="1"/>
  <c r="D266" i="1"/>
  <c r="C266" i="1"/>
  <c r="B266" i="1"/>
  <c r="AW264" i="1"/>
  <c r="AV264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W264" i="1"/>
  <c r="U264" i="1"/>
  <c r="R264" i="1"/>
  <c r="P264" i="1"/>
  <c r="N264" i="1"/>
  <c r="M264" i="1"/>
  <c r="J264" i="1"/>
  <c r="H264" i="1"/>
  <c r="F264" i="1"/>
  <c r="E264" i="1"/>
  <c r="D264" i="1"/>
  <c r="C264" i="1"/>
  <c r="Y263" i="1"/>
  <c r="V263" i="1"/>
  <c r="T263" i="1"/>
  <c r="L263" i="1"/>
  <c r="K263" i="1"/>
  <c r="I263" i="1"/>
  <c r="G263" i="1"/>
  <c r="B263" i="1"/>
  <c r="Y262" i="1"/>
  <c r="V262" i="1"/>
  <c r="T262" i="1"/>
  <c r="L262" i="1"/>
  <c r="K262" i="1"/>
  <c r="I262" i="1"/>
  <c r="B262" i="1"/>
  <c r="Y261" i="1"/>
  <c r="V261" i="1"/>
  <c r="T261" i="1"/>
  <c r="L261" i="1"/>
  <c r="K261" i="1"/>
  <c r="O261" i="1" s="1"/>
  <c r="Q261" i="1"/>
  <c r="I261" i="1"/>
  <c r="B261" i="1"/>
  <c r="Y260" i="1"/>
  <c r="Y264" i="1" s="1"/>
  <c r="V260" i="1"/>
  <c r="V264" i="1"/>
  <c r="T260" i="1"/>
  <c r="T264" i="1"/>
  <c r="L260" i="1"/>
  <c r="L264" i="1"/>
  <c r="K260" i="1"/>
  <c r="O260" i="1" s="1"/>
  <c r="Q260" i="1"/>
  <c r="B260" i="1"/>
  <c r="B264" i="1"/>
  <c r="W259" i="1"/>
  <c r="V259" i="1"/>
  <c r="U259" i="1"/>
  <c r="T259" i="1"/>
  <c r="R259" i="1"/>
  <c r="Q259" i="1"/>
  <c r="P259" i="1"/>
  <c r="O259" i="1"/>
  <c r="L259" i="1"/>
  <c r="K259" i="1"/>
  <c r="J259" i="1"/>
  <c r="I259" i="1"/>
  <c r="H259" i="1"/>
  <c r="G259" i="1"/>
  <c r="E259" i="1"/>
  <c r="D259" i="1"/>
  <c r="C259" i="1"/>
  <c r="B259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W257" i="1"/>
  <c r="U257" i="1"/>
  <c r="R257" i="1"/>
  <c r="P257" i="1"/>
  <c r="N257" i="1"/>
  <c r="M257" i="1"/>
  <c r="J257" i="1"/>
  <c r="H257" i="1"/>
  <c r="F257" i="1"/>
  <c r="E257" i="1"/>
  <c r="D257" i="1"/>
  <c r="C257" i="1"/>
  <c r="Y256" i="1"/>
  <c r="V256" i="1"/>
  <c r="T256" i="1"/>
  <c r="L256" i="1"/>
  <c r="K256" i="1"/>
  <c r="O256" i="1" s="1"/>
  <c r="Q256" i="1"/>
  <c r="I256" i="1"/>
  <c r="B256" i="1"/>
  <c r="Y255" i="1"/>
  <c r="Y257" i="1"/>
  <c r="V255" i="1"/>
  <c r="V257" i="1" s="1"/>
  <c r="T255" i="1"/>
  <c r="T257" i="1"/>
  <c r="L255" i="1"/>
  <c r="L257" i="1"/>
  <c r="K255" i="1"/>
  <c r="O255" i="1" s="1"/>
  <c r="O257" i="1" s="1"/>
  <c r="Q255" i="1"/>
  <c r="Q257" i="1"/>
  <c r="B255" i="1"/>
  <c r="B257" i="1" s="1"/>
  <c r="W254" i="1"/>
  <c r="V254" i="1"/>
  <c r="U254" i="1"/>
  <c r="T254" i="1"/>
  <c r="R254" i="1"/>
  <c r="Q254" i="1"/>
  <c r="P254" i="1"/>
  <c r="O254" i="1"/>
  <c r="L254" i="1"/>
  <c r="K254" i="1"/>
  <c r="J254" i="1"/>
  <c r="I254" i="1"/>
  <c r="H254" i="1"/>
  <c r="G254" i="1"/>
  <c r="E254" i="1"/>
  <c r="D254" i="1"/>
  <c r="C254" i="1"/>
  <c r="B254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W252" i="1"/>
  <c r="U252" i="1"/>
  <c r="R252" i="1"/>
  <c r="P252" i="1"/>
  <c r="N252" i="1"/>
  <c r="M252" i="1"/>
  <c r="J252" i="1"/>
  <c r="H252" i="1"/>
  <c r="F252" i="1"/>
  <c r="E252" i="1"/>
  <c r="C252" i="1"/>
  <c r="Y251" i="1"/>
  <c r="Y250" i="1"/>
  <c r="L250" i="1"/>
  <c r="Y249" i="1"/>
  <c r="L249" i="1"/>
  <c r="Y248" i="1"/>
  <c r="L248" i="1"/>
  <c r="Y247" i="1"/>
  <c r="L247" i="1"/>
  <c r="Y246" i="1"/>
  <c r="Y252" i="1"/>
  <c r="L246" i="1"/>
  <c r="L252" i="1"/>
  <c r="W245" i="1"/>
  <c r="U245" i="1"/>
  <c r="R245" i="1"/>
  <c r="P245" i="1"/>
  <c r="L245" i="1"/>
  <c r="J245" i="1"/>
  <c r="H245" i="1"/>
  <c r="E245" i="1"/>
  <c r="C245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W243" i="1"/>
  <c r="U243" i="1"/>
  <c r="R243" i="1"/>
  <c r="P243" i="1"/>
  <c r="N243" i="1"/>
  <c r="M243" i="1"/>
  <c r="J243" i="1"/>
  <c r="H243" i="1"/>
  <c r="F243" i="1"/>
  <c r="E243" i="1"/>
  <c r="D243" i="1"/>
  <c r="C243" i="1"/>
  <c r="L232" i="1"/>
  <c r="L231" i="1"/>
  <c r="L243" i="1"/>
  <c r="K231" i="1"/>
  <c r="Q231" i="1" s="1"/>
  <c r="Q243" i="1" s="1"/>
  <c r="O231" i="1"/>
  <c r="O243" i="1"/>
  <c r="B231" i="1"/>
  <c r="B243" i="1"/>
  <c r="W230" i="1"/>
  <c r="U230" i="1"/>
  <c r="R230" i="1"/>
  <c r="Q230" i="1"/>
  <c r="P230" i="1"/>
  <c r="O230" i="1"/>
  <c r="L230" i="1"/>
  <c r="K230" i="1"/>
  <c r="J230" i="1"/>
  <c r="I230" i="1"/>
  <c r="H230" i="1"/>
  <c r="G230" i="1"/>
  <c r="E230" i="1"/>
  <c r="D230" i="1"/>
  <c r="C230" i="1"/>
  <c r="B230" i="1"/>
  <c r="A229" i="1"/>
  <c r="W228" i="1"/>
  <c r="U228" i="1"/>
  <c r="A228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A227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A226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A225" i="1"/>
  <c r="AW224" i="1"/>
  <c r="AV224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A224" i="1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A223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A222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A221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A220" i="1"/>
  <c r="AW219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A219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218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217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A216" i="1"/>
  <c r="AW215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A215" i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A214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A213" i="1"/>
  <c r="AW212" i="1"/>
  <c r="AV212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A212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A211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A210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A209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A208" i="1"/>
  <c r="AW207" i="1"/>
  <c r="AV207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A207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A206" i="1"/>
  <c r="AW205" i="1"/>
  <c r="AV205" i="1"/>
  <c r="AU205" i="1"/>
  <c r="AT205" i="1"/>
  <c r="AS205" i="1"/>
  <c r="AR205" i="1"/>
  <c r="AQ205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A205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A204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A203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A202" i="1"/>
  <c r="AW201" i="1"/>
  <c r="AV201" i="1"/>
  <c r="AU201" i="1"/>
  <c r="AT201" i="1"/>
  <c r="AS201" i="1"/>
  <c r="AR201" i="1"/>
  <c r="AQ201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A201" i="1"/>
  <c r="W200" i="1"/>
  <c r="U200" i="1"/>
  <c r="A200" i="1"/>
  <c r="A199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W198" i="1"/>
  <c r="U198" i="1"/>
  <c r="R198" i="1"/>
  <c r="P198" i="1"/>
  <c r="N198" i="1"/>
  <c r="M198" i="1"/>
  <c r="J198" i="1"/>
  <c r="H198" i="1"/>
  <c r="F198" i="1"/>
  <c r="E198" i="1"/>
  <c r="D198" i="1"/>
  <c r="N10" i="2"/>
  <c r="N8" i="2"/>
  <c r="C198" i="1"/>
  <c r="Y197" i="1"/>
  <c r="Y227" i="1"/>
  <c r="V197" i="1"/>
  <c r="T197" i="1"/>
  <c r="L197" i="1"/>
  <c r="K197" i="1"/>
  <c r="I197" i="1"/>
  <c r="B197" i="1"/>
  <c r="Y196" i="1"/>
  <c r="Y226" i="1"/>
  <c r="V196" i="1"/>
  <c r="T196" i="1"/>
  <c r="L196" i="1"/>
  <c r="K196" i="1"/>
  <c r="O196" i="1" s="1"/>
  <c r="Q196" i="1"/>
  <c r="I196" i="1"/>
  <c r="G196" i="1"/>
  <c r="B196" i="1"/>
  <c r="Y195" i="1"/>
  <c r="Y225" i="1"/>
  <c r="V195" i="1"/>
  <c r="T195" i="1"/>
  <c r="L195" i="1"/>
  <c r="K195" i="1"/>
  <c r="B195" i="1"/>
  <c r="Y194" i="1"/>
  <c r="Y224" i="1"/>
  <c r="V194" i="1"/>
  <c r="T194" i="1"/>
  <c r="L194" i="1"/>
  <c r="K194" i="1"/>
  <c r="I194" i="1"/>
  <c r="G194" i="1"/>
  <c r="B194" i="1"/>
  <c r="Y193" i="1"/>
  <c r="Y223" i="1"/>
  <c r="V193" i="1"/>
  <c r="T193" i="1"/>
  <c r="L193" i="1"/>
  <c r="K193" i="1"/>
  <c r="I193" i="1"/>
  <c r="B193" i="1"/>
  <c r="Y192" i="1"/>
  <c r="Y222" i="1"/>
  <c r="V192" i="1"/>
  <c r="T192" i="1"/>
  <c r="L192" i="1"/>
  <c r="K192" i="1"/>
  <c r="O192" i="1" s="1"/>
  <c r="Q192" i="1"/>
  <c r="I192" i="1"/>
  <c r="G192" i="1"/>
  <c r="B192" i="1"/>
  <c r="Y191" i="1"/>
  <c r="Y221" i="1"/>
  <c r="V191" i="1"/>
  <c r="T191" i="1"/>
  <c r="L191" i="1"/>
  <c r="K191" i="1"/>
  <c r="B191" i="1"/>
  <c r="Y190" i="1"/>
  <c r="Y220" i="1"/>
  <c r="V190" i="1"/>
  <c r="T190" i="1"/>
  <c r="Y189" i="1"/>
  <c r="Y219" i="1"/>
  <c r="V189" i="1"/>
  <c r="T189" i="1"/>
  <c r="Y188" i="1"/>
  <c r="T188" i="1"/>
  <c r="L188" i="1"/>
  <c r="K188" i="1"/>
  <c r="G188" i="1"/>
  <c r="I188" i="1"/>
  <c r="B188" i="1"/>
  <c r="L187" i="1"/>
  <c r="K187" i="1"/>
  <c r="O187" i="1" s="1"/>
  <c r="Q187" i="1"/>
  <c r="I187" i="1"/>
  <c r="G187" i="1"/>
  <c r="B187" i="1"/>
  <c r="Y186" i="1"/>
  <c r="Y216" i="1"/>
  <c r="V186" i="1"/>
  <c r="T186" i="1"/>
  <c r="L186" i="1"/>
  <c r="K186" i="1"/>
  <c r="O186" i="1" s="1"/>
  <c r="Q186" i="1"/>
  <c r="B186" i="1"/>
  <c r="Y185" i="1"/>
  <c r="Y215" i="1"/>
  <c r="V185" i="1"/>
  <c r="T185" i="1"/>
  <c r="L185" i="1"/>
  <c r="K185" i="1"/>
  <c r="I185" i="1"/>
  <c r="G185" i="1"/>
  <c r="B185" i="1"/>
  <c r="Y184" i="1"/>
  <c r="Y214" i="1"/>
  <c r="V184" i="1"/>
  <c r="T184" i="1"/>
  <c r="L184" i="1"/>
  <c r="K184" i="1"/>
  <c r="Q184" i="1" s="1"/>
  <c r="O184" i="1"/>
  <c r="I184" i="1"/>
  <c r="G184" i="1"/>
  <c r="B184" i="1"/>
  <c r="Y183" i="1"/>
  <c r="Y213" i="1"/>
  <c r="V183" i="1"/>
  <c r="T183" i="1"/>
  <c r="L183" i="1"/>
  <c r="K183" i="1"/>
  <c r="Q183" i="1"/>
  <c r="I183" i="1"/>
  <c r="B183" i="1"/>
  <c r="Y182" i="1"/>
  <c r="Y212" i="1"/>
  <c r="T182" i="1"/>
  <c r="L182" i="1"/>
  <c r="K182" i="1"/>
  <c r="Q182" i="1"/>
  <c r="B182" i="1"/>
  <c r="Y181" i="1"/>
  <c r="Y211" i="1"/>
  <c r="V181" i="1"/>
  <c r="T181" i="1"/>
  <c r="L181" i="1"/>
  <c r="K181" i="1"/>
  <c r="G181" i="1"/>
  <c r="I181" i="1"/>
  <c r="B181" i="1"/>
  <c r="Y180" i="1"/>
  <c r="Y210" i="1"/>
  <c r="V180" i="1"/>
  <c r="T180" i="1"/>
  <c r="L180" i="1"/>
  <c r="K180" i="1"/>
  <c r="O180" i="1" s="1"/>
  <c r="Q180" i="1"/>
  <c r="I180" i="1"/>
  <c r="G180" i="1"/>
  <c r="B180" i="1"/>
  <c r="Y179" i="1"/>
  <c r="Y209" i="1"/>
  <c r="V179" i="1"/>
  <c r="T179" i="1"/>
  <c r="L179" i="1"/>
  <c r="K179" i="1"/>
  <c r="Q179" i="1" s="1"/>
  <c r="O179" i="1"/>
  <c r="I179" i="1"/>
  <c r="G179" i="1"/>
  <c r="B179" i="1"/>
  <c r="Y178" i="1"/>
  <c r="Y208" i="1"/>
  <c r="V178" i="1"/>
  <c r="T178" i="1"/>
  <c r="L178" i="1"/>
  <c r="K178" i="1"/>
  <c r="Q178" i="1"/>
  <c r="B178" i="1"/>
  <c r="Y177" i="1"/>
  <c r="Y207" i="1"/>
  <c r="V177" i="1"/>
  <c r="T177" i="1"/>
  <c r="L177" i="1"/>
  <c r="K177" i="1"/>
  <c r="G177" i="1"/>
  <c r="I177" i="1"/>
  <c r="B177" i="1"/>
  <c r="Y176" i="1"/>
  <c r="Y206" i="1"/>
  <c r="V176" i="1"/>
  <c r="T176" i="1"/>
  <c r="L176" i="1"/>
  <c r="K176" i="1"/>
  <c r="O176" i="1" s="1"/>
  <c r="Q176" i="1"/>
  <c r="I176" i="1"/>
  <c r="G176" i="1"/>
  <c r="B176" i="1"/>
  <c r="Y175" i="1"/>
  <c r="Y205" i="1"/>
  <c r="V175" i="1"/>
  <c r="T175" i="1"/>
  <c r="L175" i="1"/>
  <c r="K175" i="1"/>
  <c r="Q175" i="1" s="1"/>
  <c r="O175" i="1"/>
  <c r="I175" i="1"/>
  <c r="G175" i="1"/>
  <c r="B175" i="1"/>
  <c r="Y174" i="1"/>
  <c r="Y204" i="1"/>
  <c r="V174" i="1"/>
  <c r="T174" i="1"/>
  <c r="L174" i="1"/>
  <c r="K174" i="1"/>
  <c r="Q174" i="1"/>
  <c r="B174" i="1"/>
  <c r="Y173" i="1"/>
  <c r="Y203" i="1"/>
  <c r="V173" i="1"/>
  <c r="T173" i="1"/>
  <c r="L173" i="1"/>
  <c r="K173" i="1"/>
  <c r="G173" i="1"/>
  <c r="I173" i="1"/>
  <c r="B173" i="1"/>
  <c r="Y172" i="1"/>
  <c r="Y202" i="1"/>
  <c r="V172" i="1"/>
  <c r="T172" i="1"/>
  <c r="L172" i="1"/>
  <c r="K172" i="1"/>
  <c r="O172" i="1" s="1"/>
  <c r="Q172" i="1"/>
  <c r="I172" i="1"/>
  <c r="G172" i="1"/>
  <c r="B172" i="1"/>
  <c r="Y171" i="1"/>
  <c r="Y201" i="1"/>
  <c r="V171" i="1"/>
  <c r="T171" i="1"/>
  <c r="T198" i="1"/>
  <c r="L171" i="1"/>
  <c r="K171" i="1"/>
  <c r="Q171" i="1" s="1"/>
  <c r="O171" i="1"/>
  <c r="I171" i="1"/>
  <c r="G171" i="1"/>
  <c r="B171" i="1"/>
  <c r="B198" i="1"/>
  <c r="C10" i="2"/>
  <c r="C8" i="2"/>
  <c r="W170" i="1"/>
  <c r="V170" i="1"/>
  <c r="U170" i="1"/>
  <c r="T170" i="1"/>
  <c r="R170" i="1"/>
  <c r="Q170" i="1"/>
  <c r="P170" i="1"/>
  <c r="O170" i="1"/>
  <c r="L170" i="1"/>
  <c r="K170" i="1"/>
  <c r="J170" i="1"/>
  <c r="I170" i="1"/>
  <c r="H170" i="1"/>
  <c r="G170" i="1"/>
  <c r="E170" i="1"/>
  <c r="D170" i="1"/>
  <c r="C170" i="1"/>
  <c r="B170" i="1"/>
  <c r="A169" i="1"/>
  <c r="AW168" i="1"/>
  <c r="AW228" i="1" s="1"/>
  <c r="AV168" i="1"/>
  <c r="AU168" i="1"/>
  <c r="AT168" i="1"/>
  <c r="AS168" i="1"/>
  <c r="AR168" i="1"/>
  <c r="AQ168" i="1"/>
  <c r="AP168" i="1"/>
  <c r="AO168" i="1"/>
  <c r="AO228" i="1" s="1"/>
  <c r="AN168" i="1"/>
  <c r="AM168" i="1"/>
  <c r="AL168" i="1"/>
  <c r="AK168" i="1"/>
  <c r="AJ168" i="1"/>
  <c r="AI168" i="1"/>
  <c r="AH168" i="1"/>
  <c r="AG168" i="1"/>
  <c r="AG228" i="1" s="1"/>
  <c r="AF168" i="1"/>
  <c r="AE168" i="1"/>
  <c r="AD168" i="1"/>
  <c r="AC168" i="1"/>
  <c r="AB168" i="1"/>
  <c r="AA168" i="1"/>
  <c r="Z168" i="1"/>
  <c r="Y168" i="1"/>
  <c r="W168" i="1"/>
  <c r="U168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X140" i="1"/>
  <c r="W140" i="1"/>
  <c r="U140" i="1"/>
  <c r="A140" i="1"/>
  <c r="A139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W138" i="1"/>
  <c r="U138" i="1"/>
  <c r="A138" i="1"/>
  <c r="V137" i="1"/>
  <c r="T137" i="1"/>
  <c r="A137" i="1"/>
  <c r="V136" i="1"/>
  <c r="T136" i="1"/>
  <c r="A136" i="1"/>
  <c r="V135" i="1"/>
  <c r="T135" i="1"/>
  <c r="A135" i="1"/>
  <c r="V134" i="1"/>
  <c r="T134" i="1"/>
  <c r="A134" i="1"/>
  <c r="V133" i="1"/>
  <c r="T133" i="1"/>
  <c r="A133" i="1"/>
  <c r="V132" i="1"/>
  <c r="T132" i="1"/>
  <c r="A132" i="1"/>
  <c r="V131" i="1"/>
  <c r="T131" i="1"/>
  <c r="A131" i="1"/>
  <c r="V130" i="1"/>
  <c r="T130" i="1"/>
  <c r="A130" i="1"/>
  <c r="V129" i="1"/>
  <c r="T129" i="1"/>
  <c r="A129" i="1"/>
  <c r="A128" i="1"/>
  <c r="A127" i="1"/>
  <c r="V126" i="1"/>
  <c r="T126" i="1"/>
  <c r="A126" i="1"/>
  <c r="V125" i="1"/>
  <c r="T125" i="1"/>
  <c r="A125" i="1"/>
  <c r="V124" i="1"/>
  <c r="T124" i="1"/>
  <c r="A124" i="1"/>
  <c r="V123" i="1"/>
  <c r="T123" i="1"/>
  <c r="A123" i="1"/>
  <c r="A122" i="1"/>
  <c r="V121" i="1"/>
  <c r="T121" i="1"/>
  <c r="A121" i="1"/>
  <c r="V120" i="1"/>
  <c r="T120" i="1"/>
  <c r="A120" i="1"/>
  <c r="V119" i="1"/>
  <c r="T119" i="1"/>
  <c r="A119" i="1"/>
  <c r="V118" i="1"/>
  <c r="T118" i="1"/>
  <c r="A118" i="1"/>
  <c r="V117" i="1"/>
  <c r="T117" i="1"/>
  <c r="A117" i="1"/>
  <c r="V116" i="1"/>
  <c r="T116" i="1"/>
  <c r="A116" i="1"/>
  <c r="V115" i="1"/>
  <c r="T115" i="1"/>
  <c r="A115" i="1"/>
  <c r="V114" i="1"/>
  <c r="T114" i="1"/>
  <c r="A114" i="1"/>
  <c r="V113" i="1"/>
  <c r="T113" i="1"/>
  <c r="A113" i="1"/>
  <c r="V112" i="1"/>
  <c r="T112" i="1"/>
  <c r="A112" i="1"/>
  <c r="V111" i="1"/>
  <c r="V138" i="1" s="1"/>
  <c r="T111" i="1"/>
  <c r="T138" i="1"/>
  <c r="A111" i="1"/>
  <c r="W110" i="1"/>
  <c r="V110" i="1"/>
  <c r="U110" i="1"/>
  <c r="T110" i="1"/>
  <c r="A110" i="1"/>
  <c r="A109" i="1"/>
  <c r="L108" i="1"/>
  <c r="K108" i="1"/>
  <c r="I108" i="1"/>
  <c r="G108" i="1"/>
  <c r="B108" i="1"/>
  <c r="W107" i="1"/>
  <c r="U107" i="1"/>
  <c r="R107" i="1"/>
  <c r="Q107" i="1"/>
  <c r="P107" i="1"/>
  <c r="O107" i="1"/>
  <c r="L107" i="1"/>
  <c r="K107" i="1"/>
  <c r="J107" i="1"/>
  <c r="I107" i="1"/>
  <c r="H107" i="1"/>
  <c r="G107" i="1"/>
  <c r="E107" i="1"/>
  <c r="D107" i="1"/>
  <c r="C107" i="1"/>
  <c r="B107" i="1"/>
  <c r="W105" i="1"/>
  <c r="P105" i="1"/>
  <c r="L105" i="1"/>
  <c r="Y104" i="1"/>
  <c r="L104" i="1"/>
  <c r="L103" i="1" s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W103" i="1"/>
  <c r="U103" i="1"/>
  <c r="R103" i="1"/>
  <c r="P103" i="1"/>
  <c r="N103" i="1"/>
  <c r="M103" i="1"/>
  <c r="J103" i="1"/>
  <c r="H103" i="1"/>
  <c r="F103" i="1"/>
  <c r="E103" i="1"/>
  <c r="C103" i="1"/>
  <c r="W102" i="1"/>
  <c r="V102" i="1"/>
  <c r="U102" i="1"/>
  <c r="T102" i="1"/>
  <c r="R102" i="1"/>
  <c r="Q102" i="1"/>
  <c r="P102" i="1"/>
  <c r="O102" i="1"/>
  <c r="L102" i="1"/>
  <c r="K102" i="1"/>
  <c r="J102" i="1"/>
  <c r="I102" i="1"/>
  <c r="H102" i="1"/>
  <c r="G102" i="1"/>
  <c r="E102" i="1"/>
  <c r="D102" i="1"/>
  <c r="C102" i="1"/>
  <c r="B102" i="1"/>
  <c r="Y100" i="1"/>
  <c r="P19" i="2"/>
  <c r="L100" i="1"/>
  <c r="Y99" i="1"/>
  <c r="P18" i="2"/>
  <c r="P17" i="2"/>
  <c r="L99" i="1"/>
  <c r="L98" i="1" s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W98" i="1"/>
  <c r="U98" i="1"/>
  <c r="R98" i="1"/>
  <c r="P98" i="1"/>
  <c r="N98" i="1"/>
  <c r="M98" i="1"/>
  <c r="J98" i="1"/>
  <c r="H98" i="1"/>
  <c r="F98" i="1"/>
  <c r="E98" i="1"/>
  <c r="C98" i="1"/>
  <c r="W97" i="1"/>
  <c r="V97" i="1"/>
  <c r="U97" i="1"/>
  <c r="T97" i="1"/>
  <c r="R97" i="1"/>
  <c r="Q97" i="1"/>
  <c r="P97" i="1"/>
  <c r="O97" i="1"/>
  <c r="L97" i="1"/>
  <c r="K97" i="1"/>
  <c r="J97" i="1"/>
  <c r="I97" i="1"/>
  <c r="H97" i="1"/>
  <c r="G97" i="1"/>
  <c r="E97" i="1"/>
  <c r="D97" i="1"/>
  <c r="C97" i="1"/>
  <c r="B97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W95" i="1"/>
  <c r="U95" i="1"/>
  <c r="A95" i="1"/>
  <c r="A94" i="1"/>
  <c r="A93" i="1"/>
  <c r="A92" i="1"/>
  <c r="A91" i="1"/>
  <c r="A90" i="1"/>
  <c r="A89" i="1"/>
  <c r="A88" i="1"/>
  <c r="W87" i="1"/>
  <c r="V87" i="1"/>
  <c r="U87" i="1"/>
  <c r="T87" i="1"/>
  <c r="A87" i="1"/>
  <c r="A86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Y85" i="1"/>
  <c r="W85" i="1"/>
  <c r="U85" i="1"/>
  <c r="A85" i="1"/>
  <c r="A84" i="1"/>
  <c r="A83" i="1"/>
  <c r="A82" i="1"/>
  <c r="A81" i="1"/>
  <c r="A80" i="1"/>
  <c r="A79" i="1"/>
  <c r="A78" i="1"/>
  <c r="W77" i="1"/>
  <c r="V77" i="1"/>
  <c r="U77" i="1"/>
  <c r="T77" i="1"/>
  <c r="A77" i="1"/>
  <c r="A76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W75" i="1"/>
  <c r="U75" i="1"/>
  <c r="R75" i="1"/>
  <c r="P75" i="1"/>
  <c r="N75" i="1"/>
  <c r="M75" i="1"/>
  <c r="J75" i="1"/>
  <c r="H75" i="1"/>
  <c r="F75" i="1"/>
  <c r="E75" i="1"/>
  <c r="C75" i="1"/>
  <c r="Y74" i="1"/>
  <c r="Y75" i="1" s="1"/>
  <c r="L74" i="1"/>
  <c r="L73" i="1"/>
  <c r="L72" i="1"/>
  <c r="L71" i="1"/>
  <c r="L70" i="1"/>
  <c r="L69" i="1"/>
  <c r="L68" i="1"/>
  <c r="L75" i="1"/>
  <c r="W67" i="1"/>
  <c r="V67" i="1"/>
  <c r="U67" i="1"/>
  <c r="T67" i="1"/>
  <c r="R67" i="1"/>
  <c r="P67" i="1"/>
  <c r="L67" i="1"/>
  <c r="J67" i="1"/>
  <c r="H67" i="1"/>
  <c r="E67" i="1"/>
  <c r="C67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W65" i="1"/>
  <c r="U65" i="1"/>
  <c r="R65" i="1"/>
  <c r="P65" i="1"/>
  <c r="N65" i="1"/>
  <c r="M65" i="1"/>
  <c r="J65" i="1"/>
  <c r="H65" i="1"/>
  <c r="F65" i="1"/>
  <c r="E65" i="1"/>
  <c r="C65" i="1"/>
  <c r="L64" i="1"/>
  <c r="L63" i="1"/>
  <c r="L65" i="1" s="1"/>
  <c r="W62" i="1"/>
  <c r="U62" i="1"/>
  <c r="R62" i="1"/>
  <c r="P62" i="1"/>
  <c r="L62" i="1"/>
  <c r="J62" i="1"/>
  <c r="H62" i="1"/>
  <c r="E62" i="1"/>
  <c r="C62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W60" i="1"/>
  <c r="U60" i="1"/>
  <c r="A60" i="1"/>
  <c r="Y59" i="1"/>
  <c r="A59" i="1"/>
  <c r="Y58" i="1"/>
  <c r="A58" i="1"/>
  <c r="Y57" i="1"/>
  <c r="A57" i="1"/>
  <c r="Y56" i="1"/>
  <c r="A56" i="1"/>
  <c r="A55" i="1"/>
  <c r="Y54" i="1"/>
  <c r="Y60" i="1" s="1"/>
  <c r="V54" i="1"/>
  <c r="T54" i="1"/>
  <c r="T60" i="1"/>
  <c r="A54" i="1"/>
  <c r="W53" i="1"/>
  <c r="V53" i="1"/>
  <c r="U53" i="1"/>
  <c r="T53" i="1"/>
  <c r="A53" i="1"/>
  <c r="A52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W51" i="1"/>
  <c r="U51" i="1"/>
  <c r="A51" i="1"/>
  <c r="Y50" i="1"/>
  <c r="A50" i="1"/>
  <c r="Y49" i="1"/>
  <c r="A49" i="1"/>
  <c r="Y48" i="1"/>
  <c r="A48" i="1"/>
  <c r="Y47" i="1"/>
  <c r="A47" i="1"/>
  <c r="A46" i="1"/>
  <c r="Y45" i="1"/>
  <c r="Y51" i="1"/>
  <c r="V45" i="1"/>
  <c r="T45" i="1"/>
  <c r="T51" i="1"/>
  <c r="A45" i="1"/>
  <c r="W44" i="1"/>
  <c r="V44" i="1"/>
  <c r="U44" i="1"/>
  <c r="T44" i="1"/>
  <c r="A44" i="1"/>
  <c r="A43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W42" i="1"/>
  <c r="U42" i="1"/>
  <c r="R42" i="1"/>
  <c r="P42" i="1"/>
  <c r="N42" i="1"/>
  <c r="M42" i="1"/>
  <c r="J42" i="1"/>
  <c r="H42" i="1"/>
  <c r="F42" i="1"/>
  <c r="E42" i="1"/>
  <c r="D42" i="1"/>
  <c r="C42" i="1"/>
  <c r="L41" i="1"/>
  <c r="L40" i="1"/>
  <c r="L39" i="1"/>
  <c r="L38" i="1"/>
  <c r="L37" i="1"/>
  <c r="T36" i="1"/>
  <c r="T42" i="1"/>
  <c r="L36" i="1"/>
  <c r="L42" i="1"/>
  <c r="L6" i="1"/>
  <c r="K36" i="1"/>
  <c r="I36" i="1"/>
  <c r="I42" i="1"/>
  <c r="I6" i="1"/>
  <c r="B36" i="1"/>
  <c r="B42" i="1" s="1"/>
  <c r="W35" i="1"/>
  <c r="V35" i="1"/>
  <c r="U35" i="1"/>
  <c r="T35" i="1"/>
  <c r="R35" i="1"/>
  <c r="Q35" i="1"/>
  <c r="P35" i="1"/>
  <c r="O35" i="1"/>
  <c r="L35" i="1"/>
  <c r="K35" i="1"/>
  <c r="J35" i="1"/>
  <c r="I35" i="1"/>
  <c r="H35" i="1"/>
  <c r="G35" i="1"/>
  <c r="E35" i="1"/>
  <c r="D35" i="1"/>
  <c r="C35" i="1"/>
  <c r="B35" i="1"/>
  <c r="AW33" i="1"/>
  <c r="AV33" i="1"/>
  <c r="AU33" i="1"/>
  <c r="AU5" i="1"/>
  <c r="AT33" i="1"/>
  <c r="AS33" i="1"/>
  <c r="AR33" i="1"/>
  <c r="AQ33" i="1"/>
  <c r="AP33" i="1"/>
  <c r="AO33" i="1"/>
  <c r="AN33" i="1"/>
  <c r="AM33" i="1"/>
  <c r="AM5" i="1"/>
  <c r="AL33" i="1"/>
  <c r="AK33" i="1"/>
  <c r="AJ33" i="1"/>
  <c r="AI33" i="1"/>
  <c r="AH33" i="1"/>
  <c r="AG33" i="1"/>
  <c r="AF33" i="1"/>
  <c r="AE33" i="1"/>
  <c r="AE5" i="1"/>
  <c r="AD33" i="1"/>
  <c r="AC33" i="1"/>
  <c r="AB33" i="1"/>
  <c r="AA33" i="1"/>
  <c r="Z33" i="1"/>
  <c r="Y33" i="1"/>
  <c r="W33" i="1"/>
  <c r="V33" i="1"/>
  <c r="V78" i="1"/>
  <c r="U33" i="1"/>
  <c r="T33" i="1"/>
  <c r="T78" i="1"/>
  <c r="R33" i="1"/>
  <c r="P33" i="1"/>
  <c r="N33" i="1"/>
  <c r="M33" i="1"/>
  <c r="J33" i="1"/>
  <c r="H33" i="1"/>
  <c r="F33" i="1"/>
  <c r="E33" i="1"/>
  <c r="D33" i="1"/>
  <c r="C33" i="1"/>
  <c r="V32" i="1"/>
  <c r="T32" i="1"/>
  <c r="L32" i="1"/>
  <c r="V31" i="1"/>
  <c r="T31" i="1"/>
  <c r="L31" i="1"/>
  <c r="V30" i="1"/>
  <c r="T30" i="1"/>
  <c r="L30" i="1"/>
  <c r="V29" i="1"/>
  <c r="T29" i="1"/>
  <c r="L29" i="1"/>
  <c r="V28" i="1"/>
  <c r="T28" i="1"/>
  <c r="L28" i="1"/>
  <c r="V27" i="1"/>
  <c r="T27" i="1"/>
  <c r="L27" i="1"/>
  <c r="V26" i="1"/>
  <c r="T26" i="1"/>
  <c r="L26" i="1"/>
  <c r="V25" i="1"/>
  <c r="T25" i="1"/>
  <c r="L25" i="1"/>
  <c r="V24" i="1"/>
  <c r="T24" i="1"/>
  <c r="L24" i="1"/>
  <c r="V23" i="1"/>
  <c r="T23" i="1"/>
  <c r="L23" i="1"/>
  <c r="V22" i="1"/>
  <c r="T22" i="1"/>
  <c r="L22" i="1"/>
  <c r="V21" i="1"/>
  <c r="T21" i="1"/>
  <c r="L21" i="1"/>
  <c r="V20" i="1"/>
  <c r="T20" i="1"/>
  <c r="L20" i="1"/>
  <c r="V19" i="1"/>
  <c r="T19" i="1"/>
  <c r="L19" i="1"/>
  <c r="V18" i="1"/>
  <c r="T18" i="1"/>
  <c r="L18" i="1"/>
  <c r="V17" i="1"/>
  <c r="T17" i="1"/>
  <c r="L17" i="1"/>
  <c r="V16" i="1"/>
  <c r="T16" i="1"/>
  <c r="L16" i="1"/>
  <c r="V15" i="1"/>
  <c r="T15" i="1"/>
  <c r="L15" i="1"/>
  <c r="V14" i="1"/>
  <c r="T14" i="1"/>
  <c r="L14" i="1"/>
  <c r="V13" i="1"/>
  <c r="T13" i="1"/>
  <c r="L13" i="1"/>
  <c r="V12" i="1"/>
  <c r="T12" i="1"/>
  <c r="L12" i="1"/>
  <c r="V11" i="1"/>
  <c r="T11" i="1"/>
  <c r="L11" i="1"/>
  <c r="V10" i="1"/>
  <c r="T10" i="1"/>
  <c r="L10" i="1"/>
  <c r="L33" i="1" s="1"/>
  <c r="L5" i="1" s="1"/>
  <c r="K10" i="1"/>
  <c r="K33" i="1"/>
  <c r="K5" i="1"/>
  <c r="I10" i="1"/>
  <c r="I33" i="1"/>
  <c r="I5" i="1"/>
  <c r="G10" i="1"/>
  <c r="G33" i="1"/>
  <c r="G5" i="1"/>
  <c r="B10" i="1"/>
  <c r="B33" i="1"/>
  <c r="B5" i="1"/>
  <c r="W9" i="1"/>
  <c r="V9" i="1"/>
  <c r="U9" i="1"/>
  <c r="T9" i="1"/>
  <c r="R9" i="1"/>
  <c r="Q9" i="1"/>
  <c r="P9" i="1"/>
  <c r="O9" i="1"/>
  <c r="L9" i="1"/>
  <c r="K9" i="1"/>
  <c r="J9" i="1"/>
  <c r="I9" i="1"/>
  <c r="H9" i="1"/>
  <c r="G9" i="1"/>
  <c r="E9" i="1"/>
  <c r="D9" i="1"/>
  <c r="C9" i="1"/>
  <c r="C4" i="2"/>
  <c r="B9" i="1"/>
  <c r="Z7" i="1"/>
  <c r="L7" i="1"/>
  <c r="AW6" i="1"/>
  <c r="AV6" i="1"/>
  <c r="AU6" i="1"/>
  <c r="AU7" i="1" s="1"/>
  <c r="AT6" i="1"/>
  <c r="AS6" i="1"/>
  <c r="AR6" i="1"/>
  <c r="AQ6" i="1"/>
  <c r="AP6" i="1"/>
  <c r="AO6" i="1"/>
  <c r="AN6" i="1"/>
  <c r="AM6" i="1"/>
  <c r="AM7" i="1" s="1"/>
  <c r="AL6" i="1"/>
  <c r="AK6" i="1"/>
  <c r="AJ6" i="1"/>
  <c r="AI6" i="1"/>
  <c r="AH6" i="1"/>
  <c r="AG6" i="1"/>
  <c r="AF6" i="1"/>
  <c r="AE6" i="1"/>
  <c r="AE7" i="1" s="1"/>
  <c r="AD6" i="1"/>
  <c r="AC6" i="1"/>
  <c r="AB6" i="1"/>
  <c r="AA6" i="1"/>
  <c r="Y6" i="1"/>
  <c r="W6" i="1"/>
  <c r="U6" i="1"/>
  <c r="R6" i="1"/>
  <c r="P6" i="1"/>
  <c r="N6" i="1"/>
  <c r="M6" i="1"/>
  <c r="J6" i="1"/>
  <c r="H6" i="1"/>
  <c r="F6" i="1"/>
  <c r="E6" i="1"/>
  <c r="D6" i="1"/>
  <c r="C6" i="1"/>
  <c r="B6" i="1"/>
  <c r="AW5" i="1"/>
  <c r="AW7" i="1"/>
  <c r="AV5" i="1"/>
  <c r="AV7" i="1"/>
  <c r="AT5" i="1"/>
  <c r="AT7" i="1" s="1"/>
  <c r="AS5" i="1"/>
  <c r="AS7" i="1"/>
  <c r="AR5" i="1"/>
  <c r="AQ5" i="1"/>
  <c r="AQ7" i="1"/>
  <c r="AP5" i="1"/>
  <c r="AP7" i="1"/>
  <c r="AO5" i="1"/>
  <c r="AO7" i="1"/>
  <c r="AN5" i="1"/>
  <c r="AN7" i="1"/>
  <c r="AL5" i="1"/>
  <c r="AL7" i="1" s="1"/>
  <c r="AK5" i="1"/>
  <c r="AK7" i="1"/>
  <c r="AJ5" i="1"/>
  <c r="AI5" i="1"/>
  <c r="AI7" i="1"/>
  <c r="AH5" i="1"/>
  <c r="AH7" i="1"/>
  <c r="AG5" i="1"/>
  <c r="AG7" i="1"/>
  <c r="AF5" i="1"/>
  <c r="AF7" i="1"/>
  <c r="AD5" i="1"/>
  <c r="AD7" i="1" s="1"/>
  <c r="AC5" i="1"/>
  <c r="AC7" i="1"/>
  <c r="AB5" i="1"/>
  <c r="AA5" i="1"/>
  <c r="AA7" i="1"/>
  <c r="Y5" i="1"/>
  <c r="Y7" i="1"/>
  <c r="W5" i="1"/>
  <c r="W7" i="1"/>
  <c r="V5" i="1"/>
  <c r="U5" i="1"/>
  <c r="U7" i="1" s="1"/>
  <c r="T5" i="1"/>
  <c r="R5" i="1"/>
  <c r="R7" i="1"/>
  <c r="P5" i="1"/>
  <c r="P7" i="1"/>
  <c r="N5" i="1"/>
  <c r="N7" i="1"/>
  <c r="M5" i="1"/>
  <c r="M7" i="1"/>
  <c r="J5" i="1"/>
  <c r="J7" i="1"/>
  <c r="H5" i="1"/>
  <c r="H7" i="1"/>
  <c r="F5" i="1"/>
  <c r="F7" i="1"/>
  <c r="E5" i="1"/>
  <c r="E7" i="1"/>
  <c r="D5" i="1"/>
  <c r="D7" i="1" s="1"/>
  <c r="C5" i="1"/>
  <c r="C7" i="1"/>
  <c r="M4" i="1"/>
  <c r="M271" i="1" s="1"/>
  <c r="F4" i="1"/>
  <c r="F245" i="1" s="1"/>
  <c r="T85" i="1"/>
  <c r="AR7" i="1"/>
  <c r="AJ7" i="1"/>
  <c r="V85" i="1"/>
  <c r="AB7" i="1"/>
  <c r="C7" i="2"/>
  <c r="C5" i="2"/>
  <c r="B7" i="1"/>
  <c r="T88" i="1"/>
  <c r="T95" i="1"/>
  <c r="T6" i="1"/>
  <c r="T7" i="1"/>
  <c r="J7" i="2"/>
  <c r="J5" i="2"/>
  <c r="I7" i="1"/>
  <c r="F266" i="1"/>
  <c r="AD228" i="1"/>
  <c r="AL228" i="1"/>
  <c r="AT228" i="1"/>
  <c r="U8" i="2"/>
  <c r="V10" i="2"/>
  <c r="G174" i="1"/>
  <c r="H10" i="2"/>
  <c r="H8" i="2"/>
  <c r="G178" i="1"/>
  <c r="G182" i="1"/>
  <c r="AE228" i="1"/>
  <c r="AM228" i="1"/>
  <c r="AU228" i="1"/>
  <c r="E7" i="2"/>
  <c r="E5" i="2"/>
  <c r="N7" i="2"/>
  <c r="N5" i="2"/>
  <c r="M7" i="2"/>
  <c r="M5" i="2"/>
  <c r="L7" i="2"/>
  <c r="L5" i="2"/>
  <c r="F7" i="2"/>
  <c r="F5" i="2"/>
  <c r="O36" i="1"/>
  <c r="O42" i="1"/>
  <c r="O6" i="1"/>
  <c r="O7" i="2"/>
  <c r="P7" i="2"/>
  <c r="P5" i="2"/>
  <c r="V60" i="1"/>
  <c r="V198" i="1"/>
  <c r="R10" i="2"/>
  <c r="S10" i="2"/>
  <c r="S8" i="2"/>
  <c r="I174" i="1"/>
  <c r="I178" i="1"/>
  <c r="I182" i="1"/>
  <c r="G183" i="1"/>
  <c r="K198" i="1"/>
  <c r="AF228" i="1"/>
  <c r="AN228" i="1"/>
  <c r="AV228" i="1"/>
  <c r="Q280" i="1"/>
  <c r="R7" i="2"/>
  <c r="S7" i="2"/>
  <c r="S5" i="2"/>
  <c r="O191" i="1"/>
  <c r="I191" i="1"/>
  <c r="G191" i="1"/>
  <c r="Y198" i="1"/>
  <c r="Y228" i="1"/>
  <c r="Y7" i="2"/>
  <c r="X5" i="2"/>
  <c r="J10" i="2"/>
  <c r="J8" i="2"/>
  <c r="G193" i="1"/>
  <c r="Q193" i="1"/>
  <c r="O193" i="1"/>
  <c r="O195" i="1"/>
  <c r="I195" i="1"/>
  <c r="G195" i="1"/>
  <c r="Z228" i="1"/>
  <c r="AH228" i="1"/>
  <c r="AP228" i="1"/>
  <c r="O174" i="1"/>
  <c r="O10" i="2"/>
  <c r="P10" i="2"/>
  <c r="P8" i="2"/>
  <c r="O178" i="1"/>
  <c r="O182" i="1"/>
  <c r="Q191" i="1"/>
  <c r="G197" i="1"/>
  <c r="Q197" i="1"/>
  <c r="O197" i="1"/>
  <c r="AA228" i="1"/>
  <c r="AI228" i="1"/>
  <c r="AQ228" i="1"/>
  <c r="N4" i="1"/>
  <c r="N254" i="1" s="1"/>
  <c r="G36" i="1"/>
  <c r="G42" i="1"/>
  <c r="G6" i="1"/>
  <c r="G7" i="1"/>
  <c r="Y98" i="1"/>
  <c r="L198" i="1"/>
  <c r="O183" i="1"/>
  <c r="Q195" i="1"/>
  <c r="AB228" i="1"/>
  <c r="AJ228" i="1"/>
  <c r="AR228" i="1"/>
  <c r="I186" i="1"/>
  <c r="I198" i="1" s="1"/>
  <c r="G186" i="1"/>
  <c r="AC228" i="1"/>
  <c r="AK228" i="1"/>
  <c r="AS228" i="1"/>
  <c r="G255" i="1"/>
  <c r="G260" i="1"/>
  <c r="O262" i="1"/>
  <c r="K264" i="1"/>
  <c r="O267" i="1"/>
  <c r="O273" i="1"/>
  <c r="O274" i="1"/>
  <c r="G278" i="1"/>
  <c r="W5" i="2"/>
  <c r="G231" i="1"/>
  <c r="G243" i="1"/>
  <c r="K243" i="1"/>
  <c r="I255" i="1"/>
  <c r="I257" i="1"/>
  <c r="I260" i="1"/>
  <c r="I264" i="1"/>
  <c r="Q262" i="1"/>
  <c r="Q267" i="1"/>
  <c r="O268" i="1"/>
  <c r="O269" i="1" s="1"/>
  <c r="Q273" i="1"/>
  <c r="Q274" i="1" s="1"/>
  <c r="E10" i="2"/>
  <c r="E8" i="2"/>
  <c r="I231" i="1"/>
  <c r="I243" i="1"/>
  <c r="G256" i="1"/>
  <c r="G257" i="1" s="1"/>
  <c r="G261" i="1"/>
  <c r="Q268" i="1"/>
  <c r="G272" i="1"/>
  <c r="G277" i="1"/>
  <c r="G280" i="1"/>
  <c r="F10" i="2"/>
  <c r="F8" i="2"/>
  <c r="I277" i="1"/>
  <c r="I280" i="1"/>
  <c r="K257" i="1"/>
  <c r="G262" i="1"/>
  <c r="G267" i="1"/>
  <c r="G269" i="1"/>
  <c r="G273" i="1"/>
  <c r="K280" i="1"/>
  <c r="I267" i="1"/>
  <c r="I269" i="1"/>
  <c r="L10" i="2"/>
  <c r="L8" i="2"/>
  <c r="K274" i="1"/>
  <c r="M10" i="2"/>
  <c r="M8" i="2"/>
  <c r="H7" i="2"/>
  <c r="H5" i="2"/>
  <c r="T68" i="1"/>
  <c r="T75" i="1"/>
  <c r="G274" i="1"/>
  <c r="Q269" i="1"/>
  <c r="N102" i="1"/>
  <c r="Y4" i="1"/>
  <c r="Y276" i="1" s="1"/>
  <c r="W10" i="2"/>
  <c r="V8" i="2"/>
  <c r="Z7" i="2"/>
  <c r="Y5" i="2"/>
  <c r="G264" i="1"/>
  <c r="W8" i="2"/>
  <c r="X10" i="2"/>
  <c r="Y200" i="1"/>
  <c r="Y67" i="1"/>
  <c r="Y170" i="1"/>
  <c r="Y97" i="1"/>
  <c r="Z4" i="1"/>
  <c r="Z254" i="1" s="1"/>
  <c r="Z5" i="2"/>
  <c r="AA7" i="2"/>
  <c r="AA5" i="2"/>
  <c r="AB7" i="2"/>
  <c r="Z271" i="1"/>
  <c r="Z200" i="1"/>
  <c r="Z230" i="1"/>
  <c r="Z35" i="1"/>
  <c r="Z170" i="1"/>
  <c r="AA4" i="1"/>
  <c r="AA259" i="1" s="1"/>
  <c r="Z77" i="1"/>
  <c r="Z44" i="1"/>
  <c r="X8" i="2"/>
  <c r="Y10" i="2"/>
  <c r="Y8" i="2"/>
  <c r="Z10" i="2"/>
  <c r="AA245" i="1"/>
  <c r="AA110" i="1"/>
  <c r="AA35" i="1"/>
  <c r="AA102" i="1"/>
  <c r="AB4" i="1"/>
  <c r="AB259" i="1" s="1"/>
  <c r="AA77" i="1"/>
  <c r="AB5" i="2"/>
  <c r="AC7" i="2"/>
  <c r="AB276" i="1"/>
  <c r="AB35" i="1"/>
  <c r="AC4" i="1"/>
  <c r="AC254" i="1" s="1"/>
  <c r="AB77" i="1"/>
  <c r="AC5" i="2"/>
  <c r="AD7" i="2"/>
  <c r="Z8" i="2"/>
  <c r="AA10" i="2"/>
  <c r="AA8" i="2"/>
  <c r="AB10" i="2"/>
  <c r="AD5" i="2"/>
  <c r="AE7" i="2"/>
  <c r="AC271" i="1"/>
  <c r="AC97" i="1"/>
  <c r="AC9" i="1"/>
  <c r="AD4" i="1"/>
  <c r="AD266" i="1" s="1"/>
  <c r="AD254" i="1"/>
  <c r="AE4" i="1"/>
  <c r="AE254" i="1" s="1"/>
  <c r="AD9" i="1"/>
  <c r="AF7" i="2"/>
  <c r="AE5" i="2"/>
  <c r="AB8" i="2"/>
  <c r="AC10" i="2"/>
  <c r="AE276" i="1"/>
  <c r="AE245" i="1"/>
  <c r="AE259" i="1"/>
  <c r="AE170" i="1"/>
  <c r="AE53" i="1"/>
  <c r="AF4" i="1"/>
  <c r="AF271" i="1" s="1"/>
  <c r="AE107" i="1"/>
  <c r="AE200" i="1"/>
  <c r="AE87" i="1"/>
  <c r="AC8" i="2"/>
  <c r="AD10" i="2"/>
  <c r="AG7" i="2"/>
  <c r="AF5" i="2"/>
  <c r="AG4" i="1"/>
  <c r="AG271" i="1" s="1"/>
  <c r="AF140" i="1"/>
  <c r="AH7" i="2"/>
  <c r="AG5" i="2"/>
  <c r="AE10" i="2"/>
  <c r="AD8" i="2"/>
  <c r="AE8" i="2"/>
  <c r="AF10" i="2"/>
  <c r="AG230" i="1"/>
  <c r="AG77" i="1"/>
  <c r="AG67" i="1"/>
  <c r="AG9" i="1"/>
  <c r="AG87" i="1"/>
  <c r="AG170" i="1"/>
  <c r="AG97" i="1"/>
  <c r="AH4" i="1"/>
  <c r="AH266" i="1" s="1"/>
  <c r="AH5" i="2"/>
  <c r="AI7" i="2"/>
  <c r="AI5" i="2"/>
  <c r="AJ7" i="2"/>
  <c r="AH245" i="1"/>
  <c r="AH97" i="1"/>
  <c r="AI4" i="1"/>
  <c r="AI276" i="1" s="1"/>
  <c r="AH44" i="1"/>
  <c r="AF8" i="2"/>
  <c r="AG10" i="2"/>
  <c r="AI266" i="1"/>
  <c r="AI271" i="1"/>
  <c r="AI245" i="1"/>
  <c r="AI200" i="1"/>
  <c r="AI230" i="1"/>
  <c r="AI259" i="1"/>
  <c r="AI9" i="1"/>
  <c r="AI87" i="1"/>
  <c r="AI35" i="1"/>
  <c r="AI140" i="1"/>
  <c r="AI170" i="1"/>
  <c r="AI97" i="1"/>
  <c r="AI53" i="1"/>
  <c r="AJ4" i="1"/>
  <c r="AJ266" i="1" s="1"/>
  <c r="AI77" i="1"/>
  <c r="AI67" i="1"/>
  <c r="AI44" i="1"/>
  <c r="AI107" i="1"/>
  <c r="AG8" i="2"/>
  <c r="AH10" i="2"/>
  <c r="AJ5" i="2"/>
  <c r="AK7" i="2"/>
  <c r="AK4" i="1"/>
  <c r="AK266" i="1" s="1"/>
  <c r="AJ77" i="1"/>
  <c r="AK5" i="2"/>
  <c r="AL7" i="2"/>
  <c r="AH8" i="2"/>
  <c r="AI10" i="2"/>
  <c r="AI8" i="2"/>
  <c r="AJ10" i="2"/>
  <c r="AK245" i="1"/>
  <c r="AK53" i="1"/>
  <c r="AK102" i="1"/>
  <c r="AK35" i="1"/>
  <c r="AL4" i="1"/>
  <c r="AL230" i="1" s="1"/>
  <c r="AL5" i="2"/>
  <c r="AM7" i="2"/>
  <c r="AN7" i="2"/>
  <c r="AM5" i="2"/>
  <c r="AM4" i="1"/>
  <c r="AM170" i="1" s="1"/>
  <c r="AL44" i="1"/>
  <c r="AJ8" i="2"/>
  <c r="AK10" i="2"/>
  <c r="AK8" i="2"/>
  <c r="AL10" i="2"/>
  <c r="AM266" i="1"/>
  <c r="AM97" i="1"/>
  <c r="AM53" i="1"/>
  <c r="AN4" i="1"/>
  <c r="AN67" i="1" s="1"/>
  <c r="AM87" i="1"/>
  <c r="AM35" i="1"/>
  <c r="AO7" i="2"/>
  <c r="AN5" i="2"/>
  <c r="AN230" i="1"/>
  <c r="AO4" i="1"/>
  <c r="AO230" i="1" s="1"/>
  <c r="AN87" i="1"/>
  <c r="AP7" i="2"/>
  <c r="AO5" i="2"/>
  <c r="AM10" i="2"/>
  <c r="AL8" i="2"/>
  <c r="AM8" i="2"/>
  <c r="AN10" i="2"/>
  <c r="AO276" i="1"/>
  <c r="AO9" i="1"/>
  <c r="AO170" i="1"/>
  <c r="AP4" i="1"/>
  <c r="AP110" i="1" s="1"/>
  <c r="AP5" i="2"/>
  <c r="AQ7" i="2"/>
  <c r="AQ5" i="2"/>
  <c r="AR7" i="2"/>
  <c r="AR5" i="2"/>
  <c r="AN8" i="2"/>
  <c r="AO10" i="2"/>
  <c r="AP259" i="1"/>
  <c r="AP254" i="1"/>
  <c r="AP266" i="1"/>
  <c r="AP200" i="1"/>
  <c r="AP9" i="1"/>
  <c r="AP87" i="1"/>
  <c r="AP35" i="1"/>
  <c r="AP170" i="1"/>
  <c r="AQ4" i="1"/>
  <c r="AQ245" i="1" s="1"/>
  <c r="AP77" i="1"/>
  <c r="AO8" i="2"/>
  <c r="AP10" i="2"/>
  <c r="AQ266" i="1"/>
  <c r="AQ87" i="1"/>
  <c r="AR4" i="1"/>
  <c r="AR254" i="1" s="1"/>
  <c r="AQ44" i="1"/>
  <c r="AP8" i="2"/>
  <c r="AQ10" i="2"/>
  <c r="AR230" i="1"/>
  <c r="AR110" i="1"/>
  <c r="AR102" i="1"/>
  <c r="AS4" i="1"/>
  <c r="AS230" i="1" s="1"/>
  <c r="AR77" i="1"/>
  <c r="AO4" i="2"/>
  <c r="AK4" i="2" s="1"/>
  <c r="AG4" i="2" s="1"/>
  <c r="AC4" i="2" s="1"/>
  <c r="Y4" i="2" s="1"/>
  <c r="U4" i="2" s="1"/>
  <c r="AS271" i="1"/>
  <c r="AS67" i="1"/>
  <c r="AT4" i="1"/>
  <c r="AT67" i="1" s="1"/>
  <c r="AQ8" i="2"/>
  <c r="AR10" i="2"/>
  <c r="AR8" i="2"/>
  <c r="AP4" i="2"/>
  <c r="AL4" i="2" s="1"/>
  <c r="AH4" i="2" s="1"/>
  <c r="AD4" i="2" s="1"/>
  <c r="Z4" i="2" s="1"/>
  <c r="V4" i="2" s="1"/>
  <c r="R4" i="2" s="1"/>
  <c r="AT97" i="1"/>
  <c r="AU4" i="1"/>
  <c r="AU62" i="1" s="1"/>
  <c r="AT107" i="1"/>
  <c r="AT110" i="1"/>
  <c r="AQ4" i="2"/>
  <c r="AM4" i="2" s="1"/>
  <c r="AI4" i="2" s="1"/>
  <c r="AE4" i="2" s="1"/>
  <c r="AA4" i="2" s="1"/>
  <c r="W4" i="2" s="1"/>
  <c r="S4" i="2" s="1"/>
  <c r="AU271" i="1"/>
  <c r="AU230" i="1"/>
  <c r="AU259" i="1"/>
  <c r="AU254" i="1"/>
  <c r="AU266" i="1"/>
  <c r="AU97" i="1"/>
  <c r="AV4" i="1"/>
  <c r="AV271" i="1" s="1"/>
  <c r="AU77" i="1"/>
  <c r="AU67" i="1"/>
  <c r="AU44" i="1"/>
  <c r="AU9" i="1"/>
  <c r="AU110" i="1"/>
  <c r="AU140" i="1"/>
  <c r="AV276" i="1"/>
  <c r="AR4" i="2"/>
  <c r="AN4" i="2" s="1"/>
  <c r="AJ4" i="2" s="1"/>
  <c r="AF4" i="2" s="1"/>
  <c r="AB4" i="2" s="1"/>
  <c r="X4" i="2" s="1"/>
  <c r="T4" i="2" s="1"/>
  <c r="AV102" i="1"/>
  <c r="AW4" i="1"/>
  <c r="AW53" i="1" s="1"/>
  <c r="AV170" i="1"/>
  <c r="AO140" i="1" l="1"/>
  <c r="AN9" i="1"/>
  <c r="AN266" i="1"/>
  <c r="AH67" i="1"/>
  <c r="AH87" i="1"/>
  <c r="AD67" i="1"/>
  <c r="AT254" i="1"/>
  <c r="AS276" i="1"/>
  <c r="AQ110" i="1"/>
  <c r="AV87" i="1"/>
  <c r="AU102" i="1"/>
  <c r="AT259" i="1"/>
  <c r="AP53" i="1"/>
  <c r="AO35" i="1"/>
  <c r="AO259" i="1"/>
  <c r="AN62" i="1"/>
  <c r="AM9" i="1"/>
  <c r="AK62" i="1"/>
  <c r="AJ200" i="1"/>
  <c r="AH77" i="1"/>
  <c r="AH9" i="1"/>
  <c r="AG140" i="1"/>
  <c r="AG200" i="1"/>
  <c r="AF254" i="1"/>
  <c r="AC200" i="1"/>
  <c r="Z276" i="1"/>
  <c r="Y35" i="1"/>
  <c r="N230" i="1"/>
  <c r="M9" i="1"/>
  <c r="M35" i="1"/>
  <c r="F97" i="1"/>
  <c r="AV35" i="1"/>
  <c r="AO254" i="1"/>
  <c r="AU35" i="1"/>
  <c r="AS107" i="1"/>
  <c r="AQ9" i="1"/>
  <c r="AP271" i="1"/>
  <c r="AN254" i="1"/>
  <c r="AV77" i="1"/>
  <c r="AU87" i="1"/>
  <c r="AT87" i="1"/>
  <c r="AT230" i="1"/>
  <c r="AS44" i="1"/>
  <c r="AR67" i="1"/>
  <c r="AQ276" i="1"/>
  <c r="AP62" i="1"/>
  <c r="AP276" i="1"/>
  <c r="AO87" i="1"/>
  <c r="AN140" i="1"/>
  <c r="AN259" i="1"/>
  <c r="AM44" i="1"/>
  <c r="AK97" i="1"/>
  <c r="AJ140" i="1"/>
  <c r="AH230" i="1"/>
  <c r="AG35" i="1"/>
  <c r="AG245" i="1"/>
  <c r="AF259" i="1"/>
  <c r="AE44" i="1"/>
  <c r="AD53" i="1"/>
  <c r="AC62" i="1"/>
  <c r="AA276" i="1"/>
  <c r="Z97" i="1"/>
  <c r="Y44" i="1"/>
  <c r="N276" i="1"/>
  <c r="F107" i="1"/>
  <c r="AK200" i="1"/>
  <c r="AJ35" i="1"/>
  <c r="AH53" i="1"/>
  <c r="AH200" i="1"/>
  <c r="AG276" i="1"/>
  <c r="AD62" i="1"/>
  <c r="AQ77" i="1"/>
  <c r="AO67" i="1"/>
  <c r="AN110" i="1"/>
  <c r="AN271" i="1"/>
  <c r="AJ87" i="1"/>
  <c r="AG266" i="1"/>
  <c r="AT266" i="1"/>
  <c r="AS254" i="1"/>
  <c r="AO200" i="1"/>
  <c r="AN107" i="1"/>
  <c r="AK87" i="1"/>
  <c r="AK271" i="1"/>
  <c r="AJ107" i="1"/>
  <c r="AJ276" i="1"/>
  <c r="AH170" i="1"/>
  <c r="AH271" i="1"/>
  <c r="AG53" i="1"/>
  <c r="AG107" i="1"/>
  <c r="AG254" i="1"/>
  <c r="AE97" i="1"/>
  <c r="AD245" i="1"/>
  <c r="AC276" i="1"/>
  <c r="Z87" i="1"/>
  <c r="Y254" i="1"/>
  <c r="AS102" i="1"/>
  <c r="AW87" i="1"/>
  <c r="AW271" i="1"/>
  <c r="AR87" i="1"/>
  <c r="AQ35" i="1"/>
  <c r="AP44" i="1"/>
  <c r="AO53" i="1"/>
  <c r="AO245" i="1"/>
  <c r="AN44" i="1"/>
  <c r="AK110" i="1"/>
  <c r="AJ67" i="1"/>
  <c r="AH140" i="1"/>
  <c r="AH276" i="1"/>
  <c r="AG62" i="1"/>
  <c r="AG44" i="1"/>
  <c r="AG259" i="1"/>
  <c r="AF53" i="1"/>
  <c r="AD110" i="1"/>
  <c r="AD271" i="1"/>
  <c r="Y259" i="1"/>
  <c r="N67" i="1"/>
  <c r="M245" i="1"/>
  <c r="AH35" i="1"/>
  <c r="AH254" i="1"/>
  <c r="AW276" i="1"/>
  <c r="AL259" i="1"/>
  <c r="AL77" i="1"/>
  <c r="AL140" i="1"/>
  <c r="AL200" i="1"/>
  <c r="AL102" i="1"/>
  <c r="AL87" i="1"/>
  <c r="AS259" i="1"/>
  <c r="AS77" i="1"/>
  <c r="AS35" i="1"/>
  <c r="AS245" i="1"/>
  <c r="AS53" i="1"/>
  <c r="AS110" i="1"/>
  <c r="AM230" i="1"/>
  <c r="AM200" i="1"/>
  <c r="AM110" i="1"/>
  <c r="AM271" i="1"/>
  <c r="AM62" i="1"/>
  <c r="AM107" i="1"/>
  <c r="AL271" i="1"/>
  <c r="AJ254" i="1"/>
  <c r="AJ62" i="1"/>
  <c r="AJ9" i="1"/>
  <c r="AJ230" i="1"/>
  <c r="AJ170" i="1"/>
  <c r="AJ44" i="1"/>
  <c r="AF62" i="1"/>
  <c r="AR259" i="1"/>
  <c r="AR62" i="1"/>
  <c r="AR200" i="1"/>
  <c r="AR245" i="1"/>
  <c r="AR170" i="1"/>
  <c r="AR44" i="1"/>
  <c r="AL53" i="1"/>
  <c r="AL276" i="1"/>
  <c r="AF245" i="1"/>
  <c r="AF67" i="1"/>
  <c r="AF170" i="1"/>
  <c r="AF44" i="1"/>
  <c r="AF230" i="1"/>
  <c r="AF97" i="1"/>
  <c r="AF266" i="1"/>
  <c r="AF110" i="1"/>
  <c r="AF9" i="1"/>
  <c r="AF102" i="1"/>
  <c r="AF87" i="1"/>
  <c r="AF276" i="1"/>
  <c r="AF35" i="1"/>
  <c r="AW266" i="1"/>
  <c r="AW107" i="1"/>
  <c r="AW62" i="1"/>
  <c r="AL245" i="1"/>
  <c r="AV230" i="1"/>
  <c r="AV67" i="1"/>
  <c r="AV140" i="1"/>
  <c r="AW230" i="1"/>
  <c r="AT271" i="1"/>
  <c r="AT62" i="1"/>
  <c r="AT9" i="1"/>
  <c r="AT170" i="1"/>
  <c r="AT44" i="1"/>
  <c r="AS62" i="1"/>
  <c r="AR53" i="1"/>
  <c r="AR271" i="1"/>
  <c r="AQ102" i="1"/>
  <c r="AQ254" i="1"/>
  <c r="AM67" i="1"/>
  <c r="AM254" i="1"/>
  <c r="AL35" i="1"/>
  <c r="AL62" i="1"/>
  <c r="AL266" i="1"/>
  <c r="AK276" i="1"/>
  <c r="AK170" i="1"/>
  <c r="AK107" i="1"/>
  <c r="AK140" i="1"/>
  <c r="AK67" i="1"/>
  <c r="AJ110" i="1"/>
  <c r="AF200" i="1"/>
  <c r="AW110" i="1"/>
  <c r="AL67" i="1"/>
  <c r="AW102" i="1"/>
  <c r="AW44" i="1"/>
  <c r="AW67" i="1"/>
  <c r="AT77" i="1"/>
  <c r="AW77" i="1"/>
  <c r="AV53" i="1"/>
  <c r="AV9" i="1"/>
  <c r="AV254" i="1"/>
  <c r="AU245" i="1"/>
  <c r="AU53" i="1"/>
  <c r="AU200" i="1"/>
  <c r="AU276" i="1"/>
  <c r="AT245" i="1"/>
  <c r="AS87" i="1"/>
  <c r="AS97" i="1"/>
  <c r="AS266" i="1"/>
  <c r="AR97" i="1"/>
  <c r="AR276" i="1"/>
  <c r="AQ53" i="1"/>
  <c r="AQ230" i="1"/>
  <c r="AP230" i="1"/>
  <c r="AP97" i="1"/>
  <c r="AP245" i="1"/>
  <c r="AP140" i="1"/>
  <c r="AP67" i="1"/>
  <c r="AO44" i="1"/>
  <c r="AN53" i="1"/>
  <c r="AM77" i="1"/>
  <c r="AM259" i="1"/>
  <c r="AL110" i="1"/>
  <c r="AL97" i="1"/>
  <c r="AK9" i="1"/>
  <c r="AK254" i="1"/>
  <c r="AJ102" i="1"/>
  <c r="AJ259" i="1"/>
  <c r="AF107" i="1"/>
  <c r="AW254" i="1"/>
  <c r="AW259" i="1"/>
  <c r="AW97" i="1"/>
  <c r="AV266" i="1"/>
  <c r="AT200" i="1"/>
  <c r="AW170" i="1"/>
  <c r="AW140" i="1"/>
  <c r="AV62" i="1"/>
  <c r="AV107" i="1"/>
  <c r="AV259" i="1"/>
  <c r="AT140" i="1"/>
  <c r="AT102" i="1"/>
  <c r="AT276" i="1"/>
  <c r="AS9" i="1"/>
  <c r="AS170" i="1"/>
  <c r="AR9" i="1"/>
  <c r="AR140" i="1"/>
  <c r="AR266" i="1"/>
  <c r="AQ62" i="1"/>
  <c r="AO271" i="1"/>
  <c r="AO110" i="1"/>
  <c r="AO102" i="1"/>
  <c r="AO266" i="1"/>
  <c r="AO107" i="1"/>
  <c r="AO62" i="1"/>
  <c r="AN245" i="1"/>
  <c r="AN77" i="1"/>
  <c r="AN170" i="1"/>
  <c r="AN276" i="1"/>
  <c r="AN102" i="1"/>
  <c r="AN35" i="1"/>
  <c r="AM245" i="1"/>
  <c r="AL9" i="1"/>
  <c r="AL170" i="1"/>
  <c r="AK44" i="1"/>
  <c r="AK259" i="1"/>
  <c r="AJ53" i="1"/>
  <c r="AJ245" i="1"/>
  <c r="AF77" i="1"/>
  <c r="AW9" i="1"/>
  <c r="AV110" i="1"/>
  <c r="AV200" i="1"/>
  <c r="AW200" i="1"/>
  <c r="AQ259" i="1"/>
  <c r="AQ97" i="1"/>
  <c r="AQ107" i="1"/>
  <c r="AQ200" i="1"/>
  <c r="AQ140" i="1"/>
  <c r="AQ67" i="1"/>
  <c r="AW35" i="1"/>
  <c r="AW245" i="1"/>
  <c r="AV97" i="1"/>
  <c r="AV44" i="1"/>
  <c r="AV245" i="1"/>
  <c r="AU107" i="1"/>
  <c r="AU170" i="1"/>
  <c r="AT35" i="1"/>
  <c r="AT53" i="1"/>
  <c r="AS200" i="1"/>
  <c r="AS140" i="1"/>
  <c r="AR107" i="1"/>
  <c r="AR35" i="1"/>
  <c r="AQ170" i="1"/>
  <c r="AQ271" i="1"/>
  <c r="AP102" i="1"/>
  <c r="AP107" i="1"/>
  <c r="AO97" i="1"/>
  <c r="AO77" i="1"/>
  <c r="AN97" i="1"/>
  <c r="AN200" i="1"/>
  <c r="AM140" i="1"/>
  <c r="AM102" i="1"/>
  <c r="AM276" i="1"/>
  <c r="AL107" i="1"/>
  <c r="AL254" i="1"/>
  <c r="AK77" i="1"/>
  <c r="AK230" i="1"/>
  <c r="AJ97" i="1"/>
  <c r="AJ271" i="1"/>
  <c r="AI62" i="1"/>
  <c r="AI254" i="1"/>
  <c r="AH62" i="1"/>
  <c r="AH107" i="1"/>
  <c r="AH259" i="1"/>
  <c r="AE110" i="1"/>
  <c r="AE102" i="1"/>
  <c r="AE230" i="1"/>
  <c r="AD140" i="1"/>
  <c r="AD77" i="1"/>
  <c r="AD259" i="1"/>
  <c r="AC35" i="1"/>
  <c r="AC77" i="1"/>
  <c r="AC259" i="1"/>
  <c r="AB107" i="1"/>
  <c r="AB97" i="1"/>
  <c r="AB230" i="1"/>
  <c r="AA44" i="1"/>
  <c r="AA170" i="1"/>
  <c r="AA230" i="1"/>
  <c r="Z62" i="1"/>
  <c r="Z107" i="1"/>
  <c r="Z259" i="1"/>
  <c r="Y62" i="1"/>
  <c r="Y107" i="1"/>
  <c r="Y266" i="1"/>
  <c r="N62" i="1"/>
  <c r="N259" i="1"/>
  <c r="M276" i="1"/>
  <c r="F62" i="1"/>
  <c r="F271" i="1"/>
  <c r="AD35" i="1"/>
  <c r="AD230" i="1"/>
  <c r="AC87" i="1"/>
  <c r="AC102" i="1"/>
  <c r="AC230" i="1"/>
  <c r="AB44" i="1"/>
  <c r="AB170" i="1"/>
  <c r="AB245" i="1"/>
  <c r="AA67" i="1"/>
  <c r="AA140" i="1"/>
  <c r="AA200" i="1"/>
  <c r="N271" i="1"/>
  <c r="M230" i="1"/>
  <c r="F102" i="1"/>
  <c r="F276" i="1"/>
  <c r="F9" i="1"/>
  <c r="AE9" i="1"/>
  <c r="AE62" i="1"/>
  <c r="AE271" i="1"/>
  <c r="AD87" i="1"/>
  <c r="AD102" i="1"/>
  <c r="AD200" i="1"/>
  <c r="AC110" i="1"/>
  <c r="AC53" i="1"/>
  <c r="AC245" i="1"/>
  <c r="AB67" i="1"/>
  <c r="AB140" i="1"/>
  <c r="AB271" i="1"/>
  <c r="AA87" i="1"/>
  <c r="AA271" i="1"/>
  <c r="Z67" i="1"/>
  <c r="Z140" i="1"/>
  <c r="Z245" i="1"/>
  <c r="Y140" i="1"/>
  <c r="Y77" i="1"/>
  <c r="Y230" i="1"/>
  <c r="N9" i="1"/>
  <c r="N107" i="1"/>
  <c r="M266" i="1"/>
  <c r="F230" i="1"/>
  <c r="M62" i="1"/>
  <c r="AB87" i="1"/>
  <c r="AB266" i="1"/>
  <c r="AE140" i="1"/>
  <c r="AE67" i="1"/>
  <c r="AE266" i="1"/>
  <c r="AD107" i="1"/>
  <c r="AD97" i="1"/>
  <c r="AD276" i="1"/>
  <c r="AC107" i="1"/>
  <c r="AC170" i="1"/>
  <c r="AC266" i="1"/>
  <c r="AB102" i="1"/>
  <c r="AB110" i="1"/>
  <c r="AA53" i="1"/>
  <c r="AA9" i="1"/>
  <c r="AA266" i="1"/>
  <c r="M254" i="1"/>
  <c r="F170" i="1"/>
  <c r="F254" i="1"/>
  <c r="Y87" i="1"/>
  <c r="Y245" i="1"/>
  <c r="N97" i="1"/>
  <c r="N266" i="1"/>
  <c r="M170" i="1"/>
  <c r="AI102" i="1"/>
  <c r="AI110" i="1"/>
  <c r="AH102" i="1"/>
  <c r="AH110" i="1"/>
  <c r="AG102" i="1"/>
  <c r="AG110" i="1"/>
  <c r="AE35" i="1"/>
  <c r="AE77" i="1"/>
  <c r="AD44" i="1"/>
  <c r="AD170" i="1"/>
  <c r="AC44" i="1"/>
  <c r="AC140" i="1"/>
  <c r="AB9" i="1"/>
  <c r="AB53" i="1"/>
  <c r="AB254" i="1"/>
  <c r="AA62" i="1"/>
  <c r="AA254" i="1"/>
  <c r="Z102" i="1"/>
  <c r="Z110" i="1"/>
  <c r="Z266" i="1"/>
  <c r="Y102" i="1"/>
  <c r="Y110" i="1"/>
  <c r="Y271" i="1"/>
  <c r="N170" i="1"/>
  <c r="N245" i="1"/>
  <c r="M97" i="1"/>
  <c r="M107" i="1"/>
  <c r="M259" i="1"/>
  <c r="F35" i="1"/>
  <c r="F259" i="1"/>
  <c r="AC67" i="1"/>
  <c r="AB200" i="1"/>
  <c r="AB62" i="1"/>
  <c r="AA107" i="1"/>
  <c r="AA97" i="1"/>
  <c r="Z53" i="1"/>
  <c r="Z9" i="1"/>
  <c r="Y53" i="1"/>
  <c r="Y9" i="1"/>
  <c r="N35" i="1"/>
  <c r="M67" i="1"/>
  <c r="M102" i="1"/>
  <c r="F67" i="1"/>
  <c r="G198" i="1"/>
  <c r="Q10" i="1"/>
  <c r="Q33" i="1" s="1"/>
  <c r="Q5" i="1" s="1"/>
  <c r="O10" i="1"/>
  <c r="O33" i="1" s="1"/>
  <c r="O5" i="1" s="1"/>
  <c r="O7" i="1" s="1"/>
  <c r="K42" i="1"/>
  <c r="K6" i="1" s="1"/>
  <c r="K7" i="1" s="1"/>
  <c r="Q36" i="1"/>
  <c r="Q42" i="1" s="1"/>
  <c r="Q6" i="1" s="1"/>
  <c r="V36" i="1"/>
  <c r="V42" i="1" s="1"/>
  <c r="V51" i="1"/>
  <c r="Q108" i="1"/>
  <c r="O108" i="1"/>
  <c r="Q173" i="1"/>
  <c r="O173" i="1"/>
  <c r="Q177" i="1"/>
  <c r="O177" i="1"/>
  <c r="Q181" i="1"/>
  <c r="O181" i="1"/>
  <c r="Q185" i="1"/>
  <c r="O185" i="1"/>
  <c r="Q188" i="1"/>
  <c r="O188" i="1"/>
  <c r="Q194" i="1"/>
  <c r="O194" i="1"/>
  <c r="Q263" i="1"/>
  <c r="Q264" i="1" s="1"/>
  <c r="O263" i="1"/>
  <c r="O264" i="1" s="1"/>
  <c r="O198" i="1" l="1"/>
  <c r="Q198" i="1"/>
  <c r="V88" i="1"/>
  <c r="V6" i="1"/>
  <c r="V7" i="1" s="1"/>
  <c r="Q7" i="1"/>
  <c r="V95" i="1" l="1"/>
  <c r="V68" i="1"/>
  <c r="V75" i="1" s="1"/>
  <c r="N4" i="2"/>
  <c r="K4" i="2"/>
  <c r="L4" i="2"/>
  <c r="F4" i="2"/>
  <c r="I4" i="2"/>
  <c r="O4" i="2"/>
  <c r="M4" i="2"/>
  <c r="P4" i="2"/>
  <c r="E4" i="2"/>
  <c r="H4" i="2"/>
  <c r="G4" i="2"/>
  <c r="J4" i="2"/>
</calcChain>
</file>

<file path=xl/sharedStrings.xml><?xml version="1.0" encoding="utf-8"?>
<sst xmlns="http://schemas.openxmlformats.org/spreadsheetml/2006/main" count="501" uniqueCount="181">
  <si>
    <t>Policlínica Estadual da Região do Entorno – Unidade FORMOSA</t>
  </si>
  <si>
    <t>PRODUÇÃO ASSISTENCIAL - Termo de Colaboração 88/24</t>
  </si>
  <si>
    <t>PRODUÇÃO ASSISTENCIAL - Termo de Colaboração nº 21/2025 - Vigência: 01/07/2025 à 30/06/2028</t>
  </si>
  <si>
    <t>01. ATENDIMENTO AMBULATORIAL</t>
  </si>
  <si>
    <t>Meta Parcial</t>
  </si>
  <si>
    <t>10-31-jul-24</t>
  </si>
  <si>
    <t>Meta Mensal</t>
  </si>
  <si>
    <t>01-09-Out-24</t>
  </si>
  <si>
    <t>10-31-Out-24</t>
  </si>
  <si>
    <t>01-09/jan de 2025</t>
  </si>
  <si>
    <t>01-04/jan de 2025</t>
  </si>
  <si>
    <t>05-31/jan de 2025</t>
  </si>
  <si>
    <t>10-31/jan de 2025</t>
  </si>
  <si>
    <t>Consulta Médica</t>
  </si>
  <si>
    <t>Consulta Multiprofissional</t>
  </si>
  <si>
    <t>TOTAL</t>
  </si>
  <si>
    <t>02. CONSULTA MÉDICA POR ESPECIALIDADE</t>
  </si>
  <si>
    <t>Anestesiologia*</t>
  </si>
  <si>
    <t>Cirurgia Vascular</t>
  </si>
  <si>
    <t>Angiologia/Cirurgia Vascular</t>
  </si>
  <si>
    <t>Cardiologia</t>
  </si>
  <si>
    <t>Proctologia</t>
  </si>
  <si>
    <t>Coloproctologia</t>
  </si>
  <si>
    <t>Clínico Geral – Linha do cuidado</t>
  </si>
  <si>
    <t>Dermatologia</t>
  </si>
  <si>
    <t>Endocrinologia</t>
  </si>
  <si>
    <t>Gastroenterologia</t>
  </si>
  <si>
    <t>Ginecologia</t>
  </si>
  <si>
    <t>Obstetrícia (pré-natal de alto risco)</t>
  </si>
  <si>
    <t>Hematologia</t>
  </si>
  <si>
    <t>Infectologia</t>
  </si>
  <si>
    <t>Mastologia</t>
  </si>
  <si>
    <t>Nefrologia</t>
  </si>
  <si>
    <t>Neurologia</t>
  </si>
  <si>
    <t>Pediatria</t>
  </si>
  <si>
    <t>Oftalmologia</t>
  </si>
  <si>
    <t>Ortopedia/Traumatologia</t>
  </si>
  <si>
    <t>Otorrinolaringologia</t>
  </si>
  <si>
    <t>Pneumologia</t>
  </si>
  <si>
    <t>Psiquiatria</t>
  </si>
  <si>
    <t>Reumatologia</t>
  </si>
  <si>
    <t>Urologia</t>
  </si>
  <si>
    <t>03. CONSULTA MULTIPROFISSIONAL POR ESPECIALIDADE</t>
  </si>
  <si>
    <t>Enfermeiro</t>
  </si>
  <si>
    <t>Farmacêutico</t>
  </si>
  <si>
    <t>Fisioterapeuta</t>
  </si>
  <si>
    <t>Fonoaudiólogo</t>
  </si>
  <si>
    <t>Nutricionista</t>
  </si>
  <si>
    <t>Psicólogo</t>
  </si>
  <si>
    <t>04. CONSULTA MULTIPROFISSIONAL - [INTERCONSULTAS]</t>
  </si>
  <si>
    <t>05. CONSULTA MULTIPROFISSIONAL - [RETORNO/SESSÕES]</t>
  </si>
  <si>
    <t>04. CONSULTA MULTIPROFISSIONAL POR ESPECIALIDADE [Exclusa da  Meta]</t>
  </si>
  <si>
    <t>06. CONSULTA MULTIPROFISSIONAL POR ESPECIALIDADE [Exclusa da Meta]</t>
  </si>
  <si>
    <t>Enfermagem (triagem)</t>
  </si>
  <si>
    <t>Serviço Social</t>
  </si>
  <si>
    <t>05. PRÁTICAS INTEGRATIVAS E COMPLEMENTARES - PICS</t>
  </si>
  <si>
    <t>07. PRÁTICAS INTEGRATIVAS E COMPLEMENTARES - PICS</t>
  </si>
  <si>
    <t>Acumputura</t>
  </si>
  <si>
    <t>Aromaterapia</t>
  </si>
  <si>
    <t>Auriculoterapia</t>
  </si>
  <si>
    <t>Fitoterapia</t>
  </si>
  <si>
    <t>Tratamento Naturopático</t>
  </si>
  <si>
    <t>Ventosaterapia</t>
  </si>
  <si>
    <t>Outras PICs</t>
  </si>
  <si>
    <t>-</t>
  </si>
  <si>
    <t>08. PRÁTICAS INTEGRATIVAS E COMPLEMENTARES - PICS - MÉDICAS</t>
  </si>
  <si>
    <t>09. PRÁTICAS INTEGRATIVAS E COMPLEMENTARES - PICS - MULTIPROFISSIONAIS</t>
  </si>
  <si>
    <t>06. CONSULTA FARMACÊUTICA</t>
  </si>
  <si>
    <t>10. CONSULTA FARMACÊUTICA</t>
  </si>
  <si>
    <t>Consultas Farmacêuticas X Processos Atendidos</t>
  </si>
  <si>
    <t>≥ 5%</t>
  </si>
  <si>
    <t>Consultas Farmacêuticas Realizadas</t>
  </si>
  <si>
    <t>Processos Atendidos</t>
  </si>
  <si>
    <t>07. DISPENSAÇÃO DE MEDICAMENTOS</t>
  </si>
  <si>
    <t>11. DISPENSAÇÃO DE MEDICAMENTOS</t>
  </si>
  <si>
    <t>Dispensação de Medicamentos X Processos Cadastrados</t>
  </si>
  <si>
    <t>≥ 50%</t>
  </si>
  <si>
    <t>Dispensação de Medicamentos realizadas</t>
  </si>
  <si>
    <t>Processos Cadastrados</t>
  </si>
  <si>
    <t>08. PROCEDIMENTO CIRURGICO AMBULATORIAL</t>
  </si>
  <si>
    <t>12. PROCEDIMENTO CIRURGICO AMBULATORIAL</t>
  </si>
  <si>
    <t>Cirurgia Menor Ambulatorial (CMA)</t>
  </si>
  <si>
    <t>13. SADT EXTERNO OFERTADO</t>
  </si>
  <si>
    <t xml:space="preserve"> </t>
  </si>
  <si>
    <t>Audiometria</t>
  </si>
  <si>
    <t>Cistoscopia</t>
  </si>
  <si>
    <t>Colonoscopia</t>
  </si>
  <si>
    <t>Colposcopia</t>
  </si>
  <si>
    <t>Densitometria Óssea</t>
  </si>
  <si>
    <t>Doppler Vascular</t>
  </si>
  <si>
    <t>Ecocardiografia</t>
  </si>
  <si>
    <t>Eletrocardiografia</t>
  </si>
  <si>
    <t>Eletroencefalografia</t>
  </si>
  <si>
    <t>Eletroneuromiografia</t>
  </si>
  <si>
    <t>Endoscopia</t>
  </si>
  <si>
    <t>Espirometria</t>
  </si>
  <si>
    <t>Holter</t>
  </si>
  <si>
    <t>Mamografia</t>
  </si>
  <si>
    <t>Mapa</t>
  </si>
  <si>
    <t>Punção Aspirativa por Agulha Fina (PAAF): Mama</t>
  </si>
  <si>
    <t>Punção Aspirativa por Agulha Fina (PAAF): Tireóide</t>
  </si>
  <si>
    <t>Punção Aspirativa por Agulha Grossa</t>
  </si>
  <si>
    <t>Radiologia</t>
  </si>
  <si>
    <t>Teste Ergométrico</t>
  </si>
  <si>
    <t>Tomografia</t>
  </si>
  <si>
    <t>Ultrassonografia</t>
  </si>
  <si>
    <t>Urodinâmica</t>
  </si>
  <si>
    <t>Videolaringoscopia</t>
  </si>
  <si>
    <t>14. SADT EXTERNO AGENDADO</t>
  </si>
  <si>
    <t>09. SADT (INTERNO E EXTERNO) REALIZADO</t>
  </si>
  <si>
    <t>15. SADT EXTERNO REALIZADO</t>
  </si>
  <si>
    <t>Emissões otoacústica</t>
  </si>
  <si>
    <t>Nasofibroscopia</t>
  </si>
  <si>
    <t>Punção Aspirativa por Agulha Fina (PAAF): Tireóide e Mama</t>
  </si>
  <si>
    <t>Tomografia Computadorizada</t>
  </si>
  <si>
    <t>16. SADT EXTERNO ABSENTEÍSMO</t>
  </si>
  <si>
    <t>10. SADT INTERNO REALIZADO</t>
  </si>
  <si>
    <t>17. SADT INTERNO REALIZADO</t>
  </si>
  <si>
    <t>Estimativa</t>
  </si>
  <si>
    <t>Análises Clínicas</t>
  </si>
  <si>
    <t>Patologia Clínica</t>
  </si>
  <si>
    <t>Exames Oftalmológicos</t>
  </si>
  <si>
    <t>MAPA</t>
  </si>
  <si>
    <t>Ultrassongrafia</t>
  </si>
  <si>
    <t>11. SADT INTERNO OFTALMOLOGICO REALIZADO</t>
  </si>
  <si>
    <t>18. SADT INTERNO OFTALMOLOGICO REALIZADO</t>
  </si>
  <si>
    <t>Fundoscopia</t>
  </si>
  <si>
    <t>Potencial de acuidade visual</t>
  </si>
  <si>
    <t>Teste ortóptico</t>
  </si>
  <si>
    <t>Tonometria</t>
  </si>
  <si>
    <t>Triagem oftalmológica</t>
  </si>
  <si>
    <t>Biomicroscopia de fundo de olho</t>
  </si>
  <si>
    <t>12. CENTRO ESPECIALIZADO EM ODONTOLOGIA (CEO II) - 
CONSULTAS ODONTOLÓGICAS</t>
  </si>
  <si>
    <t>19. CENTRO ESPECIALIZADO EM ODONTOLOGIA (CEO II) - CONSULTAS ODONTOLÓGICAS</t>
  </si>
  <si>
    <t>Primeira Consulta</t>
  </si>
  <si>
    <t>Consulta Subsequente</t>
  </si>
  <si>
    <t>13. CENTRO ESPECIALIZADO EM ODONTOLOGIA (CEO II) - 
PROCEDIMENTOS POR ESPECIALIDADES</t>
  </si>
  <si>
    <t>20. CENTRO ESPECIALIZADO EM ODONTOLOGIA (CEO II) - PROCEDIMENTOS POR ESPECIALIDADES</t>
  </si>
  <si>
    <t>Procedimentos Básicos</t>
  </si>
  <si>
    <t>Periodontia</t>
  </si>
  <si>
    <t>Endodontia</t>
  </si>
  <si>
    <t>Cirurgia Oral</t>
  </si>
  <si>
    <t>14. CLÍNICA DE TERAPIA RENAL SUBSTITUTIVA</t>
  </si>
  <si>
    <t>21. CLÍNICA DE TERAPIA RENAL SUBSTITUTIVA</t>
  </si>
  <si>
    <t>Hemodiálise</t>
  </si>
  <si>
    <t>Treinamento diálise peritoneal</t>
  </si>
  <si>
    <t xml:space="preserve">15. PRODUÇÃO DO PROCESSO TRANSEXUALIZADOR </t>
  </si>
  <si>
    <t xml:space="preserve">22. PRODUÇÃO DO PROCESSO TRANSEXUALIZADOR </t>
  </si>
  <si>
    <t xml:space="preserve">Equipe Médica </t>
  </si>
  <si>
    <t>Equipe Multiprofissional</t>
  </si>
  <si>
    <t>16. TRANSPORTE PARA TRS</t>
  </si>
  <si>
    <t>23. TRANSPORTE PARA TRS</t>
  </si>
  <si>
    <t>Ônibus I  [km]</t>
  </si>
  <si>
    <t>VAN [km]</t>
  </si>
  <si>
    <t>VAN  [km]</t>
  </si>
  <si>
    <t>Quantidade de Veículos</t>
  </si>
  <si>
    <t>INDICADORES E METAS DE DESEMPENHO - Termo de Colaboração nº 21/2025 - Vigência: 01/07/2025 à 30/06/2028 (SEI nº 62338875)</t>
  </si>
  <si>
    <t>Indicadores de Desempenho</t>
  </si>
  <si>
    <t>01. Razão do Quantitativo de Consultas Ofertadas</t>
  </si>
  <si>
    <t>Número de consultas ofertadas</t>
  </si>
  <si>
    <t>Número de consultas propostas nas metas da unidade</t>
  </si>
  <si>
    <t>02. Razão do Quantitativo de Exames (SADT) Ofertadas</t>
  </si>
  <si>
    <t>Número de SADTS ofertados</t>
  </si>
  <si>
    <t>Número de SADTS propostos nas metas da unidade</t>
  </si>
  <si>
    <t>03. Percentual de Exames de Imagem com Resultado Liberado em até 72h</t>
  </si>
  <si>
    <t>≥ 70%</t>
  </si>
  <si>
    <t>Número de Exames de Imagem com Resultado Liberado em até 72h</t>
  </si>
  <si>
    <t>Número de Exames de Imagem Realizados</t>
  </si>
  <si>
    <t>Número de Exames de Imagem com Realizados</t>
  </si>
  <si>
    <t>04. Taxa de Acuracidade de Estoque dos Medicamentos do Componente Especializado da Assistência Farmacêutica</t>
  </si>
  <si>
    <t>≥ 99%</t>
  </si>
  <si>
    <t>Número de itens em conformidade</t>
  </si>
  <si>
    <t>Número total de itens cadastrados no sistema</t>
  </si>
  <si>
    <t>05. Percentual de Consultas Farmacêuticas em Relação ao Número de Processos do CEAF atendidos no mês</t>
  </si>
  <si>
    <t>Consultas Farmacêuticas</t>
  </si>
  <si>
    <t xml:space="preserve">522
</t>
  </si>
  <si>
    <t>Número de Processos do CEAF atendidos no mês</t>
  </si>
  <si>
    <t>06. Taxa de Perda Financeira de Medicamentos por Prazo de Validade</t>
  </si>
  <si>
    <t>≤ 0,5%</t>
  </si>
  <si>
    <t>Valor financeiro da perda do segmento padronizado por validade expirada no hospital</t>
  </si>
  <si>
    <t>Valor financeiro inventariado na CAF no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</si>
</sst>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6]mmm\-yy;@"/>
    <numFmt numFmtId="165" formatCode="0.0%"/>
    <numFmt numFmtId="166" formatCode="&quot;R$&quot;\ #,##0"/>
  </numFmts>
  <fonts count="1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50"/>
      <color rgb="FF000000"/>
      <name val="Calibri"/>
      <family val="2"/>
    </font>
    <font>
      <b/>
      <sz val="11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color theme="0"/>
      <name val="Arial"/>
      <family val="2"/>
    </font>
    <font>
      <sz val="10"/>
      <color theme="0"/>
      <name val="Arial"/>
      <family val="2"/>
      <charset val="1"/>
    </font>
    <font>
      <sz val="50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81D41A"/>
        <bgColor rgb="FFE2F0D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rgb="FFE2F0D9"/>
      </patternFill>
    </fill>
    <fill>
      <patternFill patternType="solid">
        <fgColor rgb="FFFFFFFF"/>
        <bgColor rgb="FFCCFFFF"/>
      </patternFill>
    </fill>
    <fill>
      <patternFill patternType="solid">
        <fgColor theme="7" tint="0.79998168889431442"/>
        <bgColor rgb="FFE2F0D9"/>
      </patternFill>
    </fill>
    <fill>
      <patternFill patternType="solid">
        <fgColor theme="0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2B2B2"/>
        <bgColor rgb="FF99CCFF"/>
      </patternFill>
    </fill>
    <fill>
      <patternFill patternType="solid">
        <fgColor rgb="FFD8D8D8"/>
        <bgColor rgb="FFCC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9" fontId="4" fillId="0" borderId="0" applyFont="0" applyFill="0" applyBorder="0" applyAlignment="0" applyProtection="0"/>
  </cellStyleXfs>
  <cellXfs count="230">
    <xf numFmtId="0" fontId="0" fillId="0" borderId="0" xfId="0"/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6" fillId="0" borderId="0" xfId="1" applyAlignment="1">
      <alignment horizontal="center" vertical="center"/>
    </xf>
    <xf numFmtId="164" fontId="10" fillId="4" borderId="1" xfId="1" applyNumberFormat="1" applyFont="1" applyFill="1" applyBorder="1" applyAlignment="1">
      <alignment horizontal="left" vertical="center" wrapText="1"/>
    </xf>
    <xf numFmtId="164" fontId="9" fillId="4" borderId="1" xfId="1" applyNumberFormat="1" applyFont="1" applyFill="1" applyBorder="1" applyAlignment="1">
      <alignment horizontal="center" vertical="center" wrapText="1"/>
    </xf>
    <xf numFmtId="164" fontId="10" fillId="4" borderId="1" xfId="1" applyNumberFormat="1" applyFont="1" applyFill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left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164" fontId="11" fillId="0" borderId="0" xfId="1" applyNumberFormat="1" applyFont="1" applyAlignment="1">
      <alignment horizontal="center" vertical="center"/>
    </xf>
    <xf numFmtId="3" fontId="12" fillId="5" borderId="2" xfId="1" applyNumberFormat="1" applyFont="1" applyFill="1" applyBorder="1" applyAlignment="1">
      <alignment horizontal="left" vertical="center" indent="1"/>
    </xf>
    <xf numFmtId="3" fontId="12" fillId="5" borderId="2" xfId="1" applyNumberFormat="1" applyFont="1" applyFill="1" applyBorder="1" applyAlignment="1">
      <alignment horizontal="center" vertical="center"/>
    </xf>
    <xf numFmtId="3" fontId="13" fillId="5" borderId="2" xfId="1" applyNumberFormat="1" applyFont="1" applyFill="1" applyBorder="1" applyAlignment="1">
      <alignment horizontal="left" vertical="center" indent="1"/>
    </xf>
    <xf numFmtId="3" fontId="13" fillId="5" borderId="2" xfId="1" applyNumberFormat="1" applyFont="1" applyFill="1" applyBorder="1" applyAlignment="1">
      <alignment horizontal="center" vertical="center"/>
    </xf>
    <xf numFmtId="3" fontId="6" fillId="0" borderId="0" xfId="1" applyNumberFormat="1" applyAlignment="1">
      <alignment horizontal="center" vertical="center"/>
    </xf>
    <xf numFmtId="3" fontId="12" fillId="5" borderId="1" xfId="1" applyNumberFormat="1" applyFont="1" applyFill="1" applyBorder="1" applyAlignment="1">
      <alignment horizontal="left" vertical="center" indent="1"/>
    </xf>
    <xf numFmtId="3" fontId="12" fillId="5" borderId="1" xfId="1" applyNumberFormat="1" applyFont="1" applyFill="1" applyBorder="1" applyAlignment="1">
      <alignment horizontal="center" vertical="center"/>
    </xf>
    <xf numFmtId="3" fontId="13" fillId="5" borderId="1" xfId="1" applyNumberFormat="1" applyFont="1" applyFill="1" applyBorder="1" applyAlignment="1">
      <alignment horizontal="left" vertical="center" indent="1"/>
    </xf>
    <xf numFmtId="3" fontId="13" fillId="5" borderId="1" xfId="1" applyNumberFormat="1" applyFont="1" applyFill="1" applyBorder="1" applyAlignment="1">
      <alignment horizontal="center" vertical="center"/>
    </xf>
    <xf numFmtId="3" fontId="10" fillId="5" borderId="1" xfId="1" applyNumberFormat="1" applyFont="1" applyFill="1" applyBorder="1" applyAlignment="1">
      <alignment horizontal="left" vertical="center" indent="1"/>
    </xf>
    <xf numFmtId="3" fontId="10" fillId="5" borderId="1" xfId="1" applyNumberFormat="1" applyFont="1" applyFill="1" applyBorder="1" applyAlignment="1">
      <alignment horizontal="center" vertical="center"/>
    </xf>
    <xf numFmtId="3" fontId="9" fillId="5" borderId="1" xfId="1" applyNumberFormat="1" applyFont="1" applyFill="1" applyBorder="1" applyAlignment="1">
      <alignment horizontal="left" vertical="center"/>
    </xf>
    <xf numFmtId="3" fontId="9" fillId="5" borderId="1" xfId="1" applyNumberFormat="1" applyFont="1" applyFill="1" applyBorder="1" applyAlignment="1">
      <alignment horizontal="center" vertical="center"/>
    </xf>
    <xf numFmtId="3" fontId="14" fillId="0" borderId="0" xfId="1" applyNumberFormat="1" applyFont="1" applyAlignment="1">
      <alignment horizontal="center" vertical="center"/>
    </xf>
    <xf numFmtId="3" fontId="12" fillId="0" borderId="3" xfId="1" applyNumberFormat="1" applyFont="1" applyBorder="1" applyAlignment="1">
      <alignment horizontal="left" vertical="center"/>
    </xf>
    <xf numFmtId="3" fontId="12" fillId="0" borderId="3" xfId="1" applyNumberFormat="1" applyFont="1" applyBorder="1" applyAlignment="1">
      <alignment horizontal="center" vertical="center"/>
    </xf>
    <xf numFmtId="3" fontId="13" fillId="0" borderId="3" xfId="1" applyNumberFormat="1" applyFont="1" applyBorder="1" applyAlignment="1">
      <alignment horizontal="center" vertical="center"/>
    </xf>
    <xf numFmtId="164" fontId="9" fillId="4" borderId="2" xfId="1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/>
    </xf>
    <xf numFmtId="3" fontId="1" fillId="6" borderId="1" xfId="1" applyNumberFormat="1" applyFont="1" applyFill="1" applyBorder="1" applyAlignment="1" applyProtection="1">
      <alignment horizontal="center" vertical="center" wrapText="1"/>
      <protection locked="0"/>
    </xf>
    <xf numFmtId="3" fontId="12" fillId="7" borderId="1" xfId="1" applyNumberFormat="1" applyFont="1" applyFill="1" applyBorder="1" applyAlignment="1">
      <alignment horizontal="center" vertical="center"/>
    </xf>
    <xf numFmtId="3" fontId="1" fillId="8" borderId="1" xfId="0" applyNumberFormat="1" applyFont="1" applyFill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horizontal="center" wrapText="1"/>
    </xf>
    <xf numFmtId="3" fontId="1" fillId="6" borderId="2" xfId="1" applyNumberFormat="1" applyFont="1" applyFill="1" applyBorder="1" applyAlignment="1" applyProtection="1">
      <alignment horizontal="center" vertical="center" wrapText="1"/>
      <protection locked="0"/>
    </xf>
    <xf numFmtId="3" fontId="12" fillId="5" borderId="1" xfId="1" applyNumberFormat="1" applyFont="1" applyFill="1" applyBorder="1" applyAlignment="1" applyProtection="1">
      <alignment horizontal="center" vertical="center"/>
      <protection locked="0"/>
    </xf>
    <xf numFmtId="3" fontId="2" fillId="6" borderId="1" xfId="0" applyNumberFormat="1" applyFont="1" applyFill="1" applyBorder="1" applyAlignment="1">
      <alignment horizont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3" fontId="12" fillId="5" borderId="4" xfId="1" applyNumberFormat="1" applyFont="1" applyFill="1" applyBorder="1" applyAlignment="1">
      <alignment horizontal="center" vertical="center"/>
    </xf>
    <xf numFmtId="3" fontId="12" fillId="5" borderId="6" xfId="1" applyNumberFormat="1" applyFont="1" applyFill="1" applyBorder="1" applyAlignment="1">
      <alignment horizontal="center" vertical="center"/>
    </xf>
    <xf numFmtId="3" fontId="6" fillId="0" borderId="13" xfId="1" applyNumberFormat="1" applyBorder="1" applyAlignment="1">
      <alignment horizontal="center" vertical="center"/>
    </xf>
    <xf numFmtId="3" fontId="12" fillId="5" borderId="7" xfId="1" applyNumberFormat="1" applyFont="1" applyFill="1" applyBorder="1" applyAlignment="1">
      <alignment horizontal="center" vertical="center"/>
    </xf>
    <xf numFmtId="164" fontId="5" fillId="0" borderId="0" xfId="0" applyNumberFormat="1" applyFont="1"/>
    <xf numFmtId="0" fontId="5" fillId="0" borderId="0" xfId="0" applyFont="1"/>
    <xf numFmtId="3" fontId="12" fillId="0" borderId="8" xfId="1" applyNumberFormat="1" applyFont="1" applyBorder="1" applyAlignment="1">
      <alignment horizontal="left" vertical="center"/>
    </xf>
    <xf numFmtId="164" fontId="10" fillId="4" borderId="6" xfId="1" applyNumberFormat="1" applyFont="1" applyFill="1" applyBorder="1" applyAlignment="1">
      <alignment horizontal="left" vertical="center" wrapText="1"/>
    </xf>
    <xf numFmtId="164" fontId="9" fillId="4" borderId="3" xfId="1" applyNumberFormat="1" applyFont="1" applyFill="1" applyBorder="1" applyAlignment="1">
      <alignment horizontal="center" vertical="center" wrapText="1"/>
    </xf>
    <xf numFmtId="164" fontId="9" fillId="4" borderId="7" xfId="1" applyNumberFormat="1" applyFont="1" applyFill="1" applyBorder="1" applyAlignment="1">
      <alignment horizontal="center" vertical="center" wrapText="1"/>
    </xf>
    <xf numFmtId="164" fontId="10" fillId="3" borderId="6" xfId="1" applyNumberFormat="1" applyFont="1" applyFill="1" applyBorder="1" applyAlignment="1">
      <alignment horizontal="left" vertical="center" wrapText="1"/>
    </xf>
    <xf numFmtId="164" fontId="9" fillId="3" borderId="7" xfId="1" applyNumberFormat="1" applyFont="1" applyFill="1" applyBorder="1" applyAlignment="1">
      <alignment horizontal="center" vertical="center" wrapText="1"/>
    </xf>
    <xf numFmtId="164" fontId="9" fillId="3" borderId="6" xfId="1" applyNumberFormat="1" applyFont="1" applyFill="1" applyBorder="1" applyAlignment="1">
      <alignment horizontal="center" vertical="center" wrapText="1"/>
    </xf>
    <xf numFmtId="3" fontId="12" fillId="5" borderId="6" xfId="1" applyNumberFormat="1" applyFont="1" applyFill="1" applyBorder="1" applyAlignment="1">
      <alignment horizontal="left" vertical="center" indent="1"/>
    </xf>
    <xf numFmtId="3" fontId="12" fillId="5" borderId="3" xfId="1" applyNumberFormat="1" applyFont="1" applyFill="1" applyBorder="1" applyAlignment="1">
      <alignment vertical="center"/>
    </xf>
    <xf numFmtId="3" fontId="12" fillId="5" borderId="3" xfId="1" applyNumberFormat="1" applyFont="1" applyFill="1" applyBorder="1" applyAlignment="1">
      <alignment horizontal="center" vertical="center"/>
    </xf>
    <xf numFmtId="3" fontId="12" fillId="5" borderId="3" xfId="1" applyNumberFormat="1" applyFont="1" applyFill="1" applyBorder="1" applyAlignment="1" applyProtection="1">
      <alignment horizontal="center" vertical="center"/>
      <protection locked="0"/>
    </xf>
    <xf numFmtId="3" fontId="12" fillId="7" borderId="3" xfId="1" applyNumberFormat="1" applyFont="1" applyFill="1" applyBorder="1" applyAlignment="1">
      <alignment horizontal="center" vertical="center"/>
    </xf>
    <xf numFmtId="3" fontId="13" fillId="5" borderId="7" xfId="1" applyNumberFormat="1" applyFont="1" applyFill="1" applyBorder="1" applyAlignment="1">
      <alignment horizontal="center" vertical="center"/>
    </xf>
    <xf numFmtId="3" fontId="13" fillId="5" borderId="6" xfId="1" applyNumberFormat="1" applyFont="1" applyFill="1" applyBorder="1" applyAlignment="1">
      <alignment horizontal="center" vertical="center"/>
    </xf>
    <xf numFmtId="3" fontId="10" fillId="5" borderId="6" xfId="1" applyNumberFormat="1" applyFont="1" applyFill="1" applyBorder="1" applyAlignment="1">
      <alignment horizontal="left" vertical="center" indent="1"/>
    </xf>
    <xf numFmtId="3" fontId="10" fillId="5" borderId="3" xfId="1" applyNumberFormat="1" applyFont="1" applyFill="1" applyBorder="1" applyAlignment="1">
      <alignment horizontal="center" vertical="center"/>
    </xf>
    <xf numFmtId="3" fontId="10" fillId="5" borderId="7" xfId="1" applyNumberFormat="1" applyFont="1" applyFill="1" applyBorder="1" applyAlignment="1">
      <alignment horizontal="center" vertical="center"/>
    </xf>
    <xf numFmtId="3" fontId="9" fillId="5" borderId="7" xfId="1" applyNumberFormat="1" applyFont="1" applyFill="1" applyBorder="1" applyAlignment="1">
      <alignment horizontal="center" vertical="center"/>
    </xf>
    <xf numFmtId="3" fontId="9" fillId="5" borderId="6" xfId="1" applyNumberFormat="1" applyFont="1" applyFill="1" applyBorder="1" applyAlignment="1">
      <alignment horizontal="center" vertical="center"/>
    </xf>
    <xf numFmtId="164" fontId="9" fillId="4" borderId="6" xfId="1" applyNumberFormat="1" applyFont="1" applyFill="1" applyBorder="1" applyAlignment="1">
      <alignment horizontal="left" vertical="center" wrapText="1"/>
    </xf>
    <xf numFmtId="164" fontId="9" fillId="4" borderId="0" xfId="1" applyNumberFormat="1" applyFont="1" applyFill="1" applyAlignment="1">
      <alignment horizontal="center" vertical="center" wrapText="1"/>
    </xf>
    <xf numFmtId="164" fontId="9" fillId="4" borderId="9" xfId="1" applyNumberFormat="1" applyFont="1" applyFill="1" applyBorder="1" applyAlignment="1">
      <alignment horizontal="center" vertical="center" wrapText="1"/>
    </xf>
    <xf numFmtId="164" fontId="9" fillId="4" borderId="10" xfId="1" applyNumberFormat="1" applyFont="1" applyFill="1" applyBorder="1" applyAlignment="1">
      <alignment horizontal="center" vertical="center" wrapText="1"/>
    </xf>
    <xf numFmtId="164" fontId="9" fillId="4" borderId="5" xfId="1" applyNumberFormat="1" applyFont="1" applyFill="1" applyBorder="1" applyAlignment="1">
      <alignment horizontal="center" vertical="center" wrapText="1"/>
    </xf>
    <xf numFmtId="164" fontId="9" fillId="3" borderId="6" xfId="1" applyNumberFormat="1" applyFont="1" applyFill="1" applyBorder="1" applyAlignment="1">
      <alignment horizontal="left" vertical="center" wrapText="1"/>
    </xf>
    <xf numFmtId="164" fontId="14" fillId="0" borderId="0" xfId="1" applyNumberFormat="1" applyFont="1" applyAlignment="1">
      <alignment horizontal="center" vertical="center"/>
    </xf>
    <xf numFmtId="3" fontId="13" fillId="5" borderId="6" xfId="1" applyNumberFormat="1" applyFont="1" applyFill="1" applyBorder="1" applyAlignment="1">
      <alignment horizontal="left" vertical="center" indent="1"/>
    </xf>
    <xf numFmtId="3" fontId="13" fillId="5" borderId="3" xfId="1" applyNumberFormat="1" applyFont="1" applyFill="1" applyBorder="1" applyAlignment="1">
      <alignment vertical="center"/>
    </xf>
    <xf numFmtId="3" fontId="3" fillId="0" borderId="14" xfId="0" applyNumberFormat="1" applyFont="1" applyBorder="1" applyAlignment="1">
      <alignment horizontal="center"/>
    </xf>
    <xf numFmtId="3" fontId="13" fillId="5" borderId="3" xfId="1" applyNumberFormat="1" applyFont="1" applyFill="1" applyBorder="1" applyAlignment="1">
      <alignment horizontal="center" vertical="center"/>
    </xf>
    <xf numFmtId="3" fontId="3" fillId="0" borderId="14" xfId="0" applyNumberFormat="1" applyFont="1" applyBorder="1" applyAlignment="1" applyProtection="1">
      <alignment horizontal="center"/>
      <protection locked="0"/>
    </xf>
    <xf numFmtId="3" fontId="13" fillId="7" borderId="3" xfId="1" applyNumberFormat="1" applyFont="1" applyFill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13" fillId="5" borderId="11" xfId="1" applyNumberFormat="1" applyFont="1" applyFill="1" applyBorder="1" applyAlignment="1">
      <alignment horizontal="left" vertical="center" indent="1"/>
    </xf>
    <xf numFmtId="3" fontId="9" fillId="5" borderId="3" xfId="1" applyNumberFormat="1" applyFont="1" applyFill="1" applyBorder="1" applyAlignment="1">
      <alignment horizontal="center" vertical="center"/>
    </xf>
    <xf numFmtId="3" fontId="13" fillId="5" borderId="14" xfId="1" applyNumberFormat="1" applyFont="1" applyFill="1" applyBorder="1" applyAlignment="1">
      <alignment horizontal="center" vertical="center"/>
    </xf>
    <xf numFmtId="3" fontId="13" fillId="5" borderId="14" xfId="1" applyNumberFormat="1" applyFont="1" applyFill="1" applyBorder="1" applyAlignment="1" applyProtection="1">
      <alignment horizontal="center" vertical="center"/>
      <protection locked="0"/>
    </xf>
    <xf numFmtId="3" fontId="13" fillId="5" borderId="13" xfId="1" applyNumberFormat="1" applyFont="1" applyFill="1" applyBorder="1" applyAlignment="1">
      <alignment horizontal="center" vertical="center"/>
    </xf>
    <xf numFmtId="3" fontId="9" fillId="5" borderId="6" xfId="1" applyNumberFormat="1" applyFont="1" applyFill="1" applyBorder="1" applyAlignment="1">
      <alignment horizontal="left" vertical="center" indent="1"/>
    </xf>
    <xf numFmtId="3" fontId="9" fillId="5" borderId="9" xfId="1" applyNumberFormat="1" applyFont="1" applyFill="1" applyBorder="1" applyAlignment="1">
      <alignment horizontal="center" vertical="center"/>
    </xf>
    <xf numFmtId="3" fontId="9" fillId="5" borderId="2" xfId="1" applyNumberFormat="1" applyFont="1" applyFill="1" applyBorder="1" applyAlignment="1">
      <alignment horizontal="center" vertical="center"/>
    </xf>
    <xf numFmtId="3" fontId="13" fillId="0" borderId="3" xfId="1" applyNumberFormat="1" applyFont="1" applyBorder="1" applyAlignment="1">
      <alignment horizontal="left" vertical="center"/>
    </xf>
    <xf numFmtId="164" fontId="9" fillId="3" borderId="4" xfId="1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3" fontId="12" fillId="5" borderId="13" xfId="1" applyNumberFormat="1" applyFont="1" applyFill="1" applyBorder="1" applyAlignment="1">
      <alignment horizontal="center" vertical="center"/>
    </xf>
    <xf numFmtId="3" fontId="10" fillId="5" borderId="2" xfId="1" applyNumberFormat="1" applyFont="1" applyFill="1" applyBorder="1" applyAlignment="1">
      <alignment horizontal="center" vertical="center"/>
    </xf>
    <xf numFmtId="164" fontId="10" fillId="4" borderId="1" xfId="1" applyNumberFormat="1" applyFont="1" applyFill="1" applyBorder="1" applyAlignment="1">
      <alignment horizontal="left" vertical="center"/>
    </xf>
    <xf numFmtId="9" fontId="13" fillId="9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left" vertical="center" indent="2"/>
    </xf>
    <xf numFmtId="3" fontId="13" fillId="9" borderId="1" xfId="0" applyNumberFormat="1" applyFont="1" applyFill="1" applyBorder="1" applyAlignment="1">
      <alignment horizontal="center" vertical="center"/>
    </xf>
    <xf numFmtId="3" fontId="13" fillId="5" borderId="4" xfId="1" applyNumberFormat="1" applyFont="1" applyFill="1" applyBorder="1" applyAlignment="1">
      <alignment horizontal="center" vertical="center"/>
    </xf>
    <xf numFmtId="3" fontId="13" fillId="9" borderId="1" xfId="0" applyNumberFormat="1" applyFont="1" applyFill="1" applyBorder="1" applyAlignment="1" applyProtection="1">
      <alignment horizontal="center" vertical="center"/>
      <protection locked="0"/>
    </xf>
    <xf numFmtId="3" fontId="13" fillId="10" borderId="1" xfId="0" applyNumberFormat="1" applyFont="1" applyFill="1" applyBorder="1" applyAlignment="1">
      <alignment horizontal="center" vertical="center"/>
    </xf>
    <xf numFmtId="3" fontId="13" fillId="9" borderId="1" xfId="0" applyNumberFormat="1" applyFont="1" applyFill="1" applyBorder="1" applyAlignment="1">
      <alignment horizontal="center" vertical="center" wrapText="1"/>
    </xf>
    <xf numFmtId="3" fontId="13" fillId="11" borderId="1" xfId="0" applyNumberFormat="1" applyFont="1" applyFill="1" applyBorder="1" applyAlignment="1">
      <alignment horizontal="center" vertical="center" wrapText="1"/>
    </xf>
    <xf numFmtId="3" fontId="13" fillId="11" borderId="1" xfId="0" applyNumberFormat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12" fillId="0" borderId="3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3" fontId="13" fillId="10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13" fillId="0" borderId="8" xfId="1" applyFont="1" applyBorder="1" applyAlignment="1">
      <alignment horizontal="center" vertical="center"/>
    </xf>
    <xf numFmtId="164" fontId="9" fillId="3" borderId="12" xfId="1" applyNumberFormat="1" applyFont="1" applyFill="1" applyBorder="1" applyAlignment="1">
      <alignment horizontal="center" vertical="center" wrapText="1"/>
    </xf>
    <xf numFmtId="3" fontId="13" fillId="9" borderId="1" xfId="0" applyNumberFormat="1" applyFont="1" applyFill="1" applyBorder="1" applyAlignment="1">
      <alignment horizontal="left" vertical="center" indent="1"/>
    </xf>
    <xf numFmtId="3" fontId="13" fillId="9" borderId="6" xfId="0" applyNumberFormat="1" applyFont="1" applyFill="1" applyBorder="1" applyAlignment="1">
      <alignment horizontal="left" vertical="center" indent="1"/>
    </xf>
    <xf numFmtId="3" fontId="13" fillId="9" borderId="7" xfId="0" applyNumberFormat="1" applyFont="1" applyFill="1" applyBorder="1" applyAlignment="1">
      <alignment horizontal="center" vertical="center"/>
    </xf>
    <xf numFmtId="3" fontId="13" fillId="9" borderId="6" xfId="0" applyNumberFormat="1" applyFont="1" applyFill="1" applyBorder="1" applyAlignment="1">
      <alignment horizontal="center" vertical="center"/>
    </xf>
    <xf numFmtId="3" fontId="15" fillId="9" borderId="0" xfId="0" applyNumberFormat="1" applyFont="1" applyFill="1" applyAlignment="1">
      <alignment horizontal="left" vertical="center" indent="1"/>
    </xf>
    <xf numFmtId="3" fontId="13" fillId="5" borderId="0" xfId="1" applyNumberFormat="1" applyFont="1" applyFill="1" applyAlignment="1">
      <alignment horizontal="center" vertical="center"/>
    </xf>
    <xf numFmtId="3" fontId="13" fillId="9" borderId="0" xfId="0" applyNumberFormat="1" applyFont="1" applyFill="1" applyAlignment="1">
      <alignment horizontal="center" vertical="center"/>
    </xf>
    <xf numFmtId="3" fontId="13" fillId="9" borderId="0" xfId="0" applyNumberFormat="1" applyFont="1" applyFill="1" applyAlignment="1" applyProtection="1">
      <alignment horizontal="center" vertical="center"/>
      <protection locked="0"/>
    </xf>
    <xf numFmtId="3" fontId="13" fillId="10" borderId="0" xfId="0" applyNumberFormat="1" applyFont="1" applyFill="1" applyAlignment="1">
      <alignment horizontal="center" vertical="center"/>
    </xf>
    <xf numFmtId="3" fontId="13" fillId="9" borderId="0" xfId="0" applyNumberFormat="1" applyFont="1" applyFill="1" applyAlignment="1">
      <alignment horizontal="left" vertical="center" indent="1"/>
    </xf>
    <xf numFmtId="3" fontId="13" fillId="12" borderId="1" xfId="2" applyNumberFormat="1" applyFont="1" applyFill="1" applyBorder="1" applyAlignment="1">
      <alignment horizontal="center" vertical="center"/>
    </xf>
    <xf numFmtId="3" fontId="13" fillId="9" borderId="1" xfId="2" applyNumberFormat="1" applyFont="1" applyFill="1" applyBorder="1" applyAlignment="1">
      <alignment horizontal="center" vertical="center"/>
    </xf>
    <xf numFmtId="3" fontId="13" fillId="10" borderId="1" xfId="0" applyNumberFormat="1" applyFont="1" applyFill="1" applyBorder="1" applyAlignment="1">
      <alignment horizontal="left" vertical="center" indent="1"/>
    </xf>
    <xf numFmtId="3" fontId="13" fillId="10" borderId="1" xfId="2" applyNumberFormat="1" applyFont="1" applyFill="1" applyBorder="1" applyAlignment="1">
      <alignment horizontal="center" vertical="center"/>
    </xf>
    <xf numFmtId="3" fontId="9" fillId="9" borderId="1" xfId="0" applyNumberFormat="1" applyFont="1" applyFill="1" applyBorder="1" applyAlignment="1">
      <alignment horizontal="left" vertical="center" indent="1"/>
    </xf>
    <xf numFmtId="3" fontId="9" fillId="9" borderId="1" xfId="2" applyNumberFormat="1" applyFont="1" applyFill="1" applyBorder="1" applyAlignment="1">
      <alignment horizontal="center" vertical="center"/>
    </xf>
    <xf numFmtId="0" fontId="6" fillId="0" borderId="0" xfId="1" applyAlignment="1">
      <alignment horizontal="left" vertical="center"/>
    </xf>
    <xf numFmtId="3" fontId="13" fillId="10" borderId="6" xfId="0" applyNumberFormat="1" applyFont="1" applyFill="1" applyBorder="1" applyAlignment="1">
      <alignment horizontal="left" vertical="center" indent="1"/>
    </xf>
    <xf numFmtId="3" fontId="13" fillId="10" borderId="7" xfId="0" applyNumberFormat="1" applyFont="1" applyFill="1" applyBorder="1" applyAlignment="1">
      <alignment horizontal="left" vertical="center" indent="1"/>
    </xf>
    <xf numFmtId="3" fontId="9" fillId="9" borderId="6" xfId="0" applyNumberFormat="1" applyFont="1" applyFill="1" applyBorder="1" applyAlignment="1">
      <alignment horizontal="left" vertical="center" indent="1"/>
    </xf>
    <xf numFmtId="3" fontId="9" fillId="9" borderId="7" xfId="2" applyNumberFormat="1" applyFont="1" applyFill="1" applyBorder="1" applyAlignment="1">
      <alignment horizontal="center" vertical="center"/>
    </xf>
    <xf numFmtId="3" fontId="9" fillId="9" borderId="1" xfId="2" applyNumberFormat="1" applyFont="1" applyFill="1" applyBorder="1" applyAlignment="1" applyProtection="1">
      <alignment horizontal="center" vertical="center"/>
    </xf>
    <xf numFmtId="3" fontId="13" fillId="9" borderId="1" xfId="2" applyNumberFormat="1" applyFont="1" applyFill="1" applyBorder="1" applyAlignment="1" applyProtection="1">
      <alignment horizontal="center" vertical="center"/>
    </xf>
    <xf numFmtId="3" fontId="13" fillId="9" borderId="1" xfId="2" applyNumberFormat="1" applyFont="1" applyFill="1" applyBorder="1" applyAlignment="1" applyProtection="1">
      <alignment horizontal="center" vertical="center"/>
      <protection locked="0"/>
    </xf>
    <xf numFmtId="3" fontId="13" fillId="11" borderId="1" xfId="2" applyNumberFormat="1" applyFont="1" applyFill="1" applyBorder="1" applyAlignment="1">
      <alignment horizontal="center" vertical="center"/>
    </xf>
    <xf numFmtId="3" fontId="13" fillId="7" borderId="1" xfId="1" applyNumberFormat="1" applyFont="1" applyFill="1" applyBorder="1" applyAlignment="1">
      <alignment horizontal="center" vertical="center"/>
    </xf>
    <xf numFmtId="3" fontId="13" fillId="10" borderId="1" xfId="2" applyNumberFormat="1" applyFont="1" applyFill="1" applyBorder="1" applyAlignment="1" applyProtection="1">
      <alignment horizontal="center" vertical="center"/>
    </xf>
    <xf numFmtId="3" fontId="15" fillId="9" borderId="1" xfId="0" applyNumberFormat="1" applyFont="1" applyFill="1" applyBorder="1" applyAlignment="1">
      <alignment horizontal="left" vertical="center" indent="1"/>
    </xf>
    <xf numFmtId="3" fontId="9" fillId="9" borderId="0" xfId="2" applyNumberFormat="1" applyFont="1" applyFill="1" applyBorder="1" applyAlignment="1" applyProtection="1">
      <alignment horizontal="center" vertical="center"/>
    </xf>
    <xf numFmtId="3" fontId="9" fillId="9" borderId="0" xfId="0" applyNumberFormat="1" applyFont="1" applyFill="1" applyAlignment="1">
      <alignment horizontal="left" vertical="center" indent="1"/>
    </xf>
    <xf numFmtId="3" fontId="9" fillId="9" borderId="0" xfId="2" applyNumberFormat="1" applyFont="1" applyFill="1" applyAlignment="1">
      <alignment horizontal="center" vertical="center"/>
    </xf>
    <xf numFmtId="165" fontId="15" fillId="9" borderId="0" xfId="0" applyNumberFormat="1" applyFont="1" applyFill="1" applyAlignment="1">
      <alignment horizontal="left" vertical="center" indent="1"/>
    </xf>
    <xf numFmtId="165" fontId="13" fillId="5" borderId="0" xfId="1" applyNumberFormat="1" applyFont="1" applyFill="1" applyAlignment="1">
      <alignment horizontal="center" vertical="center"/>
    </xf>
    <xf numFmtId="165" fontId="13" fillId="9" borderId="0" xfId="0" applyNumberFormat="1" applyFont="1" applyFill="1" applyAlignment="1">
      <alignment horizontal="center" vertical="center"/>
    </xf>
    <xf numFmtId="165" fontId="13" fillId="9" borderId="0" xfId="0" applyNumberFormat="1" applyFont="1" applyFill="1" applyAlignment="1" applyProtection="1">
      <alignment horizontal="center" vertical="center"/>
      <protection locked="0"/>
    </xf>
    <xf numFmtId="165" fontId="13" fillId="10" borderId="0" xfId="0" applyNumberFormat="1" applyFont="1" applyFill="1" applyAlignment="1">
      <alignment horizontal="center" vertical="center"/>
    </xf>
    <xf numFmtId="165" fontId="13" fillId="9" borderId="6" xfId="0" applyNumberFormat="1" applyFont="1" applyFill="1" applyBorder="1" applyAlignment="1">
      <alignment horizontal="left" vertical="center" indent="1"/>
    </xf>
    <xf numFmtId="165" fontId="13" fillId="9" borderId="7" xfId="0" applyNumberFormat="1" applyFont="1" applyFill="1" applyBorder="1" applyAlignment="1">
      <alignment horizontal="center" vertical="center"/>
    </xf>
    <xf numFmtId="165" fontId="13" fillId="12" borderId="1" xfId="2" applyNumberFormat="1" applyFont="1" applyFill="1" applyBorder="1" applyAlignment="1">
      <alignment horizontal="center" vertical="center"/>
    </xf>
    <xf numFmtId="165" fontId="13" fillId="9" borderId="1" xfId="2" applyNumberFormat="1" applyFont="1" applyFill="1" applyBorder="1" applyAlignment="1">
      <alignment horizontal="center" vertical="center"/>
    </xf>
    <xf numFmtId="165" fontId="6" fillId="0" borderId="0" xfId="1" applyNumberFormat="1" applyAlignment="1">
      <alignment horizontal="center" vertical="center"/>
    </xf>
    <xf numFmtId="165" fontId="13" fillId="10" borderId="6" xfId="0" applyNumberFormat="1" applyFont="1" applyFill="1" applyBorder="1" applyAlignment="1">
      <alignment horizontal="left" vertical="center" indent="1"/>
    </xf>
    <xf numFmtId="165" fontId="13" fillId="10" borderId="7" xfId="0" applyNumberFormat="1" applyFont="1" applyFill="1" applyBorder="1" applyAlignment="1">
      <alignment horizontal="left" vertical="center" indent="1"/>
    </xf>
    <xf numFmtId="165" fontId="13" fillId="10" borderId="1" xfId="2" applyNumberFormat="1" applyFont="1" applyFill="1" applyBorder="1" applyAlignment="1">
      <alignment horizontal="center" vertical="center"/>
    </xf>
    <xf numFmtId="165" fontId="9" fillId="9" borderId="6" xfId="0" applyNumberFormat="1" applyFont="1" applyFill="1" applyBorder="1" applyAlignment="1">
      <alignment horizontal="left" vertical="center" indent="1"/>
    </xf>
    <xf numFmtId="165" fontId="9" fillId="9" borderId="7" xfId="2" applyNumberFormat="1" applyFont="1" applyFill="1" applyBorder="1" applyAlignment="1">
      <alignment horizontal="center" vertical="center"/>
    </xf>
    <xf numFmtId="165" fontId="9" fillId="9" borderId="1" xfId="2" applyNumberFormat="1" applyFont="1" applyFill="1" applyBorder="1" applyAlignment="1">
      <alignment horizontal="center" vertical="center"/>
    </xf>
    <xf numFmtId="164" fontId="10" fillId="4" borderId="6" xfId="1" applyNumberFormat="1" applyFont="1" applyFill="1" applyBorder="1" applyAlignment="1">
      <alignment horizontal="left" vertical="center"/>
    </xf>
    <xf numFmtId="164" fontId="9" fillId="4" borderId="11" xfId="1" applyNumberFormat="1" applyFont="1" applyFill="1" applyBorder="1" applyAlignment="1">
      <alignment horizontal="center" vertical="center" wrapText="1"/>
    </xf>
    <xf numFmtId="164" fontId="9" fillId="4" borderId="13" xfId="1" applyNumberFormat="1" applyFont="1" applyFill="1" applyBorder="1" applyAlignment="1">
      <alignment horizontal="center" vertical="center" wrapText="1"/>
    </xf>
    <xf numFmtId="164" fontId="10" fillId="3" borderId="3" xfId="1" applyNumberFormat="1" applyFont="1" applyFill="1" applyBorder="1" applyAlignment="1">
      <alignment horizontal="left" vertical="center" wrapText="1"/>
    </xf>
    <xf numFmtId="3" fontId="13" fillId="12" borderId="2" xfId="2" applyNumberFormat="1" applyFont="1" applyFill="1" applyBorder="1" applyAlignment="1" applyProtection="1">
      <alignment horizontal="center" vertical="center"/>
    </xf>
    <xf numFmtId="3" fontId="13" fillId="12" borderId="1" xfId="0" applyNumberFormat="1" applyFont="1" applyFill="1" applyBorder="1" applyAlignment="1">
      <alignment horizontal="center" vertical="center"/>
    </xf>
    <xf numFmtId="3" fontId="13" fillId="9" borderId="7" xfId="2" applyNumberFormat="1" applyFont="1" applyFill="1" applyBorder="1" applyAlignment="1" applyProtection="1">
      <alignment horizontal="center" vertical="center"/>
    </xf>
    <xf numFmtId="3" fontId="13" fillId="12" borderId="1" xfId="2" applyNumberFormat="1" applyFont="1" applyFill="1" applyBorder="1" applyAlignment="1" applyProtection="1">
      <alignment horizontal="center" vertical="center"/>
    </xf>
    <xf numFmtId="0" fontId="6" fillId="0" borderId="3" xfId="1" applyBorder="1" applyAlignment="1">
      <alignment horizontal="center" vertical="center"/>
    </xf>
    <xf numFmtId="3" fontId="13" fillId="9" borderId="3" xfId="2" applyNumberFormat="1" applyFont="1" applyFill="1" applyBorder="1" applyAlignment="1">
      <alignment horizontal="center" vertical="center"/>
    </xf>
    <xf numFmtId="3" fontId="13" fillId="9" borderId="13" xfId="2" applyNumberFormat="1" applyFont="1" applyFill="1" applyBorder="1" applyAlignment="1" applyProtection="1">
      <alignment horizontal="center" vertical="center"/>
    </xf>
    <xf numFmtId="3" fontId="13" fillId="9" borderId="7" xfId="2" applyNumberFormat="1" applyFont="1" applyFill="1" applyBorder="1" applyAlignment="1">
      <alignment horizontal="center" vertical="center"/>
    </xf>
    <xf numFmtId="3" fontId="13" fillId="9" borderId="13" xfId="2" applyNumberFormat="1" applyFont="1" applyFill="1" applyBorder="1" applyAlignment="1">
      <alignment horizontal="center" vertical="center"/>
    </xf>
    <xf numFmtId="3" fontId="9" fillId="9" borderId="7" xfId="2" applyNumberFormat="1" applyFont="1" applyFill="1" applyBorder="1" applyAlignment="1" applyProtection="1">
      <alignment horizontal="center" vertical="center"/>
    </xf>
    <xf numFmtId="3" fontId="9" fillId="9" borderId="2" xfId="2" applyNumberFormat="1" applyFont="1" applyFill="1" applyBorder="1" applyAlignment="1">
      <alignment horizontal="center" vertical="center"/>
    </xf>
    <xf numFmtId="3" fontId="12" fillId="5" borderId="1" xfId="1" applyNumberFormat="1" applyFont="1" applyFill="1" applyBorder="1" applyAlignment="1">
      <alignment horizontal="left" vertical="center" wrapText="1" indent="1"/>
    </xf>
    <xf numFmtId="3" fontId="13" fillId="5" borderId="1" xfId="1" applyNumberFormat="1" applyFont="1" applyFill="1" applyBorder="1" applyAlignment="1">
      <alignment horizontal="center" vertical="center" wrapText="1"/>
    </xf>
    <xf numFmtId="3" fontId="10" fillId="5" borderId="1" xfId="1" applyNumberFormat="1" applyFont="1" applyFill="1" applyBorder="1" applyAlignment="1">
      <alignment horizontal="left" vertical="center" wrapText="1" indent="1"/>
    </xf>
    <xf numFmtId="3" fontId="9" fillId="5" borderId="1" xfId="1" applyNumberFormat="1" applyFont="1" applyFill="1" applyBorder="1" applyAlignment="1">
      <alignment horizontal="center" vertical="center" wrapText="1"/>
    </xf>
    <xf numFmtId="3" fontId="12" fillId="7" borderId="1" xfId="1" applyNumberFormat="1" applyFont="1" applyFill="1" applyBorder="1" applyAlignment="1">
      <alignment horizontal="left" vertical="center" wrapText="1" indent="1"/>
    </xf>
    <xf numFmtId="3" fontId="6" fillId="13" borderId="0" xfId="1" applyNumberFormat="1" applyFill="1" applyAlignment="1">
      <alignment horizontal="center" vertical="center"/>
    </xf>
    <xf numFmtId="3" fontId="16" fillId="5" borderId="1" xfId="1" applyNumberFormat="1" applyFont="1" applyFill="1" applyBorder="1" applyAlignment="1">
      <alignment horizontal="left" vertical="center" wrapText="1" indent="1"/>
    </xf>
    <xf numFmtId="0" fontId="17" fillId="0" borderId="0" xfId="1" applyFont="1" applyAlignment="1">
      <alignment vertical="center"/>
    </xf>
    <xf numFmtId="0" fontId="17" fillId="0" borderId="0" xfId="1" applyFont="1"/>
    <xf numFmtId="0" fontId="13" fillId="0" borderId="0" xfId="1" applyFont="1" applyAlignment="1">
      <alignment vertical="center"/>
    </xf>
    <xf numFmtId="164" fontId="9" fillId="14" borderId="1" xfId="1" applyNumberFormat="1" applyFont="1" applyFill="1" applyBorder="1" applyAlignment="1">
      <alignment horizontal="center" vertical="center" wrapText="1"/>
    </xf>
    <xf numFmtId="164" fontId="9" fillId="14" borderId="1" xfId="1" applyNumberFormat="1" applyFont="1" applyFill="1" applyBorder="1" applyAlignment="1">
      <alignment horizontal="center" vertical="center"/>
    </xf>
    <xf numFmtId="164" fontId="9" fillId="0" borderId="0" xfId="1" applyNumberFormat="1" applyFont="1" applyAlignment="1">
      <alignment vertical="center"/>
    </xf>
    <xf numFmtId="164" fontId="9" fillId="0" borderId="0" xfId="1" applyNumberFormat="1" applyFont="1"/>
    <xf numFmtId="9" fontId="9" fillId="15" borderId="2" xfId="1" applyNumberFormat="1" applyFont="1" applyFill="1" applyBorder="1" applyAlignment="1">
      <alignment horizontal="left" vertical="center" wrapText="1"/>
    </xf>
    <xf numFmtId="9" fontId="9" fillId="4" borderId="2" xfId="1" applyNumberFormat="1" applyFont="1" applyFill="1" applyBorder="1" applyAlignment="1">
      <alignment horizontal="center" vertical="center"/>
    </xf>
    <xf numFmtId="9" fontId="9" fillId="4" borderId="19" xfId="0" applyNumberFormat="1" applyFont="1" applyFill="1" applyBorder="1" applyAlignment="1">
      <alignment horizontal="center" vertical="center"/>
    </xf>
    <xf numFmtId="9" fontId="9" fillId="4" borderId="13" xfId="0" applyNumberFormat="1" applyFont="1" applyFill="1" applyBorder="1" applyAlignment="1">
      <alignment horizontal="center" vertical="center"/>
    </xf>
    <xf numFmtId="9" fontId="9" fillId="0" borderId="0" xfId="1" applyNumberFormat="1" applyFont="1" applyAlignment="1">
      <alignment vertical="center"/>
    </xf>
    <xf numFmtId="3" fontId="13" fillId="5" borderId="1" xfId="1" applyNumberFormat="1" applyFont="1" applyFill="1" applyBorder="1" applyAlignment="1">
      <alignment horizontal="left" vertical="center" wrapText="1" indent="2"/>
    </xf>
    <xf numFmtId="3" fontId="13" fillId="0" borderId="13" xfId="0" applyNumberFormat="1" applyFont="1" applyBorder="1" applyAlignment="1">
      <alignment horizontal="center" vertical="center"/>
    </xf>
    <xf numFmtId="3" fontId="13" fillId="0" borderId="13" xfId="0" applyNumberFormat="1" applyFont="1" applyBorder="1" applyAlignment="1" applyProtection="1">
      <alignment horizontal="center" vertical="center"/>
      <protection locked="0"/>
    </xf>
    <xf numFmtId="3" fontId="13" fillId="13" borderId="13" xfId="0" applyNumberFormat="1" applyFont="1" applyFill="1" applyBorder="1" applyAlignment="1">
      <alignment horizontal="center" vertical="center"/>
    </xf>
    <xf numFmtId="3" fontId="13" fillId="12" borderId="13" xfId="0" applyNumberFormat="1" applyFont="1" applyFill="1" applyBorder="1" applyAlignment="1">
      <alignment horizontal="center" vertical="center"/>
    </xf>
    <xf numFmtId="3" fontId="13" fillId="0" borderId="13" xfId="0" quotePrefix="1" applyNumberFormat="1" applyFont="1" applyBorder="1" applyAlignment="1">
      <alignment horizontal="center" vertical="center"/>
    </xf>
    <xf numFmtId="3" fontId="13" fillId="0" borderId="0" xfId="1" applyNumberFormat="1" applyFont="1" applyAlignment="1">
      <alignment vertical="center"/>
    </xf>
    <xf numFmtId="3" fontId="13" fillId="0" borderId="0" xfId="1" applyNumberFormat="1" applyFont="1"/>
    <xf numFmtId="9" fontId="9" fillId="15" borderId="1" xfId="1" applyNumberFormat="1" applyFont="1" applyFill="1" applyBorder="1" applyAlignment="1">
      <alignment horizontal="left" vertical="center" wrapText="1"/>
    </xf>
    <xf numFmtId="9" fontId="9" fillId="4" borderId="1" xfId="1" applyNumberFormat="1" applyFont="1" applyFill="1" applyBorder="1" applyAlignment="1">
      <alignment horizontal="center" vertical="center"/>
    </xf>
    <xf numFmtId="9" fontId="9" fillId="15" borderId="1" xfId="1" applyNumberFormat="1" applyFont="1" applyFill="1" applyBorder="1" applyAlignment="1">
      <alignment horizontal="center" vertical="center"/>
    </xf>
    <xf numFmtId="9" fontId="9" fillId="15" borderId="1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165" fontId="9" fillId="15" borderId="1" xfId="1" applyNumberFormat="1" applyFont="1" applyFill="1" applyBorder="1" applyAlignment="1">
      <alignment horizontal="left" vertical="center" wrapText="1"/>
    </xf>
    <xf numFmtId="165" fontId="9" fillId="15" borderId="1" xfId="1" applyNumberFormat="1" applyFont="1" applyFill="1" applyBorder="1" applyAlignment="1">
      <alignment horizontal="center" vertical="center"/>
    </xf>
    <xf numFmtId="165" fontId="9" fillId="15" borderId="13" xfId="0" applyNumberFormat="1" applyFont="1" applyFill="1" applyBorder="1" applyAlignment="1">
      <alignment horizontal="center" vertical="center"/>
    </xf>
    <xf numFmtId="165" fontId="9" fillId="0" borderId="0" xfId="1" applyNumberFormat="1" applyFont="1" applyAlignment="1">
      <alignment vertical="center"/>
    </xf>
    <xf numFmtId="166" fontId="13" fillId="5" borderId="1" xfId="1" applyNumberFormat="1" applyFont="1" applyFill="1" applyBorder="1" applyAlignment="1">
      <alignment horizontal="left" vertical="center" wrapText="1" indent="2"/>
    </xf>
    <xf numFmtId="166" fontId="9" fillId="5" borderId="1" xfId="1" applyNumberFormat="1" applyFont="1" applyFill="1" applyBorder="1" applyAlignment="1">
      <alignment horizontal="center" vertical="center"/>
    </xf>
    <xf numFmtId="166" fontId="13" fillId="0" borderId="13" xfId="0" applyNumberFormat="1" applyFont="1" applyBorder="1" applyAlignment="1">
      <alignment horizontal="center" vertical="center"/>
    </xf>
    <xf numFmtId="166" fontId="13" fillId="0" borderId="13" xfId="0" applyNumberFormat="1" applyFont="1" applyBorder="1" applyAlignment="1" applyProtection="1">
      <alignment horizontal="center" vertical="center"/>
      <protection locked="0"/>
    </xf>
    <xf numFmtId="166" fontId="13" fillId="13" borderId="13" xfId="0" applyNumberFormat="1" applyFont="1" applyFill="1" applyBorder="1" applyAlignment="1">
      <alignment horizontal="center" vertical="center"/>
    </xf>
    <xf numFmtId="166" fontId="13" fillId="0" borderId="13" xfId="0" applyNumberFormat="1" applyFont="1" applyBorder="1" applyAlignment="1">
      <alignment horizontal="center" vertical="center" wrapText="1"/>
    </xf>
    <xf numFmtId="166" fontId="13" fillId="0" borderId="0" xfId="1" applyNumberFormat="1" applyFont="1" applyAlignment="1">
      <alignment vertical="center"/>
    </xf>
    <xf numFmtId="166" fontId="13" fillId="0" borderId="0" xfId="1" applyNumberFormat="1" applyFont="1"/>
    <xf numFmtId="3" fontId="8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/>
    <xf numFmtId="0" fontId="9" fillId="3" borderId="1" xfId="1" applyFont="1" applyFill="1" applyBorder="1" applyAlignment="1">
      <alignment horizontal="left" vertical="center"/>
    </xf>
    <xf numFmtId="3" fontId="12" fillId="5" borderId="4" xfId="1" applyNumberFormat="1" applyFont="1" applyFill="1" applyBorder="1" applyAlignment="1">
      <alignment horizontal="center" vertical="center"/>
    </xf>
    <xf numFmtId="3" fontId="12" fillId="5" borderId="5" xfId="1" applyNumberFormat="1" applyFont="1" applyFill="1" applyBorder="1" applyAlignment="1">
      <alignment horizontal="center" vertical="center"/>
    </xf>
    <xf numFmtId="3" fontId="12" fillId="5" borderId="2" xfId="1" applyNumberFormat="1" applyFont="1" applyFill="1" applyBorder="1" applyAlignment="1">
      <alignment horizontal="center" vertical="center"/>
    </xf>
    <xf numFmtId="3" fontId="13" fillId="5" borderId="4" xfId="1" applyNumberFormat="1" applyFont="1" applyFill="1" applyBorder="1" applyAlignment="1">
      <alignment horizontal="center" vertical="center"/>
    </xf>
    <xf numFmtId="3" fontId="13" fillId="5" borderId="5" xfId="1" applyNumberFormat="1" applyFont="1" applyFill="1" applyBorder="1" applyAlignment="1">
      <alignment horizontal="center" vertical="center"/>
    </xf>
    <xf numFmtId="3" fontId="13" fillId="5" borderId="2" xfId="1" applyNumberFormat="1" applyFont="1" applyFill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13" fillId="9" borderId="4" xfId="0" applyNumberFormat="1" applyFont="1" applyFill="1" applyBorder="1" applyAlignment="1">
      <alignment horizontal="center" vertical="center"/>
    </xf>
    <xf numFmtId="3" fontId="13" fillId="9" borderId="2" xfId="0" applyNumberFormat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</cellXfs>
  <cellStyles count="3">
    <cellStyle name="Normal" xfId="0" builtinId="0"/>
    <cellStyle name="Normal 5 2" xfId="1" xr:uid="{3C95F2BB-0A12-4C07-8F7C-D3507053DD1F}"/>
    <cellStyle name="Porcentagem 4" xfId="2" xr:uid="{3DF376E2-F884-47B6-83CD-A0EF769754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114300</xdr:colOff>
      <xdr:row>0</xdr:row>
      <xdr:rowOff>66675</xdr:rowOff>
    </xdr:from>
    <xdr:to>
      <xdr:col>18</xdr:col>
      <xdr:colOff>1562100</xdr:colOff>
      <xdr:row>0</xdr:row>
      <xdr:rowOff>638175</xdr:rowOff>
    </xdr:to>
    <xdr:pic>
      <xdr:nvPicPr>
        <xdr:cNvPr id="1029" name="Imagem 1">
          <a:extLst>
            <a:ext uri="{FF2B5EF4-FFF2-40B4-BE49-F238E27FC236}">
              <a16:creationId xmlns:a16="http://schemas.microsoft.com/office/drawing/2014/main" id="{BC639090-2C94-ECA0-77F5-1DAC03EE6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6675"/>
          <a:ext cx="1447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18</xdr:col>
      <xdr:colOff>1562100</xdr:colOff>
      <xdr:row>0</xdr:row>
      <xdr:rowOff>66675</xdr:rowOff>
    </xdr:from>
    <xdr:to>
      <xdr:col>30</xdr:col>
      <xdr:colOff>200025</xdr:colOff>
      <xdr:row>0</xdr:row>
      <xdr:rowOff>647700</xdr:rowOff>
    </xdr:to>
    <xdr:pic>
      <xdr:nvPicPr>
        <xdr:cNvPr id="1030" name="Imagem 4">
          <a:extLst>
            <a:ext uri="{FF2B5EF4-FFF2-40B4-BE49-F238E27FC236}">
              <a16:creationId xmlns:a16="http://schemas.microsoft.com/office/drawing/2014/main" id="{33B1C435-8402-8145-02C8-55CED9AA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66675"/>
          <a:ext cx="3467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266700</xdr:colOff>
      <xdr:row>0</xdr:row>
      <xdr:rowOff>57150</xdr:rowOff>
    </xdr:from>
    <xdr:to>
      <xdr:col>0</xdr:col>
      <xdr:colOff>1990725</xdr:colOff>
      <xdr:row>0</xdr:row>
      <xdr:rowOff>628650</xdr:rowOff>
    </xdr:to>
    <xdr:pic>
      <xdr:nvPicPr>
        <xdr:cNvPr id="2053" name="Imagem 3">
          <a:extLst>
            <a:ext uri="{FF2B5EF4-FFF2-40B4-BE49-F238E27FC236}">
              <a16:creationId xmlns:a16="http://schemas.microsoft.com/office/drawing/2014/main" id="{D0E90477-8B84-7305-F206-3E71D4D76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7150"/>
          <a:ext cx="17240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2219325</xdr:colOff>
      <xdr:row>0</xdr:row>
      <xdr:rowOff>57150</xdr:rowOff>
    </xdr:from>
    <xdr:to>
      <xdr:col>26</xdr:col>
      <xdr:colOff>485775</xdr:colOff>
      <xdr:row>0</xdr:row>
      <xdr:rowOff>638175</xdr:rowOff>
    </xdr:to>
    <xdr:pic>
      <xdr:nvPicPr>
        <xdr:cNvPr id="2054" name="Imagem 4">
          <a:extLst>
            <a:ext uri="{FF2B5EF4-FFF2-40B4-BE49-F238E27FC236}">
              <a16:creationId xmlns:a16="http://schemas.microsoft.com/office/drawing/2014/main" id="{ABCA181B-1D24-830F-0486-6D13E388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57150"/>
          <a:ext cx="4495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B965C-B813-419C-B62A-C374533651FB}">
  <sheetPr>
    <tabColor theme="7" tint="-0.499984740745262"/>
    <pageSetUpPr fitToPage="1"/>
  </sheetPr>
  <dimension ref="A1:BA280"/>
  <sheetViews>
    <sheetView showGridLines="0" view="pageBreakPreview" topLeftCell="S271" zoomScaleNormal="100" zoomScaleSheetLayoutView="100" workbookViewId="0">
      <selection activeCell="A2" sqref="A2:AW280"/>
    </sheetView>
  </sheetViews>
  <sheetFormatPr defaultRowHeight="15" x14ac:dyDescent="0.25"/>
  <cols>
    <col min="1" max="1" width="72.7109375" style="124" hidden="1" customWidth="1"/>
    <col min="2" max="2" width="12.42578125" style="3" hidden="1" customWidth="1"/>
    <col min="3" max="3" width="11" style="3" hidden="1" customWidth="1"/>
    <col min="4" max="4" width="12.42578125" style="3" hidden="1" customWidth="1"/>
    <col min="5" max="5" width="7" style="3" hidden="1" customWidth="1"/>
    <col min="6" max="6" width="6.140625" style="3" hidden="1" customWidth="1"/>
    <col min="7" max="7" width="12.42578125" style="3" hidden="1" customWidth="1"/>
    <col min="8" max="8" width="11.85546875" style="3" hidden="1" customWidth="1"/>
    <col min="9" max="9" width="12.42578125" style="3" hidden="1" customWidth="1"/>
    <col min="10" max="10" width="11.85546875" style="3" hidden="1" customWidth="1"/>
    <col min="11" max="11" width="12.42578125" style="3" hidden="1" customWidth="1"/>
    <col min="12" max="12" width="6.5703125" style="3" hidden="1" customWidth="1"/>
    <col min="13" max="14" width="6.85546875" style="3" hidden="1" customWidth="1"/>
    <col min="15" max="15" width="12.42578125" style="3" hidden="1" customWidth="1"/>
    <col min="16" max="16" width="11.85546875" style="3" hidden="1" customWidth="1"/>
    <col min="17" max="17" width="12.42578125" style="3" hidden="1" customWidth="1"/>
    <col min="18" max="18" width="16.5703125" style="3" hidden="1" customWidth="1"/>
    <col min="19" max="19" width="51.7109375" style="124" bestFit="1" customWidth="1"/>
    <col min="20" max="20" width="12.42578125" style="3" hidden="1" customWidth="1"/>
    <col min="21" max="21" width="9" style="3" hidden="1" customWidth="1"/>
    <col min="22" max="22" width="12.42578125" style="3" hidden="1" customWidth="1"/>
    <col min="23" max="23" width="20" style="3" hidden="1" customWidth="1"/>
    <col min="24" max="24" width="20.7109375" style="3" customWidth="1"/>
    <col min="25" max="30" width="20.7109375" style="3" hidden="1" customWidth="1"/>
    <col min="31" max="36" width="20.7109375" style="3" customWidth="1"/>
    <col min="37" max="49" width="20.7109375" style="3" hidden="1" customWidth="1"/>
    <col min="50" max="50" width="9.140625" style="3" customWidth="1"/>
    <col min="51" max="16384" width="9.140625" style="3"/>
  </cols>
  <sheetData>
    <row r="1" spans="1:49" s="2" customFormat="1" ht="64.5" x14ac:dyDescent="0.25">
      <c r="A1" s="1"/>
      <c r="S1" s="1"/>
    </row>
    <row r="2" spans="1:49" x14ac:dyDescent="0.25">
      <c r="A2" s="214" t="s">
        <v>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</row>
    <row r="3" spans="1:49" x14ac:dyDescent="0.25">
      <c r="A3" s="215" t="s">
        <v>1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6" t="s">
        <v>2</v>
      </c>
      <c r="T3" s="216"/>
      <c r="U3" s="216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</row>
    <row r="4" spans="1:49" s="9" customFormat="1" ht="25.5" x14ac:dyDescent="0.25">
      <c r="A4" s="4" t="s">
        <v>3</v>
      </c>
      <c r="B4" s="5" t="s">
        <v>4</v>
      </c>
      <c r="C4" s="6" t="s">
        <v>5</v>
      </c>
      <c r="D4" s="5" t="s">
        <v>6</v>
      </c>
      <c r="E4" s="6">
        <v>45505</v>
      </c>
      <c r="F4" s="6" t="e">
        <f ca="1">_xll.FIMMÊS(E4,0)+1</f>
        <v>#NAME?</v>
      </c>
      <c r="G4" s="6" t="s">
        <v>4</v>
      </c>
      <c r="H4" s="6" t="s">
        <v>7</v>
      </c>
      <c r="I4" s="6" t="s">
        <v>4</v>
      </c>
      <c r="J4" s="6" t="s">
        <v>8</v>
      </c>
      <c r="K4" s="6" t="s">
        <v>6</v>
      </c>
      <c r="L4" s="6">
        <v>45566</v>
      </c>
      <c r="M4" s="6" t="e">
        <f ca="1">_xll.FIMMÊS(L4,0)+1</f>
        <v>#NAME?</v>
      </c>
      <c r="N4" s="6" t="e">
        <f ca="1">_xll.FIMMÊS(M4,0)+1</f>
        <v>#NAME?</v>
      </c>
      <c r="O4" s="6" t="s">
        <v>4</v>
      </c>
      <c r="P4" s="6" t="s">
        <v>9</v>
      </c>
      <c r="Q4" s="6" t="s">
        <v>4</v>
      </c>
      <c r="R4" s="6" t="s">
        <v>10</v>
      </c>
      <c r="S4" s="7" t="s">
        <v>3</v>
      </c>
      <c r="T4" s="8" t="s">
        <v>4</v>
      </c>
      <c r="U4" s="8" t="s">
        <v>11</v>
      </c>
      <c r="V4" s="8" t="s">
        <v>4</v>
      </c>
      <c r="W4" s="8" t="s">
        <v>12</v>
      </c>
      <c r="X4" s="8" t="s">
        <v>6</v>
      </c>
      <c r="Y4" s="8" t="e">
        <f ca="1">_xll.FIMMÊS(N4,0)+1</f>
        <v>#NAME?</v>
      </c>
      <c r="Z4" s="8" t="e">
        <f ca="1">_xll.FIMMÊS(Y4,0)+1</f>
        <v>#NAME?</v>
      </c>
      <c r="AA4" s="8" t="e">
        <f ca="1">_xll.FIMMÊS(Z4,0)+1</f>
        <v>#NAME?</v>
      </c>
      <c r="AB4" s="8" t="e">
        <f ca="1">_xll.FIMMÊS(AA4,0)+1</f>
        <v>#NAME?</v>
      </c>
      <c r="AC4" s="8" t="e">
        <f ca="1">_xll.FIMMÊS(AB4,0)+1</f>
        <v>#NAME?</v>
      </c>
      <c r="AD4" s="8" t="e">
        <f t="shared" ref="AD4:AW4" ca="1" si="0">_xll.FIMMÊS(AC4,0)+1</f>
        <v>#NAME?</v>
      </c>
      <c r="AE4" s="8" t="e">
        <f t="shared" ca="1" si="0"/>
        <v>#NAME?</v>
      </c>
      <c r="AF4" s="8" t="e">
        <f t="shared" ca="1" si="0"/>
        <v>#NAME?</v>
      </c>
      <c r="AG4" s="8" t="e">
        <f t="shared" ca="1" si="0"/>
        <v>#NAME?</v>
      </c>
      <c r="AH4" s="8" t="e">
        <f t="shared" ca="1" si="0"/>
        <v>#NAME?</v>
      </c>
      <c r="AI4" s="8" t="e">
        <f t="shared" ca="1" si="0"/>
        <v>#NAME?</v>
      </c>
      <c r="AJ4" s="8" t="e">
        <f t="shared" ca="1" si="0"/>
        <v>#NAME?</v>
      </c>
      <c r="AK4" s="8" t="e">
        <f t="shared" ca="1" si="0"/>
        <v>#NAME?</v>
      </c>
      <c r="AL4" s="8" t="e">
        <f t="shared" ca="1" si="0"/>
        <v>#NAME?</v>
      </c>
      <c r="AM4" s="8" t="e">
        <f t="shared" ca="1" si="0"/>
        <v>#NAME?</v>
      </c>
      <c r="AN4" s="8" t="e">
        <f t="shared" ca="1" si="0"/>
        <v>#NAME?</v>
      </c>
      <c r="AO4" s="8" t="e">
        <f t="shared" ca="1" si="0"/>
        <v>#NAME?</v>
      </c>
      <c r="AP4" s="8" t="e">
        <f t="shared" ca="1" si="0"/>
        <v>#NAME?</v>
      </c>
      <c r="AQ4" s="8" t="e">
        <f t="shared" ca="1" si="0"/>
        <v>#NAME?</v>
      </c>
      <c r="AR4" s="8" t="e">
        <f t="shared" ca="1" si="0"/>
        <v>#NAME?</v>
      </c>
      <c r="AS4" s="8" t="e">
        <f t="shared" ca="1" si="0"/>
        <v>#NAME?</v>
      </c>
      <c r="AT4" s="8" t="e">
        <f t="shared" ca="1" si="0"/>
        <v>#NAME?</v>
      </c>
      <c r="AU4" s="8" t="e">
        <f t="shared" ca="1" si="0"/>
        <v>#NAME?</v>
      </c>
      <c r="AV4" s="8" t="e">
        <f t="shared" ca="1" si="0"/>
        <v>#NAME?</v>
      </c>
      <c r="AW4" s="8" t="e">
        <f t="shared" ca="1" si="0"/>
        <v>#NAME?</v>
      </c>
    </row>
    <row r="5" spans="1:49" s="14" customFormat="1" x14ac:dyDescent="0.25">
      <c r="A5" s="10" t="s">
        <v>13</v>
      </c>
      <c r="B5" s="11">
        <f t="shared" ref="B5:R5" si="1">B33</f>
        <v>1960.8387096774193</v>
      </c>
      <c r="C5" s="11">
        <f t="shared" si="1"/>
        <v>941</v>
      </c>
      <c r="D5" s="11">
        <f t="shared" si="1"/>
        <v>2763</v>
      </c>
      <c r="E5" s="11">
        <f t="shared" si="1"/>
        <v>3240</v>
      </c>
      <c r="F5" s="11">
        <f t="shared" si="1"/>
        <v>3657</v>
      </c>
      <c r="G5" s="11">
        <f t="shared" si="1"/>
        <v>802.16129032258061</v>
      </c>
      <c r="H5" s="11">
        <f t="shared" si="1"/>
        <v>1128</v>
      </c>
      <c r="I5" s="11">
        <f t="shared" si="1"/>
        <v>1960.8387096774193</v>
      </c>
      <c r="J5" s="11">
        <f t="shared" si="1"/>
        <v>1966</v>
      </c>
      <c r="K5" s="11">
        <f t="shared" si="1"/>
        <v>2763</v>
      </c>
      <c r="L5" s="11">
        <f t="shared" si="1"/>
        <v>3094</v>
      </c>
      <c r="M5" s="11">
        <f t="shared" si="1"/>
        <v>3103</v>
      </c>
      <c r="N5" s="11">
        <f t="shared" si="1"/>
        <v>3031</v>
      </c>
      <c r="O5" s="11">
        <f t="shared" si="1"/>
        <v>802</v>
      </c>
      <c r="P5" s="11">
        <f t="shared" si="1"/>
        <v>616</v>
      </c>
      <c r="Q5" s="11">
        <f t="shared" si="1"/>
        <v>357</v>
      </c>
      <c r="R5" s="11">
        <f t="shared" si="1"/>
        <v>150</v>
      </c>
      <c r="S5" s="12" t="s">
        <v>13</v>
      </c>
      <c r="T5" s="13">
        <f t="shared" ref="T5:AW5" si="2">T33</f>
        <v>2613</v>
      </c>
      <c r="U5" s="13">
        <f t="shared" si="2"/>
        <v>2900</v>
      </c>
      <c r="V5" s="13">
        <f t="shared" si="2"/>
        <v>2129</v>
      </c>
      <c r="W5" s="13">
        <f t="shared" si="2"/>
        <v>2434</v>
      </c>
      <c r="X5" s="11">
        <v>3000</v>
      </c>
      <c r="Y5" s="11">
        <f t="shared" si="2"/>
        <v>3046</v>
      </c>
      <c r="Z5" s="11">
        <v>3457</v>
      </c>
      <c r="AA5" s="11">
        <f t="shared" si="2"/>
        <v>3089</v>
      </c>
      <c r="AB5" s="11">
        <f t="shared" si="2"/>
        <v>3150</v>
      </c>
      <c r="AC5" s="11">
        <f t="shared" si="2"/>
        <v>3086</v>
      </c>
      <c r="AD5" s="11">
        <f t="shared" si="2"/>
        <v>3227</v>
      </c>
      <c r="AE5" s="11">
        <f t="shared" si="2"/>
        <v>3288</v>
      </c>
      <c r="AF5" s="11">
        <f t="shared" si="2"/>
        <v>3228</v>
      </c>
      <c r="AG5" s="11">
        <f t="shared" si="2"/>
        <v>3181</v>
      </c>
      <c r="AH5" s="11">
        <f>AH33</f>
        <v>3274</v>
      </c>
      <c r="AI5" s="11">
        <f t="shared" si="2"/>
        <v>3129</v>
      </c>
      <c r="AJ5" s="11">
        <f t="shared" si="2"/>
        <v>3050</v>
      </c>
      <c r="AK5" s="11">
        <f t="shared" si="2"/>
        <v>0</v>
      </c>
      <c r="AL5" s="11">
        <f t="shared" si="2"/>
        <v>0</v>
      </c>
      <c r="AM5" s="11">
        <f t="shared" si="2"/>
        <v>0</v>
      </c>
      <c r="AN5" s="11">
        <f t="shared" si="2"/>
        <v>0</v>
      </c>
      <c r="AO5" s="11">
        <f t="shared" si="2"/>
        <v>0</v>
      </c>
      <c r="AP5" s="11">
        <f t="shared" si="2"/>
        <v>0</v>
      </c>
      <c r="AQ5" s="11">
        <f t="shared" si="2"/>
        <v>0</v>
      </c>
      <c r="AR5" s="11">
        <f t="shared" si="2"/>
        <v>0</v>
      </c>
      <c r="AS5" s="11">
        <f t="shared" si="2"/>
        <v>0</v>
      </c>
      <c r="AT5" s="11">
        <f t="shared" si="2"/>
        <v>0</v>
      </c>
      <c r="AU5" s="11">
        <f t="shared" si="2"/>
        <v>0</v>
      </c>
      <c r="AV5" s="11">
        <f t="shared" si="2"/>
        <v>0</v>
      </c>
      <c r="AW5" s="11">
        <f t="shared" si="2"/>
        <v>0</v>
      </c>
    </row>
    <row r="6" spans="1:49" s="14" customFormat="1" x14ac:dyDescent="0.25">
      <c r="A6" s="15" t="s">
        <v>14</v>
      </c>
      <c r="B6" s="16">
        <f t="shared" ref="B6:R6" si="3">B42</f>
        <v>1897.6774193548388</v>
      </c>
      <c r="C6" s="16">
        <f t="shared" si="3"/>
        <v>2222</v>
      </c>
      <c r="D6" s="16">
        <f t="shared" si="3"/>
        <v>2674</v>
      </c>
      <c r="E6" s="16">
        <f t="shared" si="3"/>
        <v>3142</v>
      </c>
      <c r="F6" s="16">
        <f t="shared" si="3"/>
        <v>3283</v>
      </c>
      <c r="G6" s="16">
        <f t="shared" si="3"/>
        <v>776.32258064516134</v>
      </c>
      <c r="H6" s="16">
        <f t="shared" si="3"/>
        <v>989</v>
      </c>
      <c r="I6" s="16">
        <f t="shared" si="3"/>
        <v>1897.6774193548388</v>
      </c>
      <c r="J6" s="16">
        <f t="shared" si="3"/>
        <v>2281</v>
      </c>
      <c r="K6" s="16">
        <f t="shared" si="3"/>
        <v>2674</v>
      </c>
      <c r="L6" s="16">
        <f t="shared" si="3"/>
        <v>3270</v>
      </c>
      <c r="M6" s="16">
        <f t="shared" si="3"/>
        <v>3346</v>
      </c>
      <c r="N6" s="16">
        <f t="shared" si="3"/>
        <v>3074</v>
      </c>
      <c r="O6" s="16">
        <f t="shared" si="3"/>
        <v>776</v>
      </c>
      <c r="P6" s="16">
        <f t="shared" si="3"/>
        <v>611</v>
      </c>
      <c r="Q6" s="16">
        <f t="shared" si="3"/>
        <v>345</v>
      </c>
      <c r="R6" s="16">
        <f t="shared" si="3"/>
        <v>237</v>
      </c>
      <c r="S6" s="17" t="s">
        <v>14</v>
      </c>
      <c r="T6" s="18">
        <f t="shared" ref="T6:AW6" si="4">T42</f>
        <v>3484</v>
      </c>
      <c r="U6" s="18">
        <f t="shared" si="4"/>
        <v>3804</v>
      </c>
      <c r="V6" s="18">
        <f t="shared" si="4"/>
        <v>2839</v>
      </c>
      <c r="W6" s="18">
        <f t="shared" si="4"/>
        <v>3433</v>
      </c>
      <c r="X6" s="16">
        <v>4000</v>
      </c>
      <c r="Y6" s="16">
        <f t="shared" si="4"/>
        <v>3643</v>
      </c>
      <c r="Z6" s="16">
        <v>4147</v>
      </c>
      <c r="AA6" s="16">
        <f>AA42</f>
        <v>4156</v>
      </c>
      <c r="AB6" s="16">
        <f t="shared" si="4"/>
        <v>4124</v>
      </c>
      <c r="AC6" s="16">
        <f t="shared" si="4"/>
        <v>4185</v>
      </c>
      <c r="AD6" s="16">
        <f t="shared" si="4"/>
        <v>4175</v>
      </c>
      <c r="AE6" s="16">
        <f t="shared" si="4"/>
        <v>4122</v>
      </c>
      <c r="AF6" s="16">
        <f t="shared" si="4"/>
        <v>4114</v>
      </c>
      <c r="AG6" s="16">
        <f t="shared" si="4"/>
        <v>4221</v>
      </c>
      <c r="AH6" s="16">
        <f t="shared" si="4"/>
        <v>4450</v>
      </c>
      <c r="AI6" s="16">
        <f t="shared" si="4"/>
        <v>4285</v>
      </c>
      <c r="AJ6" s="16">
        <f t="shared" si="4"/>
        <v>4261</v>
      </c>
      <c r="AK6" s="16">
        <f t="shared" si="4"/>
        <v>0</v>
      </c>
      <c r="AL6" s="16">
        <f t="shared" si="4"/>
        <v>0</v>
      </c>
      <c r="AM6" s="16">
        <f t="shared" si="4"/>
        <v>0</v>
      </c>
      <c r="AN6" s="16">
        <f t="shared" si="4"/>
        <v>0</v>
      </c>
      <c r="AO6" s="16">
        <f t="shared" si="4"/>
        <v>0</v>
      </c>
      <c r="AP6" s="16">
        <f t="shared" si="4"/>
        <v>0</v>
      </c>
      <c r="AQ6" s="16">
        <f t="shared" si="4"/>
        <v>0</v>
      </c>
      <c r="AR6" s="16">
        <f t="shared" si="4"/>
        <v>0</v>
      </c>
      <c r="AS6" s="16">
        <f t="shared" si="4"/>
        <v>0</v>
      </c>
      <c r="AT6" s="16">
        <f t="shared" si="4"/>
        <v>0</v>
      </c>
      <c r="AU6" s="16">
        <f t="shared" si="4"/>
        <v>0</v>
      </c>
      <c r="AV6" s="16">
        <f t="shared" si="4"/>
        <v>0</v>
      </c>
      <c r="AW6" s="16">
        <f t="shared" si="4"/>
        <v>0</v>
      </c>
    </row>
    <row r="7" spans="1:49" s="23" customFormat="1" x14ac:dyDescent="0.25">
      <c r="A7" s="19" t="s">
        <v>15</v>
      </c>
      <c r="B7" s="20">
        <f t="shared" ref="B7:AW7" si="5">SUM(B5:B6)</f>
        <v>3858.516129032258</v>
      </c>
      <c r="C7" s="20">
        <f t="shared" si="5"/>
        <v>3163</v>
      </c>
      <c r="D7" s="20">
        <f t="shared" si="5"/>
        <v>5437</v>
      </c>
      <c r="E7" s="20">
        <f t="shared" si="5"/>
        <v>6382</v>
      </c>
      <c r="F7" s="20">
        <f t="shared" si="5"/>
        <v>6940</v>
      </c>
      <c r="G7" s="20">
        <f t="shared" si="5"/>
        <v>1578.483870967742</v>
      </c>
      <c r="H7" s="20">
        <f t="shared" si="5"/>
        <v>2117</v>
      </c>
      <c r="I7" s="20">
        <f t="shared" si="5"/>
        <v>3858.516129032258</v>
      </c>
      <c r="J7" s="20">
        <f t="shared" si="5"/>
        <v>4247</v>
      </c>
      <c r="K7" s="20">
        <f t="shared" si="5"/>
        <v>5437</v>
      </c>
      <c r="L7" s="20">
        <f t="shared" si="5"/>
        <v>6364</v>
      </c>
      <c r="M7" s="20">
        <f t="shared" si="5"/>
        <v>6449</v>
      </c>
      <c r="N7" s="20">
        <f t="shared" si="5"/>
        <v>6105</v>
      </c>
      <c r="O7" s="20">
        <f t="shared" si="5"/>
        <v>1578</v>
      </c>
      <c r="P7" s="20">
        <f t="shared" si="5"/>
        <v>1227</v>
      </c>
      <c r="Q7" s="20">
        <f t="shared" si="5"/>
        <v>702</v>
      </c>
      <c r="R7" s="20">
        <f t="shared" si="5"/>
        <v>387</v>
      </c>
      <c r="S7" s="21" t="s">
        <v>15</v>
      </c>
      <c r="T7" s="22">
        <f t="shared" ref="T7:AJ7" si="6">SUM(T5:T6)</f>
        <v>6097</v>
      </c>
      <c r="U7" s="22">
        <f t="shared" si="6"/>
        <v>6704</v>
      </c>
      <c r="V7" s="22">
        <f t="shared" si="6"/>
        <v>4968</v>
      </c>
      <c r="W7" s="22">
        <f t="shared" si="6"/>
        <v>5867</v>
      </c>
      <c r="X7" s="20">
        <v>7000</v>
      </c>
      <c r="Y7" s="20">
        <f t="shared" si="6"/>
        <v>6689</v>
      </c>
      <c r="Z7" s="20">
        <f t="shared" si="6"/>
        <v>7604</v>
      </c>
      <c r="AA7" s="20">
        <f t="shared" si="6"/>
        <v>7245</v>
      </c>
      <c r="AB7" s="20">
        <f t="shared" si="6"/>
        <v>7274</v>
      </c>
      <c r="AC7" s="20">
        <f t="shared" si="6"/>
        <v>7271</v>
      </c>
      <c r="AD7" s="20">
        <f t="shared" si="6"/>
        <v>7402</v>
      </c>
      <c r="AE7" s="20">
        <f t="shared" si="6"/>
        <v>7410</v>
      </c>
      <c r="AF7" s="20">
        <f t="shared" si="6"/>
        <v>7342</v>
      </c>
      <c r="AG7" s="20">
        <f t="shared" si="6"/>
        <v>7402</v>
      </c>
      <c r="AH7" s="20">
        <f t="shared" si="6"/>
        <v>7724</v>
      </c>
      <c r="AI7" s="20">
        <f t="shared" si="6"/>
        <v>7414</v>
      </c>
      <c r="AJ7" s="20">
        <f t="shared" si="6"/>
        <v>7311</v>
      </c>
      <c r="AK7" s="20">
        <f t="shared" si="5"/>
        <v>0</v>
      </c>
      <c r="AL7" s="20">
        <f t="shared" si="5"/>
        <v>0</v>
      </c>
      <c r="AM7" s="20">
        <f t="shared" si="5"/>
        <v>0</v>
      </c>
      <c r="AN7" s="20">
        <f t="shared" si="5"/>
        <v>0</v>
      </c>
      <c r="AO7" s="20">
        <f t="shared" si="5"/>
        <v>0</v>
      </c>
      <c r="AP7" s="20">
        <f t="shared" si="5"/>
        <v>0</v>
      </c>
      <c r="AQ7" s="20">
        <f t="shared" si="5"/>
        <v>0</v>
      </c>
      <c r="AR7" s="20">
        <f t="shared" si="5"/>
        <v>0</v>
      </c>
      <c r="AS7" s="20">
        <f t="shared" si="5"/>
        <v>0</v>
      </c>
      <c r="AT7" s="20">
        <f t="shared" si="5"/>
        <v>0</v>
      </c>
      <c r="AU7" s="20">
        <f t="shared" si="5"/>
        <v>0</v>
      </c>
      <c r="AV7" s="20">
        <f t="shared" si="5"/>
        <v>0</v>
      </c>
      <c r="AW7" s="20">
        <f t="shared" si="5"/>
        <v>0</v>
      </c>
    </row>
    <row r="8" spans="1:49" x14ac:dyDescent="0.25">
      <c r="A8" s="24"/>
      <c r="B8" s="25"/>
      <c r="C8" s="25"/>
      <c r="D8" s="25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4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</row>
    <row r="9" spans="1:49" s="9" customFormat="1" ht="25.5" x14ac:dyDescent="0.25">
      <c r="A9" s="4" t="s">
        <v>16</v>
      </c>
      <c r="B9" s="27" t="str">
        <f>B$4</f>
        <v>Meta Parcial</v>
      </c>
      <c r="C9" s="27" t="str">
        <f t="shared" ref="C9:AW9" si="7">C$4</f>
        <v>10-31-jul-24</v>
      </c>
      <c r="D9" s="27" t="str">
        <f t="shared" si="7"/>
        <v>Meta Mensal</v>
      </c>
      <c r="E9" s="27">
        <f t="shared" si="7"/>
        <v>45505</v>
      </c>
      <c r="F9" s="27" t="e">
        <f t="shared" ca="1" si="7"/>
        <v>#NAME?</v>
      </c>
      <c r="G9" s="27" t="str">
        <f t="shared" si="7"/>
        <v>Meta Parcial</v>
      </c>
      <c r="H9" s="27" t="str">
        <f t="shared" si="7"/>
        <v>01-09-Out-24</v>
      </c>
      <c r="I9" s="27" t="str">
        <f t="shared" si="7"/>
        <v>Meta Parcial</v>
      </c>
      <c r="J9" s="27" t="str">
        <f t="shared" si="7"/>
        <v>10-31-Out-24</v>
      </c>
      <c r="K9" s="27" t="str">
        <f t="shared" si="7"/>
        <v>Meta Mensal</v>
      </c>
      <c r="L9" s="27">
        <f t="shared" si="7"/>
        <v>45566</v>
      </c>
      <c r="M9" s="27" t="e">
        <f t="shared" ca="1" si="7"/>
        <v>#NAME?</v>
      </c>
      <c r="N9" s="27" t="e">
        <f t="shared" ca="1" si="7"/>
        <v>#NAME?</v>
      </c>
      <c r="O9" s="27" t="str">
        <f t="shared" si="7"/>
        <v>Meta Parcial</v>
      </c>
      <c r="P9" s="27" t="str">
        <f t="shared" si="7"/>
        <v>01-09/jan de 2025</v>
      </c>
      <c r="Q9" s="27" t="str">
        <f t="shared" si="7"/>
        <v>Meta Parcial</v>
      </c>
      <c r="R9" s="27" t="str">
        <f t="shared" si="7"/>
        <v>01-04/jan de 2025</v>
      </c>
      <c r="S9" s="7" t="s">
        <v>16</v>
      </c>
      <c r="T9" s="8" t="str">
        <f>T$4</f>
        <v>Meta Parcial</v>
      </c>
      <c r="U9" s="8" t="str">
        <f>U$4</f>
        <v>05-31/jan de 2025</v>
      </c>
      <c r="V9" s="8" t="str">
        <f>V$4</f>
        <v>Meta Parcial</v>
      </c>
      <c r="W9" s="8" t="str">
        <f>W$4</f>
        <v>10-31/jan de 2025</v>
      </c>
      <c r="X9" s="8" t="s">
        <v>6</v>
      </c>
      <c r="Y9" s="8" t="e">
        <f t="shared" ref="Y9:AJ9" ca="1" si="8">Y$4</f>
        <v>#NAME?</v>
      </c>
      <c r="Z9" s="8" t="e">
        <f t="shared" ca="1" si="8"/>
        <v>#NAME?</v>
      </c>
      <c r="AA9" s="8" t="e">
        <f t="shared" ca="1" si="8"/>
        <v>#NAME?</v>
      </c>
      <c r="AB9" s="8" t="e">
        <f t="shared" ca="1" si="8"/>
        <v>#NAME?</v>
      </c>
      <c r="AC9" s="8" t="e">
        <f t="shared" ca="1" si="8"/>
        <v>#NAME?</v>
      </c>
      <c r="AD9" s="8" t="e">
        <f t="shared" ca="1" si="8"/>
        <v>#NAME?</v>
      </c>
      <c r="AE9" s="8" t="e">
        <f t="shared" ca="1" si="8"/>
        <v>#NAME?</v>
      </c>
      <c r="AF9" s="8" t="e">
        <f t="shared" ca="1" si="8"/>
        <v>#NAME?</v>
      </c>
      <c r="AG9" s="8" t="e">
        <f t="shared" ca="1" si="8"/>
        <v>#NAME?</v>
      </c>
      <c r="AH9" s="8" t="e">
        <f t="shared" ca="1" si="8"/>
        <v>#NAME?</v>
      </c>
      <c r="AI9" s="8" t="e">
        <f t="shared" ca="1" si="8"/>
        <v>#NAME?</v>
      </c>
      <c r="AJ9" s="8" t="e">
        <f t="shared" ca="1" si="8"/>
        <v>#NAME?</v>
      </c>
      <c r="AK9" s="8" t="e">
        <f t="shared" ca="1" si="7"/>
        <v>#NAME?</v>
      </c>
      <c r="AL9" s="8" t="e">
        <f t="shared" ca="1" si="7"/>
        <v>#NAME?</v>
      </c>
      <c r="AM9" s="8" t="e">
        <f t="shared" ca="1" si="7"/>
        <v>#NAME?</v>
      </c>
      <c r="AN9" s="8" t="e">
        <f t="shared" ca="1" si="7"/>
        <v>#NAME?</v>
      </c>
      <c r="AO9" s="8" t="e">
        <f t="shared" ca="1" si="7"/>
        <v>#NAME?</v>
      </c>
      <c r="AP9" s="8" t="e">
        <f t="shared" ca="1" si="7"/>
        <v>#NAME?</v>
      </c>
      <c r="AQ9" s="8" t="e">
        <f t="shared" ca="1" si="7"/>
        <v>#NAME?</v>
      </c>
      <c r="AR9" s="8" t="e">
        <f t="shared" ca="1" si="7"/>
        <v>#NAME?</v>
      </c>
      <c r="AS9" s="8" t="e">
        <f t="shared" ca="1" si="7"/>
        <v>#NAME?</v>
      </c>
      <c r="AT9" s="8" t="e">
        <f t="shared" ca="1" si="7"/>
        <v>#NAME?</v>
      </c>
      <c r="AU9" s="8" t="e">
        <f t="shared" ca="1" si="7"/>
        <v>#NAME?</v>
      </c>
      <c r="AV9" s="8" t="e">
        <f t="shared" ca="1" si="7"/>
        <v>#NAME?</v>
      </c>
      <c r="AW9" s="8" t="e">
        <f t="shared" ca="1" si="7"/>
        <v>#NAME?</v>
      </c>
    </row>
    <row r="10" spans="1:49" s="14" customFormat="1" x14ac:dyDescent="0.2">
      <c r="A10" s="15" t="s">
        <v>17</v>
      </c>
      <c r="B10" s="218">
        <f>(D10/31)*22</f>
        <v>1960.8387096774193</v>
      </c>
      <c r="C10" s="28">
        <v>15</v>
      </c>
      <c r="D10" s="218">
        <v>2763</v>
      </c>
      <c r="E10" s="29">
        <v>54</v>
      </c>
      <c r="F10" s="16">
        <v>41</v>
      </c>
      <c r="G10" s="218">
        <f>(K10/31)*9</f>
        <v>802.16129032258061</v>
      </c>
      <c r="H10" s="30">
        <v>0</v>
      </c>
      <c r="I10" s="218">
        <f>(K10/31)*22</f>
        <v>1960.8387096774193</v>
      </c>
      <c r="J10" s="30">
        <v>70</v>
      </c>
      <c r="K10" s="218">
        <f>D10</f>
        <v>2763</v>
      </c>
      <c r="L10" s="16">
        <f>H10+J10</f>
        <v>70</v>
      </c>
      <c r="M10" s="16">
        <v>49</v>
      </c>
      <c r="N10" s="31">
        <v>49</v>
      </c>
      <c r="O10" s="218">
        <f>ROUND((K10/31)*9,0)</f>
        <v>802</v>
      </c>
      <c r="P10" s="16">
        <v>14</v>
      </c>
      <c r="Q10" s="218">
        <f>ROUND((K10/31)*4,0)</f>
        <v>357</v>
      </c>
      <c r="R10" s="16">
        <v>0</v>
      </c>
      <c r="S10" s="15" t="s">
        <v>17</v>
      </c>
      <c r="T10" s="18">
        <f>V10</f>
        <v>3000</v>
      </c>
      <c r="U10" s="18">
        <v>22</v>
      </c>
      <c r="V10" s="18">
        <f>X10</f>
        <v>3000</v>
      </c>
      <c r="W10" s="18">
        <v>8</v>
      </c>
      <c r="X10" s="221">
        <v>3000</v>
      </c>
      <c r="Y10" s="16">
        <v>22</v>
      </c>
      <c r="Z10" s="16">
        <v>165</v>
      </c>
      <c r="AA10" s="16">
        <v>115</v>
      </c>
      <c r="AB10" s="16">
        <v>84</v>
      </c>
      <c r="AC10" s="16">
        <v>32</v>
      </c>
      <c r="AD10" s="16">
        <v>84</v>
      </c>
      <c r="AE10" s="16">
        <v>65</v>
      </c>
      <c r="AF10" s="16">
        <v>121</v>
      </c>
      <c r="AG10" s="16">
        <v>134</v>
      </c>
      <c r="AH10" s="16">
        <v>77</v>
      </c>
      <c r="AI10" s="16">
        <v>126</v>
      </c>
      <c r="AJ10" s="16">
        <v>136</v>
      </c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</row>
    <row r="11" spans="1:49" s="14" customFormat="1" x14ac:dyDescent="0.2">
      <c r="A11" s="15" t="s">
        <v>18</v>
      </c>
      <c r="B11" s="219"/>
      <c r="C11" s="32">
        <v>68</v>
      </c>
      <c r="D11" s="219"/>
      <c r="E11" s="33">
        <v>262</v>
      </c>
      <c r="F11" s="16">
        <v>228</v>
      </c>
      <c r="G11" s="219"/>
      <c r="H11" s="30">
        <v>74</v>
      </c>
      <c r="I11" s="219"/>
      <c r="J11" s="30">
        <v>135</v>
      </c>
      <c r="K11" s="219"/>
      <c r="L11" s="16">
        <f t="shared" ref="L11:L32" si="9">H11+J11</f>
        <v>209</v>
      </c>
      <c r="M11" s="16">
        <v>212</v>
      </c>
      <c r="N11" s="31">
        <v>140</v>
      </c>
      <c r="O11" s="219"/>
      <c r="P11" s="16">
        <v>0</v>
      </c>
      <c r="Q11" s="219"/>
      <c r="R11" s="16">
        <v>0</v>
      </c>
      <c r="S11" s="15" t="s">
        <v>19</v>
      </c>
      <c r="T11" s="18">
        <f>ROUND((X11/31)*27,0)</f>
        <v>0</v>
      </c>
      <c r="U11" s="18">
        <v>145</v>
      </c>
      <c r="V11" s="18">
        <f>ROUND((X11/31)*22,0)</f>
        <v>0</v>
      </c>
      <c r="W11" s="18">
        <v>145</v>
      </c>
      <c r="X11" s="222"/>
      <c r="Y11" s="16">
        <v>145</v>
      </c>
      <c r="Z11" s="16">
        <v>115</v>
      </c>
      <c r="AA11" s="16">
        <v>76</v>
      </c>
      <c r="AB11" s="16">
        <v>116</v>
      </c>
      <c r="AC11" s="16">
        <v>62</v>
      </c>
      <c r="AD11" s="16">
        <v>81</v>
      </c>
      <c r="AE11" s="16">
        <v>50</v>
      </c>
      <c r="AF11" s="16">
        <v>50</v>
      </c>
      <c r="AG11" s="16">
        <v>43</v>
      </c>
      <c r="AH11" s="16">
        <v>50</v>
      </c>
      <c r="AI11" s="16">
        <v>52</v>
      </c>
      <c r="AJ11" s="16">
        <v>45</v>
      </c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</row>
    <row r="12" spans="1:49" s="14" customFormat="1" x14ac:dyDescent="0.2">
      <c r="A12" s="15" t="s">
        <v>20</v>
      </c>
      <c r="B12" s="219"/>
      <c r="C12" s="32">
        <v>239</v>
      </c>
      <c r="D12" s="219"/>
      <c r="E12" s="33">
        <v>456</v>
      </c>
      <c r="F12" s="16">
        <v>119</v>
      </c>
      <c r="G12" s="219"/>
      <c r="H12" s="30">
        <v>61</v>
      </c>
      <c r="I12" s="219"/>
      <c r="J12" s="30">
        <v>86</v>
      </c>
      <c r="K12" s="219"/>
      <c r="L12" s="16">
        <f t="shared" si="9"/>
        <v>147</v>
      </c>
      <c r="M12" s="16">
        <v>179</v>
      </c>
      <c r="N12" s="31">
        <v>150</v>
      </c>
      <c r="O12" s="219"/>
      <c r="P12" s="16">
        <v>42</v>
      </c>
      <c r="Q12" s="219"/>
      <c r="R12" s="16">
        <v>13</v>
      </c>
      <c r="S12" s="15" t="s">
        <v>20</v>
      </c>
      <c r="T12" s="18">
        <f>ROUND((X12/31)*27,0)</f>
        <v>0</v>
      </c>
      <c r="U12" s="18">
        <v>201</v>
      </c>
      <c r="V12" s="18">
        <f>ROUND((X12/31)*22,0)</f>
        <v>0</v>
      </c>
      <c r="W12" s="18">
        <v>172</v>
      </c>
      <c r="X12" s="222"/>
      <c r="Y12" s="16">
        <v>214</v>
      </c>
      <c r="Z12" s="16">
        <v>268</v>
      </c>
      <c r="AA12" s="16">
        <v>218</v>
      </c>
      <c r="AB12" s="16">
        <v>217</v>
      </c>
      <c r="AC12" s="16">
        <v>148</v>
      </c>
      <c r="AD12" s="16">
        <v>174</v>
      </c>
      <c r="AE12" s="16">
        <v>153</v>
      </c>
      <c r="AF12" s="16">
        <v>74</v>
      </c>
      <c r="AG12" s="16">
        <v>170</v>
      </c>
      <c r="AH12" s="16">
        <v>160</v>
      </c>
      <c r="AI12" s="16">
        <v>145</v>
      </c>
      <c r="AJ12" s="16">
        <v>109</v>
      </c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</row>
    <row r="13" spans="1:49" s="14" customFormat="1" x14ac:dyDescent="0.2">
      <c r="A13" s="15" t="s">
        <v>21</v>
      </c>
      <c r="B13" s="219"/>
      <c r="C13" s="32">
        <v>30</v>
      </c>
      <c r="D13" s="219"/>
      <c r="E13" s="34">
        <v>0</v>
      </c>
      <c r="F13" s="16">
        <v>0</v>
      </c>
      <c r="G13" s="219"/>
      <c r="H13" s="30">
        <v>0</v>
      </c>
      <c r="I13" s="219"/>
      <c r="J13" s="30">
        <v>0</v>
      </c>
      <c r="K13" s="219"/>
      <c r="L13" s="16">
        <f t="shared" si="9"/>
        <v>0</v>
      </c>
      <c r="M13" s="16">
        <v>0</v>
      </c>
      <c r="N13" s="31">
        <v>0</v>
      </c>
      <c r="O13" s="219"/>
      <c r="P13" s="16">
        <v>0</v>
      </c>
      <c r="Q13" s="219"/>
      <c r="R13" s="16">
        <v>0</v>
      </c>
      <c r="S13" s="15" t="s">
        <v>22</v>
      </c>
      <c r="T13" s="18">
        <f>ROUND((X13/31)*27,0)</f>
        <v>0</v>
      </c>
      <c r="U13" s="18">
        <v>0</v>
      </c>
      <c r="V13" s="18">
        <f>ROUND((X13/31)*22,0)</f>
        <v>0</v>
      </c>
      <c r="W13" s="18">
        <v>0</v>
      </c>
      <c r="X13" s="222"/>
      <c r="Y13" s="16">
        <v>0</v>
      </c>
      <c r="Z13" s="16">
        <v>0</v>
      </c>
      <c r="AA13" s="16">
        <v>26</v>
      </c>
      <c r="AB13" s="16">
        <v>41</v>
      </c>
      <c r="AC13" s="16">
        <v>39</v>
      </c>
      <c r="AD13" s="16">
        <v>30</v>
      </c>
      <c r="AE13" s="16">
        <v>59</v>
      </c>
      <c r="AF13" s="16">
        <v>51</v>
      </c>
      <c r="AG13" s="16">
        <v>60</v>
      </c>
      <c r="AH13" s="16">
        <v>58</v>
      </c>
      <c r="AI13" s="16">
        <v>52</v>
      </c>
      <c r="AJ13" s="16">
        <v>43</v>
      </c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</row>
    <row r="14" spans="1:49" s="14" customFormat="1" x14ac:dyDescent="0.2">
      <c r="A14" s="15" t="s">
        <v>23</v>
      </c>
      <c r="B14" s="219"/>
      <c r="C14" s="32">
        <v>0</v>
      </c>
      <c r="D14" s="219"/>
      <c r="E14" s="33">
        <v>102</v>
      </c>
      <c r="F14" s="16">
        <v>122</v>
      </c>
      <c r="G14" s="219"/>
      <c r="H14" s="30">
        <v>50</v>
      </c>
      <c r="I14" s="219"/>
      <c r="J14" s="30">
        <v>77</v>
      </c>
      <c r="K14" s="219"/>
      <c r="L14" s="16">
        <f t="shared" si="9"/>
        <v>127</v>
      </c>
      <c r="M14" s="16">
        <v>149</v>
      </c>
      <c r="N14" s="31">
        <v>83</v>
      </c>
      <c r="O14" s="219"/>
      <c r="P14" s="16">
        <v>27</v>
      </c>
      <c r="Q14" s="219"/>
      <c r="R14" s="16">
        <v>4</v>
      </c>
      <c r="S14" s="15" t="s">
        <v>23</v>
      </c>
      <c r="T14" s="18">
        <f>V14</f>
        <v>0</v>
      </c>
      <c r="U14" s="18">
        <v>120</v>
      </c>
      <c r="V14" s="18">
        <f>X14</f>
        <v>0</v>
      </c>
      <c r="W14" s="18">
        <v>97</v>
      </c>
      <c r="X14" s="222"/>
      <c r="Y14" s="16">
        <v>124</v>
      </c>
      <c r="Z14" s="16">
        <v>94</v>
      </c>
      <c r="AA14" s="16">
        <v>115</v>
      </c>
      <c r="AB14" s="16">
        <v>94</v>
      </c>
      <c r="AC14" s="16">
        <v>150</v>
      </c>
      <c r="AD14" s="16">
        <v>187</v>
      </c>
      <c r="AE14" s="16">
        <v>129</v>
      </c>
      <c r="AF14" s="16">
        <v>143</v>
      </c>
      <c r="AG14" s="16">
        <v>99</v>
      </c>
      <c r="AH14" s="16">
        <v>194</v>
      </c>
      <c r="AI14" s="16">
        <v>129</v>
      </c>
      <c r="AJ14" s="16">
        <v>84</v>
      </c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</row>
    <row r="15" spans="1:49" s="14" customFormat="1" x14ac:dyDescent="0.2">
      <c r="A15" s="15" t="s">
        <v>24</v>
      </c>
      <c r="B15" s="219"/>
      <c r="C15" s="32">
        <v>0</v>
      </c>
      <c r="D15" s="219"/>
      <c r="E15" s="33">
        <v>0</v>
      </c>
      <c r="F15" s="16">
        <v>256</v>
      </c>
      <c r="G15" s="219"/>
      <c r="H15" s="30">
        <v>126</v>
      </c>
      <c r="I15" s="219"/>
      <c r="J15" s="30">
        <v>0</v>
      </c>
      <c r="K15" s="219"/>
      <c r="L15" s="16">
        <f t="shared" si="9"/>
        <v>126</v>
      </c>
      <c r="M15" s="16">
        <v>240</v>
      </c>
      <c r="N15" s="31">
        <v>196</v>
      </c>
      <c r="O15" s="219"/>
      <c r="P15" s="16">
        <v>115</v>
      </c>
      <c r="Q15" s="219"/>
      <c r="R15" s="16">
        <v>0</v>
      </c>
      <c r="S15" s="15" t="s">
        <v>24</v>
      </c>
      <c r="T15" s="18">
        <f t="shared" ref="T15:T33" si="10">ROUND((X15/31)*27,0)</f>
        <v>0</v>
      </c>
      <c r="U15" s="18">
        <v>205</v>
      </c>
      <c r="V15" s="18">
        <f t="shared" ref="V15:V33" si="11">ROUND((X15/31)*22,0)</f>
        <v>0</v>
      </c>
      <c r="W15" s="18">
        <v>90</v>
      </c>
      <c r="X15" s="222"/>
      <c r="Y15" s="16">
        <v>205</v>
      </c>
      <c r="Z15" s="16">
        <v>204</v>
      </c>
      <c r="AA15" s="16">
        <v>167</v>
      </c>
      <c r="AB15" s="16">
        <v>164</v>
      </c>
      <c r="AC15" s="16">
        <v>192</v>
      </c>
      <c r="AD15" s="16">
        <v>194</v>
      </c>
      <c r="AE15" s="16">
        <v>216</v>
      </c>
      <c r="AF15" s="16">
        <v>193</v>
      </c>
      <c r="AG15" s="16">
        <v>168</v>
      </c>
      <c r="AH15" s="16">
        <v>165</v>
      </c>
      <c r="AI15" s="16">
        <v>158</v>
      </c>
      <c r="AJ15" s="16">
        <v>147</v>
      </c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</row>
    <row r="16" spans="1:49" s="14" customFormat="1" x14ac:dyDescent="0.2">
      <c r="A16" s="15" t="s">
        <v>25</v>
      </c>
      <c r="B16" s="219"/>
      <c r="C16" s="32">
        <v>36</v>
      </c>
      <c r="D16" s="219"/>
      <c r="E16" s="33">
        <v>132</v>
      </c>
      <c r="F16" s="16">
        <v>227</v>
      </c>
      <c r="G16" s="219"/>
      <c r="H16" s="30">
        <v>70</v>
      </c>
      <c r="I16" s="219"/>
      <c r="J16" s="30">
        <v>55</v>
      </c>
      <c r="K16" s="219"/>
      <c r="L16" s="16">
        <f t="shared" si="9"/>
        <v>125</v>
      </c>
      <c r="M16" s="16">
        <v>209</v>
      </c>
      <c r="N16" s="31">
        <v>171</v>
      </c>
      <c r="O16" s="219"/>
      <c r="P16" s="16">
        <v>52</v>
      </c>
      <c r="Q16" s="219"/>
      <c r="R16" s="16">
        <v>37</v>
      </c>
      <c r="S16" s="15" t="s">
        <v>25</v>
      </c>
      <c r="T16" s="18">
        <f t="shared" si="10"/>
        <v>0</v>
      </c>
      <c r="U16" s="18">
        <v>212</v>
      </c>
      <c r="V16" s="18">
        <f t="shared" si="11"/>
        <v>0</v>
      </c>
      <c r="W16" s="18">
        <v>197</v>
      </c>
      <c r="X16" s="222"/>
      <c r="Y16" s="16">
        <v>249</v>
      </c>
      <c r="Z16" s="16">
        <v>146</v>
      </c>
      <c r="AA16" s="16">
        <v>110</v>
      </c>
      <c r="AB16" s="16">
        <v>84</v>
      </c>
      <c r="AC16" s="16">
        <v>17</v>
      </c>
      <c r="AD16" s="16">
        <v>148</v>
      </c>
      <c r="AE16" s="16">
        <v>150</v>
      </c>
      <c r="AF16" s="16">
        <v>323</v>
      </c>
      <c r="AG16" s="16">
        <v>256</v>
      </c>
      <c r="AH16" s="16">
        <v>183</v>
      </c>
      <c r="AI16" s="16">
        <v>135</v>
      </c>
      <c r="AJ16" s="16">
        <v>134</v>
      </c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</row>
    <row r="17" spans="1:49" s="14" customFormat="1" x14ac:dyDescent="0.2">
      <c r="A17" s="15" t="s">
        <v>26</v>
      </c>
      <c r="B17" s="219"/>
      <c r="C17" s="32">
        <v>3</v>
      </c>
      <c r="D17" s="219"/>
      <c r="E17" s="33">
        <v>0</v>
      </c>
      <c r="F17" s="16">
        <v>0</v>
      </c>
      <c r="G17" s="219"/>
      <c r="H17" s="30">
        <v>0</v>
      </c>
      <c r="I17" s="219"/>
      <c r="J17" s="30">
        <v>54</v>
      </c>
      <c r="K17" s="219"/>
      <c r="L17" s="16">
        <f t="shared" si="9"/>
        <v>54</v>
      </c>
      <c r="M17" s="16">
        <v>59</v>
      </c>
      <c r="N17" s="31">
        <v>53</v>
      </c>
      <c r="O17" s="219"/>
      <c r="P17" s="16">
        <v>0</v>
      </c>
      <c r="Q17" s="219"/>
      <c r="R17" s="16">
        <v>0</v>
      </c>
      <c r="S17" s="15" t="s">
        <v>26</v>
      </c>
      <c r="T17" s="18">
        <f t="shared" si="10"/>
        <v>0</v>
      </c>
      <c r="U17" s="18">
        <v>62</v>
      </c>
      <c r="V17" s="18">
        <f t="shared" si="11"/>
        <v>0</v>
      </c>
      <c r="W17" s="18">
        <v>62</v>
      </c>
      <c r="X17" s="222"/>
      <c r="Y17" s="16">
        <v>62</v>
      </c>
      <c r="Z17" s="16">
        <v>98</v>
      </c>
      <c r="AA17" s="16">
        <v>101</v>
      </c>
      <c r="AB17" s="16">
        <v>122</v>
      </c>
      <c r="AC17" s="16">
        <v>113</v>
      </c>
      <c r="AD17" s="16">
        <v>77</v>
      </c>
      <c r="AE17" s="16">
        <v>116</v>
      </c>
      <c r="AF17" s="16">
        <v>79</v>
      </c>
      <c r="AG17" s="16">
        <v>83</v>
      </c>
      <c r="AH17" s="16">
        <v>77</v>
      </c>
      <c r="AI17" s="16">
        <v>77</v>
      </c>
      <c r="AJ17" s="16">
        <v>125</v>
      </c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</row>
    <row r="18" spans="1:49" s="14" customFormat="1" x14ac:dyDescent="0.2">
      <c r="A18" s="15" t="s">
        <v>27</v>
      </c>
      <c r="B18" s="219"/>
      <c r="C18" s="32">
        <v>131</v>
      </c>
      <c r="D18" s="219"/>
      <c r="E18" s="33">
        <v>283</v>
      </c>
      <c r="F18" s="16">
        <v>403</v>
      </c>
      <c r="G18" s="219"/>
      <c r="H18" s="30">
        <v>175</v>
      </c>
      <c r="I18" s="219"/>
      <c r="J18" s="30">
        <v>233</v>
      </c>
      <c r="K18" s="219"/>
      <c r="L18" s="16">
        <f t="shared" si="9"/>
        <v>408</v>
      </c>
      <c r="M18" s="16">
        <v>273</v>
      </c>
      <c r="N18" s="31">
        <v>302</v>
      </c>
      <c r="O18" s="219"/>
      <c r="P18" s="16">
        <v>19</v>
      </c>
      <c r="Q18" s="219"/>
      <c r="R18" s="16">
        <v>13</v>
      </c>
      <c r="S18" s="15" t="s">
        <v>27</v>
      </c>
      <c r="T18" s="18">
        <f t="shared" si="10"/>
        <v>0</v>
      </c>
      <c r="U18" s="18">
        <v>129</v>
      </c>
      <c r="V18" s="18">
        <f t="shared" si="11"/>
        <v>0</v>
      </c>
      <c r="W18" s="18">
        <v>123</v>
      </c>
      <c r="X18" s="222"/>
      <c r="Y18" s="16">
        <v>142</v>
      </c>
      <c r="Z18" s="16">
        <v>290</v>
      </c>
      <c r="AA18" s="16">
        <v>274</v>
      </c>
      <c r="AB18" s="16">
        <v>293</v>
      </c>
      <c r="AC18" s="16">
        <v>409</v>
      </c>
      <c r="AD18" s="16">
        <v>346</v>
      </c>
      <c r="AE18" s="16">
        <v>341</v>
      </c>
      <c r="AF18" s="16">
        <v>253</v>
      </c>
      <c r="AG18" s="16">
        <v>259</v>
      </c>
      <c r="AH18" s="16">
        <v>246</v>
      </c>
      <c r="AI18" s="16">
        <v>373</v>
      </c>
      <c r="AJ18" s="16">
        <v>351</v>
      </c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</row>
    <row r="19" spans="1:49" s="14" customFormat="1" x14ac:dyDescent="0.2">
      <c r="A19" s="15" t="s">
        <v>28</v>
      </c>
      <c r="B19" s="219"/>
      <c r="C19" s="32">
        <v>0</v>
      </c>
      <c r="D19" s="219"/>
      <c r="E19" s="33">
        <v>0</v>
      </c>
      <c r="F19" s="16">
        <v>0</v>
      </c>
      <c r="G19" s="219"/>
      <c r="H19" s="30">
        <v>0</v>
      </c>
      <c r="I19" s="219"/>
      <c r="J19" s="30">
        <v>0</v>
      </c>
      <c r="K19" s="219"/>
      <c r="L19" s="16">
        <f t="shared" si="9"/>
        <v>0</v>
      </c>
      <c r="M19" s="16">
        <v>0</v>
      </c>
      <c r="N19" s="31">
        <v>0</v>
      </c>
      <c r="O19" s="219"/>
      <c r="P19" s="16">
        <v>0</v>
      </c>
      <c r="Q19" s="219"/>
      <c r="R19" s="16">
        <v>0</v>
      </c>
      <c r="S19" s="15" t="s">
        <v>28</v>
      </c>
      <c r="T19" s="18">
        <f t="shared" si="10"/>
        <v>0</v>
      </c>
      <c r="U19" s="18">
        <v>16</v>
      </c>
      <c r="V19" s="18">
        <f t="shared" si="11"/>
        <v>0</v>
      </c>
      <c r="W19" s="18">
        <v>16</v>
      </c>
      <c r="X19" s="222"/>
      <c r="Y19" s="16">
        <v>16</v>
      </c>
      <c r="Z19" s="16">
        <v>20</v>
      </c>
      <c r="AA19" s="16">
        <v>30</v>
      </c>
      <c r="AB19" s="16">
        <v>27</v>
      </c>
      <c r="AC19" s="16">
        <v>27</v>
      </c>
      <c r="AD19" s="16">
        <v>48</v>
      </c>
      <c r="AE19" s="16">
        <v>33</v>
      </c>
      <c r="AF19" s="16">
        <v>43</v>
      </c>
      <c r="AG19" s="16">
        <v>43</v>
      </c>
      <c r="AH19" s="16">
        <v>42</v>
      </c>
      <c r="AI19" s="16">
        <v>40</v>
      </c>
      <c r="AJ19" s="16">
        <v>28</v>
      </c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</row>
    <row r="20" spans="1:49" s="14" customFormat="1" x14ac:dyDescent="0.2">
      <c r="A20" s="15" t="s">
        <v>29</v>
      </c>
      <c r="B20" s="219"/>
      <c r="C20" s="32">
        <v>0</v>
      </c>
      <c r="D20" s="219"/>
      <c r="E20" s="33">
        <v>0</v>
      </c>
      <c r="F20" s="16">
        <v>0</v>
      </c>
      <c r="G20" s="219"/>
      <c r="H20" s="30">
        <v>0</v>
      </c>
      <c r="I20" s="219"/>
      <c r="J20" s="30">
        <v>0</v>
      </c>
      <c r="K20" s="219"/>
      <c r="L20" s="16">
        <f t="shared" si="9"/>
        <v>0</v>
      </c>
      <c r="M20" s="16">
        <v>19</v>
      </c>
      <c r="N20" s="31">
        <v>13</v>
      </c>
      <c r="O20" s="219"/>
      <c r="P20" s="16">
        <v>0</v>
      </c>
      <c r="Q20" s="219"/>
      <c r="R20" s="16">
        <v>0</v>
      </c>
      <c r="S20" s="15" t="s">
        <v>29</v>
      </c>
      <c r="T20" s="18">
        <f t="shared" si="10"/>
        <v>0</v>
      </c>
      <c r="U20" s="18">
        <v>12</v>
      </c>
      <c r="V20" s="18">
        <f t="shared" si="11"/>
        <v>0</v>
      </c>
      <c r="W20" s="18">
        <v>12</v>
      </c>
      <c r="X20" s="222"/>
      <c r="Y20" s="16">
        <v>12</v>
      </c>
      <c r="Z20" s="16">
        <v>30</v>
      </c>
      <c r="AA20" s="16">
        <v>21</v>
      </c>
      <c r="AB20" s="16">
        <v>31</v>
      </c>
      <c r="AC20" s="16">
        <v>31</v>
      </c>
      <c r="AD20" s="16">
        <v>32</v>
      </c>
      <c r="AE20" s="16">
        <v>30</v>
      </c>
      <c r="AF20" s="16">
        <v>29</v>
      </c>
      <c r="AG20" s="16">
        <v>36</v>
      </c>
      <c r="AH20" s="16">
        <v>31</v>
      </c>
      <c r="AI20" s="16">
        <v>36</v>
      </c>
      <c r="AJ20" s="16">
        <v>34</v>
      </c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</row>
    <row r="21" spans="1:49" s="14" customFormat="1" x14ac:dyDescent="0.2">
      <c r="A21" s="15" t="s">
        <v>30</v>
      </c>
      <c r="B21" s="219"/>
      <c r="C21" s="32">
        <v>20</v>
      </c>
      <c r="D21" s="219"/>
      <c r="E21" s="33">
        <v>74</v>
      </c>
      <c r="F21" s="16">
        <v>59</v>
      </c>
      <c r="G21" s="219"/>
      <c r="H21" s="30">
        <v>31</v>
      </c>
      <c r="I21" s="219"/>
      <c r="J21" s="30">
        <v>60</v>
      </c>
      <c r="K21" s="219"/>
      <c r="L21" s="16">
        <f t="shared" si="9"/>
        <v>91</v>
      </c>
      <c r="M21" s="16">
        <v>72</v>
      </c>
      <c r="N21" s="31">
        <v>83</v>
      </c>
      <c r="O21" s="219"/>
      <c r="P21" s="16">
        <v>16</v>
      </c>
      <c r="Q21" s="219"/>
      <c r="R21" s="16">
        <v>0</v>
      </c>
      <c r="S21" s="15" t="s">
        <v>30</v>
      </c>
      <c r="T21" s="18">
        <f t="shared" si="10"/>
        <v>0</v>
      </c>
      <c r="U21" s="18">
        <v>35</v>
      </c>
      <c r="V21" s="18">
        <f t="shared" si="11"/>
        <v>0</v>
      </c>
      <c r="W21" s="18">
        <v>19</v>
      </c>
      <c r="X21" s="222"/>
      <c r="Y21" s="16">
        <v>35</v>
      </c>
      <c r="Z21" s="16">
        <v>42</v>
      </c>
      <c r="AA21" s="16">
        <v>36</v>
      </c>
      <c r="AB21" s="16">
        <v>37</v>
      </c>
      <c r="AC21" s="16">
        <v>39</v>
      </c>
      <c r="AD21" s="16">
        <v>37</v>
      </c>
      <c r="AE21" s="16">
        <v>48</v>
      </c>
      <c r="AF21" s="16">
        <v>45</v>
      </c>
      <c r="AG21" s="16">
        <v>41</v>
      </c>
      <c r="AH21" s="16">
        <v>46</v>
      </c>
      <c r="AI21" s="16">
        <v>43</v>
      </c>
      <c r="AJ21" s="16">
        <v>40</v>
      </c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</row>
    <row r="22" spans="1:49" s="14" customFormat="1" x14ac:dyDescent="0.2">
      <c r="A22" s="15" t="s">
        <v>31</v>
      </c>
      <c r="B22" s="219"/>
      <c r="C22" s="32">
        <v>0</v>
      </c>
      <c r="D22" s="219"/>
      <c r="E22" s="33">
        <v>0</v>
      </c>
      <c r="F22" s="18">
        <v>0</v>
      </c>
      <c r="G22" s="219"/>
      <c r="H22" s="30">
        <v>0</v>
      </c>
      <c r="I22" s="219"/>
      <c r="J22" s="30">
        <v>0</v>
      </c>
      <c r="K22" s="219"/>
      <c r="L22" s="16">
        <f t="shared" si="9"/>
        <v>0</v>
      </c>
      <c r="M22" s="16">
        <v>0</v>
      </c>
      <c r="N22" s="31">
        <v>131</v>
      </c>
      <c r="O22" s="219"/>
      <c r="P22" s="16">
        <v>22</v>
      </c>
      <c r="Q22" s="219"/>
      <c r="R22" s="16">
        <v>22</v>
      </c>
      <c r="S22" s="15" t="s">
        <v>31</v>
      </c>
      <c r="T22" s="18">
        <f t="shared" si="10"/>
        <v>0</v>
      </c>
      <c r="U22" s="18">
        <v>89</v>
      </c>
      <c r="V22" s="18">
        <f t="shared" si="11"/>
        <v>0</v>
      </c>
      <c r="W22" s="18">
        <v>89</v>
      </c>
      <c r="X22" s="222"/>
      <c r="Y22" s="16">
        <v>111</v>
      </c>
      <c r="Z22" s="16">
        <v>145</v>
      </c>
      <c r="AA22" s="16">
        <v>154</v>
      </c>
      <c r="AB22" s="16">
        <v>176</v>
      </c>
      <c r="AC22" s="16">
        <v>33</v>
      </c>
      <c r="AD22" s="16">
        <v>67</v>
      </c>
      <c r="AE22" s="16">
        <v>31</v>
      </c>
      <c r="AF22" s="16">
        <v>31</v>
      </c>
      <c r="AG22" s="16">
        <v>30</v>
      </c>
      <c r="AH22" s="16">
        <v>29</v>
      </c>
      <c r="AI22" s="16">
        <v>30</v>
      </c>
      <c r="AJ22" s="16">
        <v>29</v>
      </c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</row>
    <row r="23" spans="1:49" s="14" customFormat="1" x14ac:dyDescent="0.2">
      <c r="A23" s="15" t="s">
        <v>32</v>
      </c>
      <c r="B23" s="219"/>
      <c r="C23" s="32">
        <v>69</v>
      </c>
      <c r="D23" s="219"/>
      <c r="E23" s="33">
        <v>432</v>
      </c>
      <c r="F23" s="18">
        <v>650</v>
      </c>
      <c r="G23" s="219"/>
      <c r="H23" s="30">
        <v>87</v>
      </c>
      <c r="I23" s="219"/>
      <c r="J23" s="30">
        <v>188</v>
      </c>
      <c r="K23" s="219"/>
      <c r="L23" s="16">
        <f t="shared" si="9"/>
        <v>275</v>
      </c>
      <c r="M23" s="16">
        <v>217</v>
      </c>
      <c r="N23" s="31">
        <v>147</v>
      </c>
      <c r="O23" s="219"/>
      <c r="P23" s="16">
        <v>11</v>
      </c>
      <c r="Q23" s="219"/>
      <c r="R23" s="16">
        <v>2</v>
      </c>
      <c r="S23" s="15" t="s">
        <v>32</v>
      </c>
      <c r="T23" s="18">
        <f t="shared" si="10"/>
        <v>0</v>
      </c>
      <c r="U23" s="18">
        <v>122</v>
      </c>
      <c r="V23" s="18">
        <f t="shared" si="11"/>
        <v>0</v>
      </c>
      <c r="W23" s="18">
        <v>113</v>
      </c>
      <c r="X23" s="222"/>
      <c r="Y23" s="16">
        <v>120</v>
      </c>
      <c r="Z23" s="16">
        <v>127</v>
      </c>
      <c r="AA23" s="16">
        <v>119</v>
      </c>
      <c r="AB23" s="16">
        <v>124</v>
      </c>
      <c r="AC23" s="16">
        <v>467</v>
      </c>
      <c r="AD23" s="16">
        <v>577</v>
      </c>
      <c r="AE23" s="16">
        <v>686</v>
      </c>
      <c r="AF23" s="16">
        <v>647</v>
      </c>
      <c r="AG23" s="16">
        <v>655</v>
      </c>
      <c r="AH23" s="16">
        <v>705</v>
      </c>
      <c r="AI23" s="16">
        <v>641</v>
      </c>
      <c r="AJ23" s="16">
        <v>625</v>
      </c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</row>
    <row r="24" spans="1:49" s="14" customFormat="1" x14ac:dyDescent="0.2">
      <c r="A24" s="15" t="s">
        <v>33</v>
      </c>
      <c r="B24" s="219"/>
      <c r="C24" s="32">
        <v>0</v>
      </c>
      <c r="D24" s="219"/>
      <c r="E24" s="33">
        <v>112</v>
      </c>
      <c r="F24" s="16">
        <v>115</v>
      </c>
      <c r="G24" s="219"/>
      <c r="H24" s="30">
        <v>23</v>
      </c>
      <c r="I24" s="219"/>
      <c r="J24" s="30">
        <v>61</v>
      </c>
      <c r="K24" s="219"/>
      <c r="L24" s="16">
        <f t="shared" si="9"/>
        <v>84</v>
      </c>
      <c r="M24" s="16">
        <v>136</v>
      </c>
      <c r="N24" s="31">
        <v>132</v>
      </c>
      <c r="O24" s="219"/>
      <c r="P24" s="16">
        <v>25</v>
      </c>
      <c r="Q24" s="219"/>
      <c r="R24" s="16">
        <v>0</v>
      </c>
      <c r="S24" s="15" t="s">
        <v>33</v>
      </c>
      <c r="T24" s="18">
        <f t="shared" si="10"/>
        <v>0</v>
      </c>
      <c r="U24" s="18">
        <v>215</v>
      </c>
      <c r="V24" s="18">
        <f t="shared" si="11"/>
        <v>0</v>
      </c>
      <c r="W24" s="18">
        <v>190</v>
      </c>
      <c r="X24" s="222"/>
      <c r="Y24" s="16">
        <v>215</v>
      </c>
      <c r="Z24" s="16">
        <v>133</v>
      </c>
      <c r="AA24" s="16">
        <v>95</v>
      </c>
      <c r="AB24" s="16">
        <v>108</v>
      </c>
      <c r="AC24" s="16">
        <v>113</v>
      </c>
      <c r="AD24" s="16">
        <v>133</v>
      </c>
      <c r="AE24" s="16">
        <v>172</v>
      </c>
      <c r="AF24" s="16">
        <v>152</v>
      </c>
      <c r="AG24" s="16">
        <v>149</v>
      </c>
      <c r="AH24" s="16">
        <v>112</v>
      </c>
      <c r="AI24" s="16">
        <v>120</v>
      </c>
      <c r="AJ24" s="16">
        <v>117</v>
      </c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</row>
    <row r="25" spans="1:49" s="14" customFormat="1" x14ac:dyDescent="0.2">
      <c r="A25" s="15" t="s">
        <v>34</v>
      </c>
      <c r="B25" s="219"/>
      <c r="C25" s="32">
        <v>73</v>
      </c>
      <c r="D25" s="219"/>
      <c r="E25" s="29">
        <v>28</v>
      </c>
      <c r="F25" s="16">
        <v>111</v>
      </c>
      <c r="G25" s="219"/>
      <c r="H25" s="30">
        <v>37</v>
      </c>
      <c r="I25" s="219"/>
      <c r="J25" s="30">
        <v>26</v>
      </c>
      <c r="K25" s="219"/>
      <c r="L25" s="16">
        <f t="shared" si="9"/>
        <v>63</v>
      </c>
      <c r="M25" s="16">
        <v>44</v>
      </c>
      <c r="N25" s="31">
        <v>49</v>
      </c>
      <c r="O25" s="219"/>
      <c r="P25" s="16">
        <v>0</v>
      </c>
      <c r="Q25" s="219"/>
      <c r="R25" s="16">
        <v>0</v>
      </c>
      <c r="S25" s="15" t="s">
        <v>34</v>
      </c>
      <c r="T25" s="18">
        <f t="shared" si="10"/>
        <v>0</v>
      </c>
      <c r="U25" s="18">
        <v>28</v>
      </c>
      <c r="V25" s="18">
        <f t="shared" si="11"/>
        <v>0</v>
      </c>
      <c r="W25" s="18">
        <v>28</v>
      </c>
      <c r="X25" s="222"/>
      <c r="Y25" s="16">
        <v>28</v>
      </c>
      <c r="Z25" s="16">
        <v>33</v>
      </c>
      <c r="AA25" s="16">
        <v>51</v>
      </c>
      <c r="AB25" s="16">
        <v>39</v>
      </c>
      <c r="AC25" s="16">
        <v>44</v>
      </c>
      <c r="AD25" s="16">
        <v>23</v>
      </c>
      <c r="AE25" s="16">
        <v>30</v>
      </c>
      <c r="AF25" s="16">
        <v>31</v>
      </c>
      <c r="AG25" s="16">
        <v>38</v>
      </c>
      <c r="AH25" s="16">
        <v>23</v>
      </c>
      <c r="AI25" s="16">
        <v>24</v>
      </c>
      <c r="AJ25" s="16">
        <v>27</v>
      </c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</row>
    <row r="26" spans="1:49" s="14" customFormat="1" x14ac:dyDescent="0.2">
      <c r="A26" s="15" t="s">
        <v>35</v>
      </c>
      <c r="B26" s="219"/>
      <c r="C26" s="32">
        <v>134</v>
      </c>
      <c r="D26" s="219"/>
      <c r="E26" s="29">
        <v>343</v>
      </c>
      <c r="F26" s="16">
        <v>242</v>
      </c>
      <c r="G26" s="219"/>
      <c r="H26" s="30">
        <v>177</v>
      </c>
      <c r="I26" s="219"/>
      <c r="J26" s="30">
        <v>83</v>
      </c>
      <c r="K26" s="219"/>
      <c r="L26" s="16">
        <f t="shared" si="9"/>
        <v>260</v>
      </c>
      <c r="M26" s="16">
        <v>216</v>
      </c>
      <c r="N26" s="31">
        <v>287</v>
      </c>
      <c r="O26" s="219"/>
      <c r="P26" s="16">
        <v>0</v>
      </c>
      <c r="Q26" s="219"/>
      <c r="R26" s="16">
        <v>0</v>
      </c>
      <c r="S26" s="15" t="s">
        <v>35</v>
      </c>
      <c r="T26" s="18">
        <f t="shared" si="10"/>
        <v>0</v>
      </c>
      <c r="U26" s="18">
        <v>212</v>
      </c>
      <c r="V26" s="18">
        <f t="shared" si="11"/>
        <v>0</v>
      </c>
      <c r="W26" s="18">
        <v>212</v>
      </c>
      <c r="X26" s="222"/>
      <c r="Y26" s="16">
        <v>212</v>
      </c>
      <c r="Z26" s="16">
        <v>293</v>
      </c>
      <c r="AA26" s="16">
        <v>283</v>
      </c>
      <c r="AB26" s="16">
        <v>335</v>
      </c>
      <c r="AC26" s="16">
        <v>417</v>
      </c>
      <c r="AD26" s="16">
        <v>265</v>
      </c>
      <c r="AE26" s="16">
        <v>329</v>
      </c>
      <c r="AF26" s="16">
        <v>245</v>
      </c>
      <c r="AG26" s="16">
        <v>212</v>
      </c>
      <c r="AH26" s="16">
        <v>223</v>
      </c>
      <c r="AI26" s="16">
        <v>227</v>
      </c>
      <c r="AJ26" s="16">
        <v>203</v>
      </c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</row>
    <row r="27" spans="1:49" s="14" customFormat="1" x14ac:dyDescent="0.2">
      <c r="A27" s="15" t="s">
        <v>36</v>
      </c>
      <c r="B27" s="219"/>
      <c r="C27" s="32">
        <v>0</v>
      </c>
      <c r="D27" s="219"/>
      <c r="E27" s="33">
        <v>548</v>
      </c>
      <c r="F27" s="16">
        <v>669</v>
      </c>
      <c r="G27" s="219"/>
      <c r="H27" s="30">
        <v>75</v>
      </c>
      <c r="I27" s="219"/>
      <c r="J27" s="30">
        <v>399</v>
      </c>
      <c r="K27" s="219"/>
      <c r="L27" s="16">
        <f t="shared" si="9"/>
        <v>474</v>
      </c>
      <c r="M27" s="16">
        <v>391</v>
      </c>
      <c r="N27" s="31">
        <v>414</v>
      </c>
      <c r="O27" s="219"/>
      <c r="P27" s="16">
        <v>146</v>
      </c>
      <c r="Q27" s="219"/>
      <c r="R27" s="16">
        <v>26</v>
      </c>
      <c r="S27" s="15" t="s">
        <v>36</v>
      </c>
      <c r="T27" s="18">
        <f t="shared" si="10"/>
        <v>0</v>
      </c>
      <c r="U27" s="18">
        <v>324</v>
      </c>
      <c r="V27" s="18">
        <f t="shared" si="11"/>
        <v>0</v>
      </c>
      <c r="W27" s="18">
        <v>204</v>
      </c>
      <c r="X27" s="222"/>
      <c r="Y27" s="16">
        <v>350</v>
      </c>
      <c r="Z27" s="16">
        <v>378</v>
      </c>
      <c r="AA27" s="16">
        <v>322</v>
      </c>
      <c r="AB27" s="16">
        <v>361</v>
      </c>
      <c r="AC27" s="16">
        <v>226</v>
      </c>
      <c r="AD27" s="16">
        <v>226</v>
      </c>
      <c r="AE27" s="16">
        <v>189</v>
      </c>
      <c r="AF27" s="16">
        <v>199</v>
      </c>
      <c r="AG27" s="16">
        <v>196</v>
      </c>
      <c r="AH27" s="16">
        <v>376</v>
      </c>
      <c r="AI27" s="16">
        <v>259</v>
      </c>
      <c r="AJ27" s="16">
        <v>260</v>
      </c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</row>
    <row r="28" spans="1:49" s="14" customFormat="1" x14ac:dyDescent="0.2">
      <c r="A28" s="15" t="s">
        <v>37</v>
      </c>
      <c r="B28" s="219"/>
      <c r="C28" s="32">
        <v>0</v>
      </c>
      <c r="D28" s="219"/>
      <c r="E28" s="33">
        <v>192</v>
      </c>
      <c r="F28" s="16">
        <v>126</v>
      </c>
      <c r="G28" s="219"/>
      <c r="H28" s="30">
        <v>0</v>
      </c>
      <c r="I28" s="219"/>
      <c r="J28" s="30">
        <v>267</v>
      </c>
      <c r="K28" s="219"/>
      <c r="L28" s="16">
        <f t="shared" si="9"/>
        <v>267</v>
      </c>
      <c r="M28" s="16">
        <v>154</v>
      </c>
      <c r="N28" s="31">
        <v>160</v>
      </c>
      <c r="O28" s="219"/>
      <c r="P28" s="16">
        <v>0</v>
      </c>
      <c r="Q28" s="219"/>
      <c r="R28" s="16">
        <v>0</v>
      </c>
      <c r="S28" s="15" t="s">
        <v>37</v>
      </c>
      <c r="T28" s="18">
        <f t="shared" si="10"/>
        <v>0</v>
      </c>
      <c r="U28" s="18">
        <v>206</v>
      </c>
      <c r="V28" s="18">
        <f t="shared" si="11"/>
        <v>0</v>
      </c>
      <c r="W28" s="18">
        <v>206</v>
      </c>
      <c r="X28" s="222"/>
      <c r="Y28" s="16">
        <v>206</v>
      </c>
      <c r="Z28" s="16">
        <v>307</v>
      </c>
      <c r="AA28" s="16">
        <v>237</v>
      </c>
      <c r="AB28" s="16">
        <v>226</v>
      </c>
      <c r="AC28" s="16">
        <v>284</v>
      </c>
      <c r="AD28" s="16">
        <v>229</v>
      </c>
      <c r="AE28" s="16">
        <v>234</v>
      </c>
      <c r="AF28" s="16">
        <v>246</v>
      </c>
      <c r="AG28" s="16">
        <v>243</v>
      </c>
      <c r="AH28" s="16">
        <v>188</v>
      </c>
      <c r="AI28" s="16">
        <v>212</v>
      </c>
      <c r="AJ28" s="16">
        <v>213</v>
      </c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</row>
    <row r="29" spans="1:49" s="14" customFormat="1" x14ac:dyDescent="0.2">
      <c r="A29" s="15" t="s">
        <v>38</v>
      </c>
      <c r="B29" s="219"/>
      <c r="C29" s="32">
        <v>0</v>
      </c>
      <c r="D29" s="219"/>
      <c r="E29" s="29">
        <v>114</v>
      </c>
      <c r="F29" s="16">
        <v>96</v>
      </c>
      <c r="G29" s="219"/>
      <c r="H29" s="30">
        <v>59</v>
      </c>
      <c r="I29" s="219"/>
      <c r="J29" s="30">
        <v>82</v>
      </c>
      <c r="K29" s="219"/>
      <c r="L29" s="16">
        <f t="shared" si="9"/>
        <v>141</v>
      </c>
      <c r="M29" s="16">
        <v>146</v>
      </c>
      <c r="N29" s="31">
        <v>173</v>
      </c>
      <c r="O29" s="219"/>
      <c r="P29" s="16">
        <v>43</v>
      </c>
      <c r="Q29" s="219"/>
      <c r="R29" s="16">
        <v>0</v>
      </c>
      <c r="S29" s="15" t="s">
        <v>38</v>
      </c>
      <c r="T29" s="18">
        <f t="shared" si="10"/>
        <v>0</v>
      </c>
      <c r="U29" s="18">
        <v>206</v>
      </c>
      <c r="V29" s="18">
        <f t="shared" si="11"/>
        <v>0</v>
      </c>
      <c r="W29" s="18">
        <v>163</v>
      </c>
      <c r="X29" s="222"/>
      <c r="Y29" s="16">
        <v>206</v>
      </c>
      <c r="Z29" s="16">
        <v>176</v>
      </c>
      <c r="AA29" s="16">
        <v>159</v>
      </c>
      <c r="AB29" s="16">
        <v>165</v>
      </c>
      <c r="AC29" s="16">
        <v>68</v>
      </c>
      <c r="AD29" s="16">
        <v>80</v>
      </c>
      <c r="AE29" s="16">
        <v>69</v>
      </c>
      <c r="AF29" s="16">
        <v>68</v>
      </c>
      <c r="AG29" s="16">
        <v>88</v>
      </c>
      <c r="AH29" s="16">
        <v>80</v>
      </c>
      <c r="AI29" s="16">
        <v>54</v>
      </c>
      <c r="AJ29" s="16">
        <v>86</v>
      </c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</row>
    <row r="30" spans="1:49" s="14" customFormat="1" x14ac:dyDescent="0.2">
      <c r="A30" s="15" t="s">
        <v>39</v>
      </c>
      <c r="B30" s="219"/>
      <c r="C30" s="32">
        <v>75</v>
      </c>
      <c r="D30" s="219"/>
      <c r="E30" s="34">
        <v>14</v>
      </c>
      <c r="F30" s="16">
        <v>94</v>
      </c>
      <c r="G30" s="219"/>
      <c r="H30" s="30">
        <v>27</v>
      </c>
      <c r="I30" s="219"/>
      <c r="J30" s="30">
        <v>56</v>
      </c>
      <c r="K30" s="219"/>
      <c r="L30" s="16">
        <f t="shared" si="9"/>
        <v>83</v>
      </c>
      <c r="M30" s="16">
        <v>234</v>
      </c>
      <c r="N30" s="31">
        <v>202</v>
      </c>
      <c r="O30" s="219"/>
      <c r="P30" s="16">
        <v>51</v>
      </c>
      <c r="Q30" s="219"/>
      <c r="R30" s="16">
        <v>0</v>
      </c>
      <c r="S30" s="15" t="s">
        <v>39</v>
      </c>
      <c r="T30" s="18">
        <f t="shared" si="10"/>
        <v>0</v>
      </c>
      <c r="U30" s="18">
        <v>270</v>
      </c>
      <c r="V30" s="18">
        <f t="shared" si="11"/>
        <v>0</v>
      </c>
      <c r="W30" s="18">
        <v>219</v>
      </c>
      <c r="X30" s="222"/>
      <c r="Y30" s="16">
        <v>270</v>
      </c>
      <c r="Z30" s="16">
        <v>246</v>
      </c>
      <c r="AA30" s="16">
        <v>239</v>
      </c>
      <c r="AB30" s="16">
        <v>161</v>
      </c>
      <c r="AC30" s="16">
        <v>42</v>
      </c>
      <c r="AD30" s="16">
        <v>41</v>
      </c>
      <c r="AE30" s="16">
        <v>45</v>
      </c>
      <c r="AF30" s="16">
        <v>41</v>
      </c>
      <c r="AG30" s="16">
        <v>4</v>
      </c>
      <c r="AH30" s="16">
        <v>41</v>
      </c>
      <c r="AI30" s="16">
        <v>41</v>
      </c>
      <c r="AJ30" s="16">
        <v>40</v>
      </c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</row>
    <row r="31" spans="1:49" s="14" customFormat="1" x14ac:dyDescent="0.2">
      <c r="A31" s="15" t="s">
        <v>40</v>
      </c>
      <c r="B31" s="219"/>
      <c r="C31" s="32">
        <v>0</v>
      </c>
      <c r="D31" s="219"/>
      <c r="E31" s="34">
        <v>0</v>
      </c>
      <c r="F31" s="16">
        <v>0</v>
      </c>
      <c r="G31" s="219"/>
      <c r="H31" s="30">
        <v>0</v>
      </c>
      <c r="I31" s="219"/>
      <c r="J31" s="30">
        <v>0</v>
      </c>
      <c r="K31" s="219"/>
      <c r="L31" s="16">
        <f t="shared" si="9"/>
        <v>0</v>
      </c>
      <c r="M31" s="16">
        <v>0</v>
      </c>
      <c r="N31" s="31">
        <v>0</v>
      </c>
      <c r="O31" s="219"/>
      <c r="P31" s="16">
        <v>0</v>
      </c>
      <c r="Q31" s="219"/>
      <c r="R31" s="16">
        <v>0</v>
      </c>
      <c r="S31" s="15" t="s">
        <v>40</v>
      </c>
      <c r="T31" s="18">
        <f t="shared" si="10"/>
        <v>0</v>
      </c>
      <c r="U31" s="18">
        <v>0</v>
      </c>
      <c r="V31" s="18">
        <f t="shared" si="11"/>
        <v>0</v>
      </c>
      <c r="W31" s="18">
        <v>0</v>
      </c>
      <c r="X31" s="222"/>
      <c r="Y31" s="16">
        <v>0</v>
      </c>
      <c r="Z31" s="16">
        <v>38</v>
      </c>
      <c r="AA31" s="16">
        <v>34</v>
      </c>
      <c r="AB31" s="16">
        <v>40</v>
      </c>
      <c r="AC31" s="16">
        <v>28</v>
      </c>
      <c r="AD31" s="16">
        <v>0</v>
      </c>
      <c r="AE31" s="16">
        <v>0</v>
      </c>
      <c r="AF31" s="16">
        <v>0</v>
      </c>
      <c r="AG31" s="16">
        <v>0</v>
      </c>
      <c r="AH31" s="16">
        <v>20</v>
      </c>
      <c r="AI31" s="16">
        <v>20</v>
      </c>
      <c r="AJ31" s="16">
        <v>31</v>
      </c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</row>
    <row r="32" spans="1:49" s="14" customFormat="1" x14ac:dyDescent="0.2">
      <c r="A32" s="15" t="s">
        <v>41</v>
      </c>
      <c r="B32" s="220"/>
      <c r="C32" s="32">
        <v>48</v>
      </c>
      <c r="D32" s="220"/>
      <c r="E32" s="34">
        <v>94</v>
      </c>
      <c r="F32" s="16">
        <v>99</v>
      </c>
      <c r="G32" s="220"/>
      <c r="H32" s="30">
        <v>56</v>
      </c>
      <c r="I32" s="220"/>
      <c r="J32" s="30">
        <v>34</v>
      </c>
      <c r="K32" s="220"/>
      <c r="L32" s="16">
        <f t="shared" si="9"/>
        <v>90</v>
      </c>
      <c r="M32" s="16">
        <v>104</v>
      </c>
      <c r="N32" s="31">
        <v>96</v>
      </c>
      <c r="O32" s="220"/>
      <c r="P32" s="16">
        <v>33</v>
      </c>
      <c r="Q32" s="220"/>
      <c r="R32" s="16">
        <v>33</v>
      </c>
      <c r="S32" s="15" t="s">
        <v>41</v>
      </c>
      <c r="T32" s="18">
        <f t="shared" si="10"/>
        <v>0</v>
      </c>
      <c r="U32" s="18">
        <v>69</v>
      </c>
      <c r="V32" s="18">
        <f t="shared" si="11"/>
        <v>0</v>
      </c>
      <c r="W32" s="18">
        <v>69</v>
      </c>
      <c r="X32" s="223"/>
      <c r="Y32" s="16">
        <v>102</v>
      </c>
      <c r="Z32" s="16">
        <v>109</v>
      </c>
      <c r="AA32" s="16">
        <v>107</v>
      </c>
      <c r="AB32" s="16">
        <v>105</v>
      </c>
      <c r="AC32" s="16">
        <v>105</v>
      </c>
      <c r="AD32" s="16">
        <v>148</v>
      </c>
      <c r="AE32" s="16">
        <v>113</v>
      </c>
      <c r="AF32" s="16">
        <v>164</v>
      </c>
      <c r="AG32" s="16">
        <v>174</v>
      </c>
      <c r="AH32" s="16">
        <v>148</v>
      </c>
      <c r="AI32" s="16">
        <v>135</v>
      </c>
      <c r="AJ32" s="16">
        <v>143</v>
      </c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</row>
    <row r="33" spans="1:49" s="23" customFormat="1" x14ac:dyDescent="0.25">
      <c r="A33" s="19" t="s">
        <v>15</v>
      </c>
      <c r="B33" s="20">
        <f t="shared" ref="B33:P33" si="12">SUM(B10:B32)</f>
        <v>1960.8387096774193</v>
      </c>
      <c r="C33" s="20">
        <f t="shared" si="12"/>
        <v>941</v>
      </c>
      <c r="D33" s="20">
        <f t="shared" si="12"/>
        <v>2763</v>
      </c>
      <c r="E33" s="20">
        <f t="shared" si="12"/>
        <v>3240</v>
      </c>
      <c r="F33" s="20">
        <f t="shared" si="12"/>
        <v>3657</v>
      </c>
      <c r="G33" s="20">
        <f t="shared" si="12"/>
        <v>802.16129032258061</v>
      </c>
      <c r="H33" s="20">
        <f t="shared" si="12"/>
        <v>1128</v>
      </c>
      <c r="I33" s="20">
        <f t="shared" si="12"/>
        <v>1960.8387096774193</v>
      </c>
      <c r="J33" s="20">
        <f t="shared" si="12"/>
        <v>1966</v>
      </c>
      <c r="K33" s="20">
        <f t="shared" si="12"/>
        <v>2763</v>
      </c>
      <c r="L33" s="20">
        <f t="shared" si="12"/>
        <v>3094</v>
      </c>
      <c r="M33" s="20">
        <f t="shared" si="12"/>
        <v>3103</v>
      </c>
      <c r="N33" s="20">
        <f t="shared" si="12"/>
        <v>3031</v>
      </c>
      <c r="O33" s="20">
        <f t="shared" si="12"/>
        <v>802</v>
      </c>
      <c r="P33" s="20">
        <f t="shared" si="12"/>
        <v>616</v>
      </c>
      <c r="Q33" s="20">
        <f>SUM(Q10:Q32)</f>
        <v>357</v>
      </c>
      <c r="R33" s="20">
        <f>SUM(R10:R32)</f>
        <v>150</v>
      </c>
      <c r="S33" s="19" t="s">
        <v>15</v>
      </c>
      <c r="T33" s="22">
        <f t="shared" si="10"/>
        <v>2613</v>
      </c>
      <c r="U33" s="22">
        <f>SUM(U10:U32)</f>
        <v>2900</v>
      </c>
      <c r="V33" s="22">
        <f t="shared" si="11"/>
        <v>2129</v>
      </c>
      <c r="W33" s="22">
        <f>SUM(W10:W32)</f>
        <v>2434</v>
      </c>
      <c r="X33" s="20">
        <v>3000</v>
      </c>
      <c r="Y33" s="20">
        <f t="shared" ref="Y33:AW33" si="13">SUM(Y10:Y32)</f>
        <v>3046</v>
      </c>
      <c r="Z33" s="20">
        <f t="shared" si="13"/>
        <v>3457</v>
      </c>
      <c r="AA33" s="20">
        <f t="shared" si="13"/>
        <v>3089</v>
      </c>
      <c r="AB33" s="20">
        <f>SUM(AB10:AB32)</f>
        <v>3150</v>
      </c>
      <c r="AC33" s="20">
        <f t="shared" si="13"/>
        <v>3086</v>
      </c>
      <c r="AD33" s="20">
        <f t="shared" si="13"/>
        <v>3227</v>
      </c>
      <c r="AE33" s="20">
        <f t="shared" si="13"/>
        <v>3288</v>
      </c>
      <c r="AF33" s="20">
        <f t="shared" si="13"/>
        <v>3228</v>
      </c>
      <c r="AG33" s="20">
        <f t="shared" si="13"/>
        <v>3181</v>
      </c>
      <c r="AH33" s="20">
        <f t="shared" si="13"/>
        <v>3274</v>
      </c>
      <c r="AI33" s="20">
        <f t="shared" si="13"/>
        <v>3129</v>
      </c>
      <c r="AJ33" s="20">
        <f t="shared" si="13"/>
        <v>3050</v>
      </c>
      <c r="AK33" s="20">
        <f t="shared" si="13"/>
        <v>0</v>
      </c>
      <c r="AL33" s="20">
        <f t="shared" si="13"/>
        <v>0</v>
      </c>
      <c r="AM33" s="20">
        <f t="shared" si="13"/>
        <v>0</v>
      </c>
      <c r="AN33" s="20">
        <f t="shared" si="13"/>
        <v>0</v>
      </c>
      <c r="AO33" s="20">
        <f t="shared" si="13"/>
        <v>0</v>
      </c>
      <c r="AP33" s="20">
        <f t="shared" si="13"/>
        <v>0</v>
      </c>
      <c r="AQ33" s="20">
        <f t="shared" si="13"/>
        <v>0</v>
      </c>
      <c r="AR33" s="20">
        <f t="shared" si="13"/>
        <v>0</v>
      </c>
      <c r="AS33" s="20">
        <f t="shared" si="13"/>
        <v>0</v>
      </c>
      <c r="AT33" s="20">
        <f t="shared" si="13"/>
        <v>0</v>
      </c>
      <c r="AU33" s="20">
        <f t="shared" si="13"/>
        <v>0</v>
      </c>
      <c r="AV33" s="20">
        <f t="shared" si="13"/>
        <v>0</v>
      </c>
      <c r="AW33" s="20">
        <f t="shared" si="13"/>
        <v>0</v>
      </c>
    </row>
    <row r="34" spans="1:49" x14ac:dyDescent="0.25">
      <c r="A34" s="24"/>
      <c r="B34" s="25"/>
      <c r="C34" s="25"/>
      <c r="D34" s="25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4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</row>
    <row r="35" spans="1:49" s="9" customFormat="1" ht="25.5" x14ac:dyDescent="0.25">
      <c r="A35" s="4" t="s">
        <v>42</v>
      </c>
      <c r="B35" s="27" t="str">
        <f>B$4</f>
        <v>Meta Parcial</v>
      </c>
      <c r="C35" s="27" t="str">
        <f t="shared" ref="C35:AW35" si="14">C$4</f>
        <v>10-31-jul-24</v>
      </c>
      <c r="D35" s="27" t="str">
        <f t="shared" si="14"/>
        <v>Meta Mensal</v>
      </c>
      <c r="E35" s="27">
        <f t="shared" si="14"/>
        <v>45505</v>
      </c>
      <c r="F35" s="27" t="e">
        <f t="shared" ca="1" si="14"/>
        <v>#NAME?</v>
      </c>
      <c r="G35" s="27" t="str">
        <f t="shared" si="14"/>
        <v>Meta Parcial</v>
      </c>
      <c r="H35" s="27" t="str">
        <f t="shared" si="14"/>
        <v>01-09-Out-24</v>
      </c>
      <c r="I35" s="27" t="str">
        <f t="shared" si="14"/>
        <v>Meta Parcial</v>
      </c>
      <c r="J35" s="27" t="str">
        <f t="shared" si="14"/>
        <v>10-31-Out-24</v>
      </c>
      <c r="K35" s="27" t="str">
        <f t="shared" si="14"/>
        <v>Meta Mensal</v>
      </c>
      <c r="L35" s="27">
        <f t="shared" si="14"/>
        <v>45566</v>
      </c>
      <c r="M35" s="27" t="e">
        <f t="shared" ca="1" si="14"/>
        <v>#NAME?</v>
      </c>
      <c r="N35" s="27" t="e">
        <f t="shared" ca="1" si="14"/>
        <v>#NAME?</v>
      </c>
      <c r="O35" s="27" t="str">
        <f t="shared" si="14"/>
        <v>Meta Parcial</v>
      </c>
      <c r="P35" s="27" t="str">
        <f t="shared" si="14"/>
        <v>01-09/jan de 2025</v>
      </c>
      <c r="Q35" s="27" t="str">
        <f t="shared" si="14"/>
        <v>Meta Parcial</v>
      </c>
      <c r="R35" s="27" t="str">
        <f t="shared" si="14"/>
        <v>01-04/jan de 2025</v>
      </c>
      <c r="S35" s="7" t="s">
        <v>42</v>
      </c>
      <c r="T35" s="8" t="str">
        <f>T$4</f>
        <v>Meta Parcial</v>
      </c>
      <c r="U35" s="8" t="str">
        <f>U$4</f>
        <v>05-31/jan de 2025</v>
      </c>
      <c r="V35" s="8" t="str">
        <f>V$4</f>
        <v>Meta Parcial</v>
      </c>
      <c r="W35" s="8" t="str">
        <f>W$4</f>
        <v>10-31/jan de 2025</v>
      </c>
      <c r="X35" s="8" t="s">
        <v>6</v>
      </c>
      <c r="Y35" s="8" t="e">
        <f t="shared" ref="Y35:AJ35" ca="1" si="15">Y$4</f>
        <v>#NAME?</v>
      </c>
      <c r="Z35" s="8" t="e">
        <f t="shared" ca="1" si="15"/>
        <v>#NAME?</v>
      </c>
      <c r="AA35" s="8" t="e">
        <f t="shared" ca="1" si="15"/>
        <v>#NAME?</v>
      </c>
      <c r="AB35" s="8" t="e">
        <f t="shared" ca="1" si="15"/>
        <v>#NAME?</v>
      </c>
      <c r="AC35" s="8" t="e">
        <f t="shared" ca="1" si="15"/>
        <v>#NAME?</v>
      </c>
      <c r="AD35" s="8" t="e">
        <f t="shared" ca="1" si="15"/>
        <v>#NAME?</v>
      </c>
      <c r="AE35" s="8" t="e">
        <f t="shared" ca="1" si="15"/>
        <v>#NAME?</v>
      </c>
      <c r="AF35" s="8" t="e">
        <f t="shared" ca="1" si="15"/>
        <v>#NAME?</v>
      </c>
      <c r="AG35" s="8" t="e">
        <f t="shared" ca="1" si="15"/>
        <v>#NAME?</v>
      </c>
      <c r="AH35" s="8" t="e">
        <f t="shared" ca="1" si="15"/>
        <v>#NAME?</v>
      </c>
      <c r="AI35" s="8" t="e">
        <f t="shared" ca="1" si="15"/>
        <v>#NAME?</v>
      </c>
      <c r="AJ35" s="8" t="e">
        <f t="shared" ca="1" si="15"/>
        <v>#NAME?</v>
      </c>
      <c r="AK35" s="8" t="e">
        <f t="shared" ca="1" si="14"/>
        <v>#NAME?</v>
      </c>
      <c r="AL35" s="8" t="e">
        <f t="shared" ca="1" si="14"/>
        <v>#NAME?</v>
      </c>
      <c r="AM35" s="8" t="e">
        <f t="shared" ca="1" si="14"/>
        <v>#NAME?</v>
      </c>
      <c r="AN35" s="8" t="e">
        <f t="shared" ca="1" si="14"/>
        <v>#NAME?</v>
      </c>
      <c r="AO35" s="8" t="e">
        <f t="shared" ca="1" si="14"/>
        <v>#NAME?</v>
      </c>
      <c r="AP35" s="8" t="e">
        <f t="shared" ca="1" si="14"/>
        <v>#NAME?</v>
      </c>
      <c r="AQ35" s="8" t="e">
        <f t="shared" ca="1" si="14"/>
        <v>#NAME?</v>
      </c>
      <c r="AR35" s="8" t="e">
        <f t="shared" ca="1" si="14"/>
        <v>#NAME?</v>
      </c>
      <c r="AS35" s="8" t="e">
        <f t="shared" ca="1" si="14"/>
        <v>#NAME?</v>
      </c>
      <c r="AT35" s="8" t="e">
        <f t="shared" ca="1" si="14"/>
        <v>#NAME?</v>
      </c>
      <c r="AU35" s="8" t="e">
        <f t="shared" ca="1" si="14"/>
        <v>#NAME?</v>
      </c>
      <c r="AV35" s="8" t="e">
        <f t="shared" ca="1" si="14"/>
        <v>#NAME?</v>
      </c>
      <c r="AW35" s="8" t="e">
        <f t="shared" ca="1" si="14"/>
        <v>#NAME?</v>
      </c>
    </row>
    <row r="36" spans="1:49" s="14" customFormat="1" x14ac:dyDescent="0.25">
      <c r="A36" s="15" t="s">
        <v>43</v>
      </c>
      <c r="B36" s="218">
        <f>(D36/31)*22</f>
        <v>1897.6774193548388</v>
      </c>
      <c r="C36" s="35">
        <v>672</v>
      </c>
      <c r="D36" s="218">
        <v>2674</v>
      </c>
      <c r="E36" s="34">
        <v>711</v>
      </c>
      <c r="F36" s="16">
        <v>702</v>
      </c>
      <c r="G36" s="218">
        <f>(K36/31)*9</f>
        <v>776.32258064516134</v>
      </c>
      <c r="H36" s="30">
        <v>220</v>
      </c>
      <c r="I36" s="218">
        <f>(K36/31)*22</f>
        <v>1897.6774193548388</v>
      </c>
      <c r="J36" s="30">
        <v>588</v>
      </c>
      <c r="K36" s="218">
        <f>D36</f>
        <v>2674</v>
      </c>
      <c r="L36" s="16">
        <f t="shared" ref="L36:L41" si="16">H36+J36</f>
        <v>808</v>
      </c>
      <c r="M36" s="16">
        <v>662</v>
      </c>
      <c r="N36" s="36">
        <v>650</v>
      </c>
      <c r="O36" s="218">
        <f>ROUND((K36/31)*9,0)</f>
        <v>776</v>
      </c>
      <c r="P36" s="16">
        <v>210</v>
      </c>
      <c r="Q36" s="218">
        <f>ROUND((K36/31)*4,0)</f>
        <v>345</v>
      </c>
      <c r="R36" s="16">
        <v>96</v>
      </c>
      <c r="S36" s="15" t="s">
        <v>43</v>
      </c>
      <c r="T36" s="221">
        <f>T45+T54</f>
        <v>3484</v>
      </c>
      <c r="U36" s="18">
        <v>924</v>
      </c>
      <c r="V36" s="221">
        <f>V45+V54</f>
        <v>2839</v>
      </c>
      <c r="W36" s="18">
        <v>810</v>
      </c>
      <c r="X36" s="218">
        <v>4000</v>
      </c>
      <c r="Y36" s="16">
        <v>1020</v>
      </c>
      <c r="Z36" s="18">
        <v>889</v>
      </c>
      <c r="AA36" s="16">
        <v>825</v>
      </c>
      <c r="AB36" s="16">
        <v>737</v>
      </c>
      <c r="AC36" s="16">
        <v>692</v>
      </c>
      <c r="AD36" s="16">
        <v>1119</v>
      </c>
      <c r="AE36" s="16">
        <v>851</v>
      </c>
      <c r="AF36" s="16">
        <v>809</v>
      </c>
      <c r="AG36" s="16">
        <v>842</v>
      </c>
      <c r="AH36" s="16">
        <v>1249</v>
      </c>
      <c r="AI36" s="16">
        <v>1133</v>
      </c>
      <c r="AJ36" s="16">
        <v>1218</v>
      </c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</row>
    <row r="37" spans="1:49" s="14" customFormat="1" x14ac:dyDescent="0.25">
      <c r="A37" s="15" t="s">
        <v>44</v>
      </c>
      <c r="B37" s="219"/>
      <c r="C37" s="35">
        <v>158</v>
      </c>
      <c r="D37" s="219"/>
      <c r="E37" s="34">
        <v>272</v>
      </c>
      <c r="F37" s="16">
        <v>282</v>
      </c>
      <c r="G37" s="219"/>
      <c r="H37" s="30">
        <v>46</v>
      </c>
      <c r="I37" s="219"/>
      <c r="J37" s="30">
        <v>252</v>
      </c>
      <c r="K37" s="219"/>
      <c r="L37" s="16">
        <f t="shared" si="16"/>
        <v>298</v>
      </c>
      <c r="M37" s="16">
        <v>331</v>
      </c>
      <c r="N37" s="36">
        <v>380</v>
      </c>
      <c r="O37" s="219"/>
      <c r="P37" s="16">
        <v>92</v>
      </c>
      <c r="Q37" s="219"/>
      <c r="R37" s="16">
        <v>27</v>
      </c>
      <c r="S37" s="15" t="s">
        <v>44</v>
      </c>
      <c r="T37" s="222"/>
      <c r="U37" s="18">
        <v>391</v>
      </c>
      <c r="V37" s="222"/>
      <c r="W37" s="18">
        <v>326</v>
      </c>
      <c r="X37" s="219"/>
      <c r="Y37" s="16">
        <v>417</v>
      </c>
      <c r="Z37" s="18">
        <v>306</v>
      </c>
      <c r="AA37" s="16">
        <v>358</v>
      </c>
      <c r="AB37" s="16">
        <v>403</v>
      </c>
      <c r="AC37" s="16">
        <v>425</v>
      </c>
      <c r="AD37" s="16">
        <v>461</v>
      </c>
      <c r="AE37" s="16">
        <v>493</v>
      </c>
      <c r="AF37" s="16">
        <v>493</v>
      </c>
      <c r="AG37" s="16">
        <v>471</v>
      </c>
      <c r="AH37" s="16">
        <v>522</v>
      </c>
      <c r="AI37" s="16">
        <v>462</v>
      </c>
      <c r="AJ37" s="16">
        <v>455</v>
      </c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</row>
    <row r="38" spans="1:49" s="14" customFormat="1" x14ac:dyDescent="0.25">
      <c r="A38" s="15" t="s">
        <v>45</v>
      </c>
      <c r="B38" s="219"/>
      <c r="C38" s="35">
        <v>804</v>
      </c>
      <c r="D38" s="219"/>
      <c r="E38" s="34">
        <v>1361</v>
      </c>
      <c r="F38" s="16">
        <v>1415</v>
      </c>
      <c r="G38" s="219"/>
      <c r="H38" s="30">
        <v>463</v>
      </c>
      <c r="I38" s="219"/>
      <c r="J38" s="30">
        <v>864</v>
      </c>
      <c r="K38" s="219"/>
      <c r="L38" s="16">
        <f t="shared" si="16"/>
        <v>1327</v>
      </c>
      <c r="M38" s="16">
        <v>1246</v>
      </c>
      <c r="N38" s="36">
        <v>1259</v>
      </c>
      <c r="O38" s="219"/>
      <c r="P38" s="16">
        <v>198</v>
      </c>
      <c r="Q38" s="219"/>
      <c r="R38" s="16">
        <v>91</v>
      </c>
      <c r="S38" s="15" t="s">
        <v>45</v>
      </c>
      <c r="T38" s="222"/>
      <c r="U38" s="18">
        <v>1200</v>
      </c>
      <c r="V38" s="222"/>
      <c r="W38" s="18">
        <v>952</v>
      </c>
      <c r="X38" s="219"/>
      <c r="Y38" s="16">
        <v>950</v>
      </c>
      <c r="Z38" s="18">
        <v>1196</v>
      </c>
      <c r="AA38" s="16">
        <v>1258</v>
      </c>
      <c r="AB38" s="16">
        <v>1356</v>
      </c>
      <c r="AC38" s="16">
        <v>1444</v>
      </c>
      <c r="AD38" s="16">
        <v>1158</v>
      </c>
      <c r="AE38" s="16">
        <v>1098</v>
      </c>
      <c r="AF38" s="16">
        <v>903</v>
      </c>
      <c r="AG38" s="37">
        <v>1050</v>
      </c>
      <c r="AH38" s="16">
        <v>1006</v>
      </c>
      <c r="AI38" s="16">
        <v>1055</v>
      </c>
      <c r="AJ38" s="16">
        <v>1168</v>
      </c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</row>
    <row r="39" spans="1:49" s="14" customFormat="1" x14ac:dyDescent="0.25">
      <c r="A39" s="15" t="s">
        <v>46</v>
      </c>
      <c r="B39" s="219"/>
      <c r="C39" s="16">
        <v>0</v>
      </c>
      <c r="D39" s="219"/>
      <c r="E39" s="34">
        <v>0</v>
      </c>
      <c r="F39" s="16">
        <v>0</v>
      </c>
      <c r="G39" s="219"/>
      <c r="H39" s="30">
        <v>0</v>
      </c>
      <c r="I39" s="219"/>
      <c r="J39" s="30">
        <v>0</v>
      </c>
      <c r="K39" s="219"/>
      <c r="L39" s="16">
        <f t="shared" si="16"/>
        <v>0</v>
      </c>
      <c r="M39" s="16">
        <v>20</v>
      </c>
      <c r="N39" s="36">
        <v>125</v>
      </c>
      <c r="O39" s="219"/>
      <c r="P39" s="16">
        <v>12</v>
      </c>
      <c r="Q39" s="219"/>
      <c r="R39" s="16">
        <v>4</v>
      </c>
      <c r="S39" s="15" t="s">
        <v>46</v>
      </c>
      <c r="T39" s="222"/>
      <c r="U39" s="18">
        <v>222</v>
      </c>
      <c r="V39" s="222"/>
      <c r="W39" s="18">
        <v>162</v>
      </c>
      <c r="X39" s="219"/>
      <c r="Y39" s="16">
        <v>174</v>
      </c>
      <c r="Z39" s="18">
        <v>277</v>
      </c>
      <c r="AA39" s="16">
        <v>208</v>
      </c>
      <c r="AB39" s="16">
        <v>325</v>
      </c>
      <c r="AC39" s="16">
        <v>338</v>
      </c>
      <c r="AD39" s="16">
        <v>219</v>
      </c>
      <c r="AE39" s="16">
        <v>396</v>
      </c>
      <c r="AF39" s="38">
        <v>339</v>
      </c>
      <c r="AG39" s="39">
        <v>282</v>
      </c>
      <c r="AH39" s="40">
        <v>230</v>
      </c>
      <c r="AI39" s="16">
        <v>291</v>
      </c>
      <c r="AJ39" s="16">
        <v>192</v>
      </c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</row>
    <row r="40" spans="1:49" s="14" customFormat="1" x14ac:dyDescent="0.25">
      <c r="A40" s="15" t="s">
        <v>47</v>
      </c>
      <c r="B40" s="219"/>
      <c r="C40" s="16">
        <v>309</v>
      </c>
      <c r="D40" s="219"/>
      <c r="E40" s="34">
        <v>383</v>
      </c>
      <c r="F40" s="16">
        <v>443</v>
      </c>
      <c r="G40" s="219"/>
      <c r="H40" s="30">
        <v>142</v>
      </c>
      <c r="I40" s="219"/>
      <c r="J40" s="30">
        <v>221</v>
      </c>
      <c r="K40" s="219"/>
      <c r="L40" s="16">
        <f t="shared" si="16"/>
        <v>363</v>
      </c>
      <c r="M40" s="16">
        <v>460</v>
      </c>
      <c r="N40" s="36">
        <v>446</v>
      </c>
      <c r="O40" s="219"/>
      <c r="P40" s="16">
        <v>60</v>
      </c>
      <c r="Q40" s="219"/>
      <c r="R40" s="16">
        <v>9</v>
      </c>
      <c r="S40" s="15" t="s">
        <v>47</v>
      </c>
      <c r="T40" s="222"/>
      <c r="U40" s="18">
        <v>516</v>
      </c>
      <c r="V40" s="222"/>
      <c r="W40" s="18">
        <v>663</v>
      </c>
      <c r="X40" s="219"/>
      <c r="Y40" s="16">
        <v>523</v>
      </c>
      <c r="Z40" s="18">
        <v>745</v>
      </c>
      <c r="AA40" s="16">
        <v>754</v>
      </c>
      <c r="AB40" s="16">
        <v>513</v>
      </c>
      <c r="AC40" s="16">
        <v>485</v>
      </c>
      <c r="AD40" s="16">
        <v>415</v>
      </c>
      <c r="AE40" s="16">
        <v>527</v>
      </c>
      <c r="AF40" s="16">
        <v>804</v>
      </c>
      <c r="AG40" s="11">
        <v>726</v>
      </c>
      <c r="AH40" s="16">
        <v>702</v>
      </c>
      <c r="AI40" s="16">
        <v>660</v>
      </c>
      <c r="AJ40" s="16">
        <v>750</v>
      </c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</row>
    <row r="41" spans="1:49" s="14" customFormat="1" x14ac:dyDescent="0.25">
      <c r="A41" s="15" t="s">
        <v>48</v>
      </c>
      <c r="B41" s="220"/>
      <c r="C41" s="16">
        <v>279</v>
      </c>
      <c r="D41" s="220"/>
      <c r="E41" s="34">
        <v>415</v>
      </c>
      <c r="F41" s="16">
        <v>441</v>
      </c>
      <c r="G41" s="220"/>
      <c r="H41" s="30">
        <v>118</v>
      </c>
      <c r="I41" s="220"/>
      <c r="J41" s="30">
        <v>356</v>
      </c>
      <c r="K41" s="220"/>
      <c r="L41" s="16">
        <f t="shared" si="16"/>
        <v>474</v>
      </c>
      <c r="M41" s="16">
        <v>627</v>
      </c>
      <c r="N41" s="36">
        <v>214</v>
      </c>
      <c r="O41" s="220"/>
      <c r="P41" s="16">
        <v>39</v>
      </c>
      <c r="Q41" s="220"/>
      <c r="R41" s="16">
        <v>10</v>
      </c>
      <c r="S41" s="15" t="s">
        <v>48</v>
      </c>
      <c r="T41" s="223"/>
      <c r="U41" s="18">
        <v>551</v>
      </c>
      <c r="V41" s="223"/>
      <c r="W41" s="18">
        <v>520</v>
      </c>
      <c r="X41" s="220"/>
      <c r="Y41" s="16">
        <v>559</v>
      </c>
      <c r="Z41" s="18">
        <v>734</v>
      </c>
      <c r="AA41" s="16">
        <v>753</v>
      </c>
      <c r="AB41" s="16">
        <v>790</v>
      </c>
      <c r="AC41" s="16">
        <v>801</v>
      </c>
      <c r="AD41" s="16">
        <v>803</v>
      </c>
      <c r="AE41" s="16">
        <v>757</v>
      </c>
      <c r="AF41" s="16">
        <v>766</v>
      </c>
      <c r="AG41" s="16">
        <v>850</v>
      </c>
      <c r="AH41" s="16">
        <v>741</v>
      </c>
      <c r="AI41" s="16">
        <v>684</v>
      </c>
      <c r="AJ41" s="16">
        <v>478</v>
      </c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</row>
    <row r="42" spans="1:49" s="23" customFormat="1" x14ac:dyDescent="0.25">
      <c r="A42" s="19" t="s">
        <v>15</v>
      </c>
      <c r="B42" s="20">
        <f>SUM(B36:B41)</f>
        <v>1897.6774193548388</v>
      </c>
      <c r="C42" s="20">
        <f t="shared" ref="C42:R42" si="17">SUM(C36:C41)</f>
        <v>2222</v>
      </c>
      <c r="D42" s="20">
        <f t="shared" si="17"/>
        <v>2674</v>
      </c>
      <c r="E42" s="20">
        <f t="shared" si="17"/>
        <v>3142</v>
      </c>
      <c r="F42" s="20">
        <f t="shared" si="17"/>
        <v>3283</v>
      </c>
      <c r="G42" s="20">
        <f t="shared" si="17"/>
        <v>776.32258064516134</v>
      </c>
      <c r="H42" s="20">
        <f t="shared" si="17"/>
        <v>989</v>
      </c>
      <c r="I42" s="20">
        <f t="shared" si="17"/>
        <v>1897.6774193548388</v>
      </c>
      <c r="J42" s="20">
        <f t="shared" si="17"/>
        <v>2281</v>
      </c>
      <c r="K42" s="20">
        <f t="shared" si="17"/>
        <v>2674</v>
      </c>
      <c r="L42" s="20">
        <f t="shared" si="17"/>
        <v>3270</v>
      </c>
      <c r="M42" s="20">
        <f t="shared" si="17"/>
        <v>3346</v>
      </c>
      <c r="N42" s="20">
        <f t="shared" si="17"/>
        <v>3074</v>
      </c>
      <c r="O42" s="20">
        <f t="shared" si="17"/>
        <v>776</v>
      </c>
      <c r="P42" s="20">
        <f t="shared" si="17"/>
        <v>611</v>
      </c>
      <c r="Q42" s="20">
        <f t="shared" si="17"/>
        <v>345</v>
      </c>
      <c r="R42" s="20">
        <f t="shared" si="17"/>
        <v>237</v>
      </c>
      <c r="S42" s="19" t="s">
        <v>15</v>
      </c>
      <c r="T42" s="22">
        <f>SUM(T36:T41)</f>
        <v>3484</v>
      </c>
      <c r="U42" s="22">
        <f>SUM(U36:U41)</f>
        <v>3804</v>
      </c>
      <c r="V42" s="22">
        <f>SUM(V36:V41)</f>
        <v>2839</v>
      </c>
      <c r="W42" s="22">
        <f>SUM(W36:W41)</f>
        <v>3433</v>
      </c>
      <c r="X42" s="20">
        <v>4000</v>
      </c>
      <c r="Y42" s="20">
        <f t="shared" ref="Y42:AW42" si="18">SUM(Y36:Y41)</f>
        <v>3643</v>
      </c>
      <c r="Z42" s="20">
        <f t="shared" si="18"/>
        <v>4147</v>
      </c>
      <c r="AA42" s="20">
        <f t="shared" si="18"/>
        <v>4156</v>
      </c>
      <c r="AB42" s="20">
        <f>SUM(AB36:AB41)</f>
        <v>4124</v>
      </c>
      <c r="AC42" s="20">
        <f t="shared" si="18"/>
        <v>4185</v>
      </c>
      <c r="AD42" s="20">
        <f t="shared" si="18"/>
        <v>4175</v>
      </c>
      <c r="AE42" s="20">
        <f t="shared" si="18"/>
        <v>4122</v>
      </c>
      <c r="AF42" s="20">
        <f t="shared" si="18"/>
        <v>4114</v>
      </c>
      <c r="AG42" s="20">
        <f t="shared" si="18"/>
        <v>4221</v>
      </c>
      <c r="AH42" s="20">
        <f t="shared" si="18"/>
        <v>4450</v>
      </c>
      <c r="AI42" s="20">
        <f t="shared" si="18"/>
        <v>4285</v>
      </c>
      <c r="AJ42" s="20">
        <f t="shared" si="18"/>
        <v>4261</v>
      </c>
      <c r="AK42" s="20">
        <f t="shared" si="18"/>
        <v>0</v>
      </c>
      <c r="AL42" s="20">
        <f t="shared" si="18"/>
        <v>0</v>
      </c>
      <c r="AM42" s="20">
        <f t="shared" si="18"/>
        <v>0</v>
      </c>
      <c r="AN42" s="20">
        <f t="shared" si="18"/>
        <v>0</v>
      </c>
      <c r="AO42" s="20">
        <f t="shared" si="18"/>
        <v>0</v>
      </c>
      <c r="AP42" s="20">
        <f t="shared" si="18"/>
        <v>0</v>
      </c>
      <c r="AQ42" s="20">
        <f t="shared" si="18"/>
        <v>0</v>
      </c>
      <c r="AR42" s="20">
        <f t="shared" si="18"/>
        <v>0</v>
      </c>
      <c r="AS42" s="20">
        <f t="shared" si="18"/>
        <v>0</v>
      </c>
      <c r="AT42" s="20">
        <f t="shared" si="18"/>
        <v>0</v>
      </c>
      <c r="AU42" s="20">
        <f t="shared" si="18"/>
        <v>0</v>
      </c>
      <c r="AV42" s="20">
        <f t="shared" si="18"/>
        <v>0</v>
      </c>
      <c r="AW42" s="20">
        <f t="shared" si="18"/>
        <v>0</v>
      </c>
    </row>
    <row r="43" spans="1:49" x14ac:dyDescent="0.25">
      <c r="A43" s="41">
        <f>S43</f>
        <v>0</v>
      </c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 s="24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</row>
    <row r="44" spans="1:49" s="9" customFormat="1" ht="25.5" x14ac:dyDescent="0.25">
      <c r="A44" s="41" t="str">
        <f t="shared" ref="A44:A60" si="19">S44</f>
        <v>04. CONSULTA MULTIPROFISSIONAL - [INTERCONSULTAS]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 s="7" t="s">
        <v>49</v>
      </c>
      <c r="T44" s="8" t="str">
        <f>T$4</f>
        <v>Meta Parcial</v>
      </c>
      <c r="U44" s="8" t="str">
        <f>U$4</f>
        <v>05-31/jan de 2025</v>
      </c>
      <c r="V44" s="8" t="str">
        <f>V$4</f>
        <v>Meta Parcial</v>
      </c>
      <c r="W44" s="8" t="str">
        <f>W$4</f>
        <v>10-31/jan de 2025</v>
      </c>
      <c r="X44" s="8" t="s">
        <v>6</v>
      </c>
      <c r="Y44" s="8" t="e">
        <f t="shared" ref="Y44:AW44" ca="1" si="20">Y$4</f>
        <v>#NAME?</v>
      </c>
      <c r="Z44" s="8" t="e">
        <f t="shared" ca="1" si="20"/>
        <v>#NAME?</v>
      </c>
      <c r="AA44" s="8" t="e">
        <f t="shared" ca="1" si="20"/>
        <v>#NAME?</v>
      </c>
      <c r="AB44" s="8" t="e">
        <f t="shared" ca="1" si="20"/>
        <v>#NAME?</v>
      </c>
      <c r="AC44" s="8" t="e">
        <f t="shared" ca="1" si="20"/>
        <v>#NAME?</v>
      </c>
      <c r="AD44" s="8" t="e">
        <f t="shared" ca="1" si="20"/>
        <v>#NAME?</v>
      </c>
      <c r="AE44" s="8" t="e">
        <f t="shared" ca="1" si="20"/>
        <v>#NAME?</v>
      </c>
      <c r="AF44" s="8" t="e">
        <f t="shared" ca="1" si="20"/>
        <v>#NAME?</v>
      </c>
      <c r="AG44" s="8" t="e">
        <f t="shared" ca="1" si="20"/>
        <v>#NAME?</v>
      </c>
      <c r="AH44" s="8" t="e">
        <f t="shared" ca="1" si="20"/>
        <v>#NAME?</v>
      </c>
      <c r="AI44" s="8" t="e">
        <f t="shared" ca="1" si="20"/>
        <v>#NAME?</v>
      </c>
      <c r="AJ44" s="8" t="e">
        <f t="shared" ca="1" si="20"/>
        <v>#NAME?</v>
      </c>
      <c r="AK44" s="8" t="e">
        <f t="shared" ca="1" si="20"/>
        <v>#NAME?</v>
      </c>
      <c r="AL44" s="8" t="e">
        <f t="shared" ca="1" si="20"/>
        <v>#NAME?</v>
      </c>
      <c r="AM44" s="8" t="e">
        <f t="shared" ca="1" si="20"/>
        <v>#NAME?</v>
      </c>
      <c r="AN44" s="8" t="e">
        <f t="shared" ca="1" si="20"/>
        <v>#NAME?</v>
      </c>
      <c r="AO44" s="8" t="e">
        <f t="shared" ca="1" si="20"/>
        <v>#NAME?</v>
      </c>
      <c r="AP44" s="8" t="e">
        <f t="shared" ca="1" si="20"/>
        <v>#NAME?</v>
      </c>
      <c r="AQ44" s="8" t="e">
        <f t="shared" ca="1" si="20"/>
        <v>#NAME?</v>
      </c>
      <c r="AR44" s="8" t="e">
        <f t="shared" ca="1" si="20"/>
        <v>#NAME?</v>
      </c>
      <c r="AS44" s="8" t="e">
        <f t="shared" ca="1" si="20"/>
        <v>#NAME?</v>
      </c>
      <c r="AT44" s="8" t="e">
        <f t="shared" ca="1" si="20"/>
        <v>#NAME?</v>
      </c>
      <c r="AU44" s="8" t="e">
        <f t="shared" ca="1" si="20"/>
        <v>#NAME?</v>
      </c>
      <c r="AV44" s="8" t="e">
        <f t="shared" ca="1" si="20"/>
        <v>#NAME?</v>
      </c>
      <c r="AW44" s="8" t="e">
        <f t="shared" ca="1" si="20"/>
        <v>#NAME?</v>
      </c>
    </row>
    <row r="45" spans="1:49" s="14" customFormat="1" x14ac:dyDescent="0.25">
      <c r="A45" s="41" t="str">
        <f t="shared" si="19"/>
        <v>Enfermeiro</v>
      </c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 s="15" t="s">
        <v>43</v>
      </c>
      <c r="T45" s="221">
        <f>ROUND((X45/31)*27,0)</f>
        <v>1045</v>
      </c>
      <c r="U45" s="18">
        <v>551</v>
      </c>
      <c r="V45" s="221">
        <f>ROUND((X45/31)*22,0)</f>
        <v>852</v>
      </c>
      <c r="W45" s="18">
        <v>533</v>
      </c>
      <c r="X45" s="218">
        <v>1200</v>
      </c>
      <c r="Y45" s="16">
        <f t="shared" ref="Y45:Y50" si="21">P45+W45</f>
        <v>533</v>
      </c>
      <c r="Z45" s="16">
        <v>505</v>
      </c>
      <c r="AA45" s="16">
        <v>427</v>
      </c>
      <c r="AB45" s="16">
        <v>299</v>
      </c>
      <c r="AC45" s="16">
        <v>288</v>
      </c>
      <c r="AD45" s="16">
        <v>717</v>
      </c>
      <c r="AE45" s="16">
        <v>851</v>
      </c>
      <c r="AF45" s="16">
        <v>317</v>
      </c>
      <c r="AG45" s="16">
        <v>288</v>
      </c>
      <c r="AH45" s="16">
        <v>775</v>
      </c>
      <c r="AI45" s="16">
        <v>665</v>
      </c>
      <c r="AJ45" s="16">
        <v>695</v>
      </c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</row>
    <row r="46" spans="1:49" s="14" customFormat="1" x14ac:dyDescent="0.25">
      <c r="A46" s="41" t="str">
        <f t="shared" si="19"/>
        <v>Farmacêutico</v>
      </c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 s="15" t="s">
        <v>44</v>
      </c>
      <c r="T46" s="222"/>
      <c r="U46" s="18">
        <v>391</v>
      </c>
      <c r="V46" s="222"/>
      <c r="W46" s="18">
        <v>326</v>
      </c>
      <c r="X46" s="219"/>
      <c r="Y46" s="16">
        <v>417</v>
      </c>
      <c r="Z46" s="16">
        <v>306</v>
      </c>
      <c r="AA46" s="16">
        <v>358</v>
      </c>
      <c r="AB46" s="16">
        <v>403</v>
      </c>
      <c r="AC46" s="16">
        <v>425</v>
      </c>
      <c r="AD46" s="16">
        <v>461</v>
      </c>
      <c r="AE46" s="16">
        <v>493</v>
      </c>
      <c r="AF46" s="16">
        <v>493</v>
      </c>
      <c r="AG46" s="16">
        <v>471</v>
      </c>
      <c r="AH46" s="16">
        <v>522</v>
      </c>
      <c r="AI46" s="16">
        <v>463</v>
      </c>
      <c r="AJ46" s="16">
        <v>455</v>
      </c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</row>
    <row r="47" spans="1:49" s="14" customFormat="1" x14ac:dyDescent="0.25">
      <c r="A47" s="41" t="str">
        <f t="shared" si="19"/>
        <v>Fisioterapeuta</v>
      </c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 s="15" t="s">
        <v>45</v>
      </c>
      <c r="T47" s="222"/>
      <c r="U47" s="18">
        <v>327</v>
      </c>
      <c r="V47" s="222"/>
      <c r="W47" s="18">
        <v>403</v>
      </c>
      <c r="X47" s="219"/>
      <c r="Y47" s="16">
        <f t="shared" si="21"/>
        <v>403</v>
      </c>
      <c r="Z47" s="16">
        <v>348</v>
      </c>
      <c r="AA47" s="16">
        <v>400</v>
      </c>
      <c r="AB47" s="16">
        <v>448</v>
      </c>
      <c r="AC47" s="16">
        <v>472</v>
      </c>
      <c r="AD47" s="16">
        <v>207</v>
      </c>
      <c r="AE47" s="16">
        <v>159</v>
      </c>
      <c r="AF47" s="16">
        <v>112</v>
      </c>
      <c r="AG47" s="16">
        <v>54</v>
      </c>
      <c r="AH47" s="16">
        <v>166</v>
      </c>
      <c r="AI47" s="16">
        <v>100</v>
      </c>
      <c r="AJ47" s="16">
        <v>143</v>
      </c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</row>
    <row r="48" spans="1:49" s="14" customFormat="1" x14ac:dyDescent="0.25">
      <c r="A48" s="41" t="str">
        <f t="shared" si="19"/>
        <v>Fonoaudiólogo</v>
      </c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 s="15" t="s">
        <v>46</v>
      </c>
      <c r="T48" s="222"/>
      <c r="U48" s="18">
        <v>174</v>
      </c>
      <c r="V48" s="222"/>
      <c r="W48" s="18">
        <v>142</v>
      </c>
      <c r="X48" s="219"/>
      <c r="Y48" s="16">
        <f t="shared" si="21"/>
        <v>142</v>
      </c>
      <c r="Z48" s="16">
        <v>227</v>
      </c>
      <c r="AA48" s="16">
        <v>157</v>
      </c>
      <c r="AB48" s="16">
        <v>207</v>
      </c>
      <c r="AC48" s="16">
        <v>186</v>
      </c>
      <c r="AD48" s="16">
        <v>84</v>
      </c>
      <c r="AE48" s="16">
        <v>215</v>
      </c>
      <c r="AF48" s="16">
        <v>82</v>
      </c>
      <c r="AG48" s="16">
        <v>11</v>
      </c>
      <c r="AH48" s="16">
        <v>53</v>
      </c>
      <c r="AI48" s="16">
        <v>136</v>
      </c>
      <c r="AJ48" s="16">
        <v>98</v>
      </c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</row>
    <row r="49" spans="1:49" s="14" customFormat="1" x14ac:dyDescent="0.25">
      <c r="A49" s="41" t="str">
        <f t="shared" si="19"/>
        <v>Nutricionista</v>
      </c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 s="15" t="s">
        <v>47</v>
      </c>
      <c r="T49" s="222"/>
      <c r="U49" s="18">
        <v>366</v>
      </c>
      <c r="V49" s="222"/>
      <c r="W49" s="18">
        <v>457</v>
      </c>
      <c r="X49" s="219"/>
      <c r="Y49" s="16">
        <f t="shared" si="21"/>
        <v>457</v>
      </c>
      <c r="Z49" s="16">
        <v>484</v>
      </c>
      <c r="AA49" s="16">
        <v>460</v>
      </c>
      <c r="AB49" s="16">
        <v>289</v>
      </c>
      <c r="AC49" s="16">
        <v>294</v>
      </c>
      <c r="AD49" s="16">
        <v>164</v>
      </c>
      <c r="AE49" s="16">
        <v>163</v>
      </c>
      <c r="AF49" s="16">
        <v>205</v>
      </c>
      <c r="AG49" s="16">
        <v>86</v>
      </c>
      <c r="AH49" s="16">
        <v>172</v>
      </c>
      <c r="AI49" s="16">
        <v>136</v>
      </c>
      <c r="AJ49" s="16">
        <v>164</v>
      </c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</row>
    <row r="50" spans="1:49" s="14" customFormat="1" x14ac:dyDescent="0.25">
      <c r="A50" s="41" t="str">
        <f t="shared" si="19"/>
        <v>Psicólogo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 s="15" t="s">
        <v>48</v>
      </c>
      <c r="T50" s="223"/>
      <c r="U50" s="18">
        <v>343</v>
      </c>
      <c r="V50" s="223"/>
      <c r="W50" s="18">
        <v>333</v>
      </c>
      <c r="X50" s="220"/>
      <c r="Y50" s="16">
        <f t="shared" si="21"/>
        <v>333</v>
      </c>
      <c r="Z50" s="16">
        <v>503</v>
      </c>
      <c r="AA50" s="16">
        <v>414</v>
      </c>
      <c r="AB50" s="16">
        <v>473</v>
      </c>
      <c r="AC50" s="16">
        <v>453</v>
      </c>
      <c r="AD50" s="16">
        <v>191</v>
      </c>
      <c r="AE50" s="16">
        <v>262</v>
      </c>
      <c r="AF50" s="16">
        <v>179</v>
      </c>
      <c r="AG50" s="16">
        <v>55</v>
      </c>
      <c r="AH50" s="16">
        <v>154</v>
      </c>
      <c r="AI50" s="16">
        <v>122</v>
      </c>
      <c r="AJ50" s="16">
        <v>130</v>
      </c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</row>
    <row r="51" spans="1:49" s="23" customFormat="1" x14ac:dyDescent="0.25">
      <c r="A51" s="41" t="str">
        <f t="shared" si="19"/>
        <v>TOTAL</v>
      </c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 s="19" t="s">
        <v>15</v>
      </c>
      <c r="T51" s="22">
        <f>SUM(T45:T50)</f>
        <v>1045</v>
      </c>
      <c r="U51" s="22">
        <f>SUM(U45:U50)</f>
        <v>2152</v>
      </c>
      <c r="V51" s="22">
        <f>SUM(V45:V50)</f>
        <v>852</v>
      </c>
      <c r="W51" s="22">
        <f>SUM(W45:W50)</f>
        <v>2194</v>
      </c>
      <c r="X51" s="20">
        <v>1200</v>
      </c>
      <c r="Y51" s="20">
        <f t="shared" ref="Y51:AW51" si="22">SUM(Y45:Y50)</f>
        <v>2285</v>
      </c>
      <c r="Z51" s="20">
        <f t="shared" si="22"/>
        <v>2373</v>
      </c>
      <c r="AA51" s="20">
        <f t="shared" si="22"/>
        <v>2216</v>
      </c>
      <c r="AB51" s="20">
        <f t="shared" si="22"/>
        <v>2119</v>
      </c>
      <c r="AC51" s="20">
        <f t="shared" si="22"/>
        <v>2118</v>
      </c>
      <c r="AD51" s="20">
        <f t="shared" si="22"/>
        <v>1824</v>
      </c>
      <c r="AE51" s="20">
        <f t="shared" si="22"/>
        <v>2143</v>
      </c>
      <c r="AF51" s="20">
        <f t="shared" si="22"/>
        <v>1388</v>
      </c>
      <c r="AG51" s="20">
        <f t="shared" si="22"/>
        <v>965</v>
      </c>
      <c r="AH51" s="20">
        <f t="shared" si="22"/>
        <v>1842</v>
      </c>
      <c r="AI51" s="20">
        <f t="shared" si="22"/>
        <v>1622</v>
      </c>
      <c r="AJ51" s="20">
        <f t="shared" si="22"/>
        <v>1685</v>
      </c>
      <c r="AK51" s="20">
        <f t="shared" si="22"/>
        <v>0</v>
      </c>
      <c r="AL51" s="20">
        <f t="shared" si="22"/>
        <v>0</v>
      </c>
      <c r="AM51" s="20">
        <f t="shared" si="22"/>
        <v>0</v>
      </c>
      <c r="AN51" s="20">
        <f t="shared" si="22"/>
        <v>0</v>
      </c>
      <c r="AO51" s="20">
        <f t="shared" si="22"/>
        <v>0</v>
      </c>
      <c r="AP51" s="20">
        <f t="shared" si="22"/>
        <v>0</v>
      </c>
      <c r="AQ51" s="20">
        <f t="shared" si="22"/>
        <v>0</v>
      </c>
      <c r="AR51" s="20">
        <f t="shared" si="22"/>
        <v>0</v>
      </c>
      <c r="AS51" s="20">
        <f t="shared" si="22"/>
        <v>0</v>
      </c>
      <c r="AT51" s="20">
        <f t="shared" si="22"/>
        <v>0</v>
      </c>
      <c r="AU51" s="20">
        <f t="shared" si="22"/>
        <v>0</v>
      </c>
      <c r="AV51" s="20">
        <f t="shared" si="22"/>
        <v>0</v>
      </c>
      <c r="AW51" s="20">
        <f t="shared" si="22"/>
        <v>0</v>
      </c>
    </row>
    <row r="52" spans="1:49" x14ac:dyDescent="0.25">
      <c r="A52" s="41">
        <f t="shared" si="19"/>
        <v>0</v>
      </c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 s="24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</row>
    <row r="53" spans="1:49" s="9" customFormat="1" ht="25.5" x14ac:dyDescent="0.25">
      <c r="A53" s="41" t="str">
        <f t="shared" si="19"/>
        <v>05. CONSULTA MULTIPROFISSIONAL - [RETORNO/SESSÕES]</v>
      </c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 s="7" t="s">
        <v>50</v>
      </c>
      <c r="T53" s="8" t="str">
        <f>T$4</f>
        <v>Meta Parcial</v>
      </c>
      <c r="U53" s="8" t="str">
        <f>U$4</f>
        <v>05-31/jan de 2025</v>
      </c>
      <c r="V53" s="8" t="str">
        <f>V$4</f>
        <v>Meta Parcial</v>
      </c>
      <c r="W53" s="8" t="str">
        <f>W$4</f>
        <v>10-31/jan de 2025</v>
      </c>
      <c r="X53" s="8" t="s">
        <v>6</v>
      </c>
      <c r="Y53" s="8" t="e">
        <f t="shared" ref="Y53:AW53" ca="1" si="23">Y$4</f>
        <v>#NAME?</v>
      </c>
      <c r="Z53" s="8" t="e">
        <f t="shared" ca="1" si="23"/>
        <v>#NAME?</v>
      </c>
      <c r="AA53" s="8" t="e">
        <f t="shared" ca="1" si="23"/>
        <v>#NAME?</v>
      </c>
      <c r="AB53" s="8" t="e">
        <f t="shared" ca="1" si="23"/>
        <v>#NAME?</v>
      </c>
      <c r="AC53" s="8" t="e">
        <f t="shared" ca="1" si="23"/>
        <v>#NAME?</v>
      </c>
      <c r="AD53" s="8" t="e">
        <f t="shared" ca="1" si="23"/>
        <v>#NAME?</v>
      </c>
      <c r="AE53" s="8" t="e">
        <f t="shared" ca="1" si="23"/>
        <v>#NAME?</v>
      </c>
      <c r="AF53" s="8" t="e">
        <f t="shared" ca="1" si="23"/>
        <v>#NAME?</v>
      </c>
      <c r="AG53" s="8" t="e">
        <f t="shared" ca="1" si="23"/>
        <v>#NAME?</v>
      </c>
      <c r="AH53" s="8" t="e">
        <f t="shared" ca="1" si="23"/>
        <v>#NAME?</v>
      </c>
      <c r="AI53" s="8" t="e">
        <f t="shared" ca="1" si="23"/>
        <v>#NAME?</v>
      </c>
      <c r="AJ53" s="8" t="e">
        <f t="shared" ca="1" si="23"/>
        <v>#NAME?</v>
      </c>
      <c r="AK53" s="8" t="e">
        <f t="shared" ca="1" si="23"/>
        <v>#NAME?</v>
      </c>
      <c r="AL53" s="8" t="e">
        <f t="shared" ca="1" si="23"/>
        <v>#NAME?</v>
      </c>
      <c r="AM53" s="8" t="e">
        <f t="shared" ca="1" si="23"/>
        <v>#NAME?</v>
      </c>
      <c r="AN53" s="8" t="e">
        <f t="shared" ca="1" si="23"/>
        <v>#NAME?</v>
      </c>
      <c r="AO53" s="8" t="e">
        <f t="shared" ca="1" si="23"/>
        <v>#NAME?</v>
      </c>
      <c r="AP53" s="8" t="e">
        <f t="shared" ca="1" si="23"/>
        <v>#NAME?</v>
      </c>
      <c r="AQ53" s="8" t="e">
        <f t="shared" ca="1" si="23"/>
        <v>#NAME?</v>
      </c>
      <c r="AR53" s="8" t="e">
        <f t="shared" ca="1" si="23"/>
        <v>#NAME?</v>
      </c>
      <c r="AS53" s="8" t="e">
        <f t="shared" ca="1" si="23"/>
        <v>#NAME?</v>
      </c>
      <c r="AT53" s="8" t="e">
        <f t="shared" ca="1" si="23"/>
        <v>#NAME?</v>
      </c>
      <c r="AU53" s="8" t="e">
        <f t="shared" ca="1" si="23"/>
        <v>#NAME?</v>
      </c>
      <c r="AV53" s="8" t="e">
        <f t="shared" ca="1" si="23"/>
        <v>#NAME?</v>
      </c>
      <c r="AW53" s="8" t="e">
        <f t="shared" ca="1" si="23"/>
        <v>#NAME?</v>
      </c>
    </row>
    <row r="54" spans="1:49" s="14" customFormat="1" x14ac:dyDescent="0.25">
      <c r="A54" s="41" t="str">
        <f t="shared" si="19"/>
        <v>Enfermeiro</v>
      </c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 s="15" t="s">
        <v>43</v>
      </c>
      <c r="T54" s="221">
        <f>ROUND((X54/31)*27,0)</f>
        <v>2439</v>
      </c>
      <c r="U54" s="18">
        <v>373</v>
      </c>
      <c r="V54" s="221">
        <f>ROUND((X54/31)*22,0)</f>
        <v>1987</v>
      </c>
      <c r="W54" s="18">
        <v>277</v>
      </c>
      <c r="X54" s="218">
        <v>2800</v>
      </c>
      <c r="Y54" s="16">
        <f t="shared" ref="Y54:Y59" si="24">P54+W54</f>
        <v>277</v>
      </c>
      <c r="Z54" s="16">
        <v>385</v>
      </c>
      <c r="AA54" s="16">
        <v>398</v>
      </c>
      <c r="AB54" s="16">
        <v>438</v>
      </c>
      <c r="AC54" s="16">
        <v>404</v>
      </c>
      <c r="AD54" s="16">
        <v>402</v>
      </c>
      <c r="AE54" s="16">
        <v>0</v>
      </c>
      <c r="AF54" s="16">
        <v>492</v>
      </c>
      <c r="AG54" s="16">
        <v>554</v>
      </c>
      <c r="AH54" s="16">
        <v>474</v>
      </c>
      <c r="AI54" s="16">
        <v>467</v>
      </c>
      <c r="AJ54" s="16">
        <v>523</v>
      </c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</row>
    <row r="55" spans="1:49" s="14" customFormat="1" x14ac:dyDescent="0.25">
      <c r="A55" s="41" t="str">
        <f t="shared" si="19"/>
        <v>Farmacêutico</v>
      </c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 s="15" t="s">
        <v>44</v>
      </c>
      <c r="T55" s="222"/>
      <c r="U55" s="18">
        <v>0</v>
      </c>
      <c r="V55" s="222"/>
      <c r="W55" s="18">
        <v>0</v>
      </c>
      <c r="X55" s="219"/>
      <c r="Y55" s="16">
        <v>417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0</v>
      </c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</row>
    <row r="56" spans="1:49" s="14" customFormat="1" x14ac:dyDescent="0.25">
      <c r="A56" s="41" t="str">
        <f t="shared" si="19"/>
        <v>Fisioterapeuta</v>
      </c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 s="15" t="s">
        <v>45</v>
      </c>
      <c r="T56" s="222"/>
      <c r="U56" s="18">
        <v>873</v>
      </c>
      <c r="V56" s="222"/>
      <c r="W56" s="18">
        <v>549</v>
      </c>
      <c r="X56" s="219"/>
      <c r="Y56" s="16">
        <f t="shared" si="24"/>
        <v>549</v>
      </c>
      <c r="Z56" s="16">
        <v>848</v>
      </c>
      <c r="AA56" s="16">
        <v>859</v>
      </c>
      <c r="AB56" s="16">
        <v>651</v>
      </c>
      <c r="AC56" s="16">
        <v>644</v>
      </c>
      <c r="AD56" s="16">
        <v>661</v>
      </c>
      <c r="AE56" s="16">
        <v>737</v>
      </c>
      <c r="AF56" s="16">
        <v>649</v>
      </c>
      <c r="AG56" s="16">
        <v>761</v>
      </c>
      <c r="AH56" s="16">
        <v>566</v>
      </c>
      <c r="AI56" s="16">
        <v>655</v>
      </c>
      <c r="AJ56" s="16">
        <v>696</v>
      </c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</row>
    <row r="57" spans="1:49" s="14" customFormat="1" x14ac:dyDescent="0.25">
      <c r="A57" s="41" t="str">
        <f t="shared" si="19"/>
        <v>Fonoaudiólogo</v>
      </c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 s="15" t="s">
        <v>46</v>
      </c>
      <c r="T57" s="222"/>
      <c r="U57" s="18">
        <v>48</v>
      </c>
      <c r="V57" s="222"/>
      <c r="W57" s="18">
        <v>20</v>
      </c>
      <c r="X57" s="219"/>
      <c r="Y57" s="16">
        <f t="shared" si="24"/>
        <v>20</v>
      </c>
      <c r="Z57" s="16">
        <v>50</v>
      </c>
      <c r="AA57" s="16">
        <v>50</v>
      </c>
      <c r="AB57" s="16">
        <v>91</v>
      </c>
      <c r="AC57" s="16">
        <v>111</v>
      </c>
      <c r="AD57" s="16">
        <v>109</v>
      </c>
      <c r="AE57" s="16">
        <v>133</v>
      </c>
      <c r="AF57" s="16">
        <v>192</v>
      </c>
      <c r="AG57" s="16">
        <v>197</v>
      </c>
      <c r="AH57" s="16">
        <v>120</v>
      </c>
      <c r="AI57" s="16">
        <v>120</v>
      </c>
      <c r="AJ57" s="16">
        <v>66</v>
      </c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</row>
    <row r="58" spans="1:49" s="14" customFormat="1" x14ac:dyDescent="0.25">
      <c r="A58" s="41" t="str">
        <f t="shared" si="19"/>
        <v>Nutricionista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 s="15" t="s">
        <v>47</v>
      </c>
      <c r="T58" s="222"/>
      <c r="U58" s="18">
        <v>150</v>
      </c>
      <c r="V58" s="222"/>
      <c r="W58" s="18">
        <v>205</v>
      </c>
      <c r="X58" s="219"/>
      <c r="Y58" s="16">
        <f t="shared" si="24"/>
        <v>205</v>
      </c>
      <c r="Z58" s="16">
        <v>261</v>
      </c>
      <c r="AA58" s="16">
        <v>293</v>
      </c>
      <c r="AB58" s="16">
        <v>160</v>
      </c>
      <c r="AC58" s="16">
        <v>136</v>
      </c>
      <c r="AD58" s="16">
        <v>151</v>
      </c>
      <c r="AE58" s="16">
        <v>277</v>
      </c>
      <c r="AF58" s="16">
        <v>475</v>
      </c>
      <c r="AG58" s="16">
        <v>587</v>
      </c>
      <c r="AH58" s="16">
        <v>451</v>
      </c>
      <c r="AI58" s="16">
        <v>474</v>
      </c>
      <c r="AJ58" s="16">
        <v>532</v>
      </c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</row>
    <row r="59" spans="1:49" s="14" customFormat="1" x14ac:dyDescent="0.25">
      <c r="A59" s="41" t="str">
        <f t="shared" si="19"/>
        <v>Psicólogo</v>
      </c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 s="15" t="s">
        <v>48</v>
      </c>
      <c r="T59" s="223"/>
      <c r="U59" s="18">
        <v>208</v>
      </c>
      <c r="V59" s="223"/>
      <c r="W59" s="18">
        <v>187</v>
      </c>
      <c r="X59" s="220"/>
      <c r="Y59" s="16">
        <f t="shared" si="24"/>
        <v>187</v>
      </c>
      <c r="Z59" s="16">
        <v>231</v>
      </c>
      <c r="AA59" s="16">
        <v>340</v>
      </c>
      <c r="AB59" s="16">
        <v>266</v>
      </c>
      <c r="AC59" s="16">
        <v>285</v>
      </c>
      <c r="AD59" s="16">
        <v>519</v>
      </c>
      <c r="AE59" s="16">
        <v>420</v>
      </c>
      <c r="AF59" s="16">
        <v>522</v>
      </c>
      <c r="AG59" s="16">
        <v>721</v>
      </c>
      <c r="AH59" s="16">
        <v>530</v>
      </c>
      <c r="AI59" s="16">
        <v>536</v>
      </c>
      <c r="AJ59" s="16">
        <v>333</v>
      </c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</row>
    <row r="60" spans="1:49" s="23" customFormat="1" x14ac:dyDescent="0.25">
      <c r="A60" s="41" t="str">
        <f t="shared" si="19"/>
        <v>TOTAL</v>
      </c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 s="19" t="s">
        <v>15</v>
      </c>
      <c r="T60" s="22">
        <f>SUM(T54:T59)</f>
        <v>2439</v>
      </c>
      <c r="U60" s="22">
        <f>SUM(U54:U59)</f>
        <v>1652</v>
      </c>
      <c r="V60" s="22">
        <f>SUM(V54:V59)</f>
        <v>1987</v>
      </c>
      <c r="W60" s="22">
        <f>SUM(W54:W59)</f>
        <v>1238</v>
      </c>
      <c r="X60" s="20">
        <v>2800</v>
      </c>
      <c r="Y60" s="20">
        <f t="shared" ref="Y60:AW60" si="25">SUM(Y54:Y59)</f>
        <v>1655</v>
      </c>
      <c r="Z60" s="20">
        <f t="shared" si="25"/>
        <v>1775</v>
      </c>
      <c r="AA60" s="20">
        <f t="shared" si="25"/>
        <v>1940</v>
      </c>
      <c r="AB60" s="20">
        <f t="shared" si="25"/>
        <v>1606</v>
      </c>
      <c r="AC60" s="20">
        <f t="shared" si="25"/>
        <v>1580</v>
      </c>
      <c r="AD60" s="20">
        <f t="shared" si="25"/>
        <v>1842</v>
      </c>
      <c r="AE60" s="20">
        <f t="shared" si="25"/>
        <v>1567</v>
      </c>
      <c r="AF60" s="20">
        <f t="shared" si="25"/>
        <v>2330</v>
      </c>
      <c r="AG60" s="20">
        <f t="shared" si="25"/>
        <v>2820</v>
      </c>
      <c r="AH60" s="20">
        <f t="shared" si="25"/>
        <v>2141</v>
      </c>
      <c r="AI60" s="20">
        <f t="shared" si="25"/>
        <v>2252</v>
      </c>
      <c r="AJ60" s="20">
        <f t="shared" si="25"/>
        <v>2150</v>
      </c>
      <c r="AK60" s="20">
        <f t="shared" si="25"/>
        <v>0</v>
      </c>
      <c r="AL60" s="20">
        <f t="shared" si="25"/>
        <v>0</v>
      </c>
      <c r="AM60" s="20">
        <f t="shared" si="25"/>
        <v>0</v>
      </c>
      <c r="AN60" s="20">
        <f t="shared" si="25"/>
        <v>0</v>
      </c>
      <c r="AO60" s="20">
        <f t="shared" si="25"/>
        <v>0</v>
      </c>
      <c r="AP60" s="20">
        <f t="shared" si="25"/>
        <v>0</v>
      </c>
      <c r="AQ60" s="20">
        <f t="shared" si="25"/>
        <v>0</v>
      </c>
      <c r="AR60" s="20">
        <f t="shared" si="25"/>
        <v>0</v>
      </c>
      <c r="AS60" s="20">
        <f t="shared" si="25"/>
        <v>0</v>
      </c>
      <c r="AT60" s="20">
        <f t="shared" si="25"/>
        <v>0</v>
      </c>
      <c r="AU60" s="20">
        <f t="shared" si="25"/>
        <v>0</v>
      </c>
      <c r="AV60" s="20">
        <f t="shared" si="25"/>
        <v>0</v>
      </c>
      <c r="AW60" s="20">
        <f t="shared" si="25"/>
        <v>0</v>
      </c>
    </row>
    <row r="61" spans="1:49" x14ac:dyDescent="0.25">
      <c r="A61" s="42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 s="43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</row>
    <row r="62" spans="1:49" s="9" customFormat="1" ht="25.5" x14ac:dyDescent="0.25">
      <c r="A62" s="44" t="s">
        <v>51</v>
      </c>
      <c r="B62" s="45"/>
      <c r="C62" s="45" t="str">
        <f t="shared" ref="C62:AW62" si="26">C$4</f>
        <v>10-31-jul-24</v>
      </c>
      <c r="D62" s="45"/>
      <c r="E62" s="45">
        <f t="shared" si="26"/>
        <v>45505</v>
      </c>
      <c r="F62" s="45" t="e">
        <f t="shared" ca="1" si="26"/>
        <v>#NAME?</v>
      </c>
      <c r="G62" s="45"/>
      <c r="H62" s="45" t="str">
        <f t="shared" si="26"/>
        <v>01-09-Out-24</v>
      </c>
      <c r="I62" s="45"/>
      <c r="J62" s="45" t="str">
        <f t="shared" si="26"/>
        <v>10-31-Out-24</v>
      </c>
      <c r="K62" s="45"/>
      <c r="L62" s="45">
        <f t="shared" si="26"/>
        <v>45566</v>
      </c>
      <c r="M62" s="45" t="e">
        <f t="shared" ca="1" si="26"/>
        <v>#NAME?</v>
      </c>
      <c r="N62" s="45" t="e">
        <f t="shared" ca="1" si="26"/>
        <v>#NAME?</v>
      </c>
      <c r="O62" s="46"/>
      <c r="P62" s="5" t="str">
        <f t="shared" si="26"/>
        <v>01-09/jan de 2025</v>
      </c>
      <c r="Q62" s="46"/>
      <c r="R62" s="5" t="str">
        <f t="shared" si="26"/>
        <v>01-04/jan de 2025</v>
      </c>
      <c r="S62" s="47" t="s">
        <v>52</v>
      </c>
      <c r="T62" s="48"/>
      <c r="U62" s="8" t="str">
        <f>U$4</f>
        <v>05-31/jan de 2025</v>
      </c>
      <c r="V62" s="48"/>
      <c r="W62" s="49" t="str">
        <f>W$4</f>
        <v>10-31/jan de 2025</v>
      </c>
      <c r="X62" s="48"/>
      <c r="Y62" s="8" t="e">
        <f t="shared" ref="Y62:AJ62" ca="1" si="27">Y$4</f>
        <v>#NAME?</v>
      </c>
      <c r="Z62" s="8" t="e">
        <f t="shared" ca="1" si="27"/>
        <v>#NAME?</v>
      </c>
      <c r="AA62" s="8" t="e">
        <f t="shared" ca="1" si="27"/>
        <v>#NAME?</v>
      </c>
      <c r="AB62" s="8" t="e">
        <f t="shared" ca="1" si="27"/>
        <v>#NAME?</v>
      </c>
      <c r="AC62" s="8" t="e">
        <f t="shared" ca="1" si="27"/>
        <v>#NAME?</v>
      </c>
      <c r="AD62" s="8" t="e">
        <f t="shared" ca="1" si="27"/>
        <v>#NAME?</v>
      </c>
      <c r="AE62" s="8" t="e">
        <f t="shared" ca="1" si="27"/>
        <v>#NAME?</v>
      </c>
      <c r="AF62" s="8" t="e">
        <f t="shared" ca="1" si="27"/>
        <v>#NAME?</v>
      </c>
      <c r="AG62" s="8" t="e">
        <f t="shared" ca="1" si="27"/>
        <v>#NAME?</v>
      </c>
      <c r="AH62" s="8" t="e">
        <f t="shared" ca="1" si="27"/>
        <v>#NAME?</v>
      </c>
      <c r="AI62" s="8" t="e">
        <f t="shared" ca="1" si="27"/>
        <v>#NAME?</v>
      </c>
      <c r="AJ62" s="8" t="e">
        <f t="shared" ca="1" si="27"/>
        <v>#NAME?</v>
      </c>
      <c r="AK62" s="8" t="e">
        <f t="shared" ca="1" si="26"/>
        <v>#NAME?</v>
      </c>
      <c r="AL62" s="8" t="e">
        <f t="shared" ca="1" si="26"/>
        <v>#NAME?</v>
      </c>
      <c r="AM62" s="8" t="e">
        <f t="shared" ca="1" si="26"/>
        <v>#NAME?</v>
      </c>
      <c r="AN62" s="8" t="e">
        <f t="shared" ca="1" si="26"/>
        <v>#NAME?</v>
      </c>
      <c r="AO62" s="8" t="e">
        <f t="shared" ca="1" si="26"/>
        <v>#NAME?</v>
      </c>
      <c r="AP62" s="8" t="e">
        <f t="shared" ca="1" si="26"/>
        <v>#NAME?</v>
      </c>
      <c r="AQ62" s="8" t="e">
        <f t="shared" ca="1" si="26"/>
        <v>#NAME?</v>
      </c>
      <c r="AR62" s="8" t="e">
        <f t="shared" ca="1" si="26"/>
        <v>#NAME?</v>
      </c>
      <c r="AS62" s="8" t="e">
        <f t="shared" ca="1" si="26"/>
        <v>#NAME?</v>
      </c>
      <c r="AT62" s="8" t="e">
        <f t="shared" ca="1" si="26"/>
        <v>#NAME?</v>
      </c>
      <c r="AU62" s="8" t="e">
        <f t="shared" ca="1" si="26"/>
        <v>#NAME?</v>
      </c>
      <c r="AV62" s="8" t="e">
        <f t="shared" ca="1" si="26"/>
        <v>#NAME?</v>
      </c>
      <c r="AW62" s="8" t="e">
        <f t="shared" ca="1" si="26"/>
        <v>#NAME?</v>
      </c>
    </row>
    <row r="63" spans="1:49" s="14" customFormat="1" x14ac:dyDescent="0.25">
      <c r="A63" s="50" t="s">
        <v>53</v>
      </c>
      <c r="B63" s="51"/>
      <c r="C63" s="52">
        <v>1280</v>
      </c>
      <c r="D63" s="51"/>
      <c r="E63" s="53">
        <v>3574</v>
      </c>
      <c r="F63" s="52">
        <v>3654</v>
      </c>
      <c r="G63" s="52"/>
      <c r="H63" s="54"/>
      <c r="I63" s="52"/>
      <c r="J63" s="54"/>
      <c r="K63" s="52"/>
      <c r="L63" s="52">
        <f>H63+J63</f>
        <v>0</v>
      </c>
      <c r="M63" s="52">
        <v>3168</v>
      </c>
      <c r="N63" s="52">
        <v>3111</v>
      </c>
      <c r="O63" s="40"/>
      <c r="P63" s="16">
        <v>812</v>
      </c>
      <c r="Q63" s="40"/>
      <c r="R63" s="16">
        <v>512</v>
      </c>
      <c r="S63" s="50" t="s">
        <v>53</v>
      </c>
      <c r="T63" s="55"/>
      <c r="U63" s="18">
        <v>2991</v>
      </c>
      <c r="V63" s="55"/>
      <c r="W63" s="56">
        <v>2691</v>
      </c>
      <c r="X63" s="40"/>
      <c r="Y63" s="16">
        <v>3614</v>
      </c>
      <c r="Z63" s="16">
        <v>3940</v>
      </c>
      <c r="AA63" s="16">
        <v>3632</v>
      </c>
      <c r="AB63" s="16">
        <v>3551</v>
      </c>
      <c r="AC63" s="16">
        <v>3489</v>
      </c>
      <c r="AD63" s="16">
        <v>3570</v>
      </c>
      <c r="AE63" s="16">
        <v>3357</v>
      </c>
      <c r="AF63" s="16">
        <v>3416</v>
      </c>
      <c r="AG63" s="16">
        <v>3414</v>
      </c>
      <c r="AH63" s="16">
        <v>8372</v>
      </c>
      <c r="AI63" s="16">
        <v>8385</v>
      </c>
      <c r="AJ63" s="16">
        <v>3262</v>
      </c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</row>
    <row r="64" spans="1:49" s="14" customFormat="1" x14ac:dyDescent="0.25">
      <c r="A64" s="50" t="s">
        <v>54</v>
      </c>
      <c r="B64" s="51"/>
      <c r="C64" s="52">
        <v>664</v>
      </c>
      <c r="D64" s="51"/>
      <c r="E64" s="53">
        <v>634</v>
      </c>
      <c r="F64" s="52">
        <v>720</v>
      </c>
      <c r="G64" s="52"/>
      <c r="H64" s="54">
        <v>245</v>
      </c>
      <c r="I64" s="52"/>
      <c r="J64" s="54">
        <v>387</v>
      </c>
      <c r="K64" s="52"/>
      <c r="L64" s="52">
        <f>H64+J64</f>
        <v>632</v>
      </c>
      <c r="M64" s="52">
        <v>454</v>
      </c>
      <c r="N64" s="52">
        <v>465</v>
      </c>
      <c r="O64" s="40"/>
      <c r="P64" s="16">
        <v>138</v>
      </c>
      <c r="Q64" s="40"/>
      <c r="R64" s="16">
        <v>46</v>
      </c>
      <c r="S64" s="50" t="s">
        <v>54</v>
      </c>
      <c r="T64" s="55"/>
      <c r="U64" s="18">
        <v>322</v>
      </c>
      <c r="V64" s="55"/>
      <c r="W64" s="56">
        <v>230</v>
      </c>
      <c r="X64" s="40"/>
      <c r="Y64" s="16">
        <v>360</v>
      </c>
      <c r="Z64" s="16">
        <v>429</v>
      </c>
      <c r="AA64" s="16">
        <v>419</v>
      </c>
      <c r="AB64" s="16">
        <v>517</v>
      </c>
      <c r="AC64" s="16">
        <v>557</v>
      </c>
      <c r="AD64" s="16">
        <v>577</v>
      </c>
      <c r="AE64" s="16">
        <v>553</v>
      </c>
      <c r="AF64" s="16">
        <v>515</v>
      </c>
      <c r="AG64" s="16">
        <v>536</v>
      </c>
      <c r="AH64" s="16">
        <v>503</v>
      </c>
      <c r="AI64" s="16">
        <v>449</v>
      </c>
      <c r="AJ64" s="16">
        <v>271</v>
      </c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</row>
    <row r="65" spans="1:49" s="23" customFormat="1" x14ac:dyDescent="0.25">
      <c r="A65" s="57" t="s">
        <v>15</v>
      </c>
      <c r="B65" s="58"/>
      <c r="C65" s="58">
        <f>SUM(C63:C64)</f>
        <v>1944</v>
      </c>
      <c r="D65" s="58"/>
      <c r="E65" s="58">
        <f t="shared" ref="E65:N65" si="28">SUM(E63:E64)</f>
        <v>4208</v>
      </c>
      <c r="F65" s="58">
        <f t="shared" si="28"/>
        <v>4374</v>
      </c>
      <c r="G65" s="58"/>
      <c r="H65" s="58">
        <f t="shared" si="28"/>
        <v>245</v>
      </c>
      <c r="I65" s="58"/>
      <c r="J65" s="58">
        <f t="shared" si="28"/>
        <v>387</v>
      </c>
      <c r="K65" s="58"/>
      <c r="L65" s="58">
        <f t="shared" si="28"/>
        <v>632</v>
      </c>
      <c r="M65" s="58">
        <f t="shared" si="28"/>
        <v>3622</v>
      </c>
      <c r="N65" s="58">
        <f t="shared" si="28"/>
        <v>3576</v>
      </c>
      <c r="O65" s="59"/>
      <c r="P65" s="20">
        <f>SUM(P63:P64)</f>
        <v>950</v>
      </c>
      <c r="Q65" s="59"/>
      <c r="R65" s="20">
        <f>SUM(R63:R64)</f>
        <v>558</v>
      </c>
      <c r="S65" s="57" t="s">
        <v>15</v>
      </c>
      <c r="T65" s="60"/>
      <c r="U65" s="22">
        <f>SUM(U63:U64)</f>
        <v>3313</v>
      </c>
      <c r="V65" s="60"/>
      <c r="W65" s="61">
        <f>SUM(W63:W64)</f>
        <v>2921</v>
      </c>
      <c r="X65" s="59"/>
      <c r="Y65" s="20">
        <f t="shared" ref="Y65:AW65" si="29">SUM(Y63:Y64)</f>
        <v>3974</v>
      </c>
      <c r="Z65" s="20">
        <f t="shared" si="29"/>
        <v>4369</v>
      </c>
      <c r="AA65" s="20">
        <f t="shared" si="29"/>
        <v>4051</v>
      </c>
      <c r="AB65" s="20">
        <f t="shared" si="29"/>
        <v>4068</v>
      </c>
      <c r="AC65" s="20">
        <f t="shared" si="29"/>
        <v>4046</v>
      </c>
      <c r="AD65" s="20">
        <f t="shared" si="29"/>
        <v>4147</v>
      </c>
      <c r="AE65" s="20">
        <f t="shared" si="29"/>
        <v>3910</v>
      </c>
      <c r="AF65" s="20">
        <f t="shared" si="29"/>
        <v>3931</v>
      </c>
      <c r="AG65" s="20">
        <f t="shared" si="29"/>
        <v>3950</v>
      </c>
      <c r="AH65" s="20">
        <f t="shared" si="29"/>
        <v>8875</v>
      </c>
      <c r="AI65" s="20">
        <f t="shared" si="29"/>
        <v>8834</v>
      </c>
      <c r="AJ65" s="20">
        <f t="shared" si="29"/>
        <v>3533</v>
      </c>
      <c r="AK65" s="20">
        <f t="shared" si="29"/>
        <v>0</v>
      </c>
      <c r="AL65" s="20">
        <f t="shared" si="29"/>
        <v>0</v>
      </c>
      <c r="AM65" s="20">
        <f t="shared" si="29"/>
        <v>0</v>
      </c>
      <c r="AN65" s="20">
        <f t="shared" si="29"/>
        <v>0</v>
      </c>
      <c r="AO65" s="20">
        <f t="shared" si="29"/>
        <v>0</v>
      </c>
      <c r="AP65" s="20">
        <f t="shared" si="29"/>
        <v>0</v>
      </c>
      <c r="AQ65" s="20">
        <f t="shared" si="29"/>
        <v>0</v>
      </c>
      <c r="AR65" s="20">
        <f t="shared" si="29"/>
        <v>0</v>
      </c>
      <c r="AS65" s="20">
        <f t="shared" si="29"/>
        <v>0</v>
      </c>
      <c r="AT65" s="20">
        <f t="shared" si="29"/>
        <v>0</v>
      </c>
      <c r="AU65" s="20">
        <f t="shared" si="29"/>
        <v>0</v>
      </c>
      <c r="AV65" s="20">
        <f t="shared" si="29"/>
        <v>0</v>
      </c>
      <c r="AW65" s="20">
        <f t="shared" si="29"/>
        <v>0</v>
      </c>
    </row>
    <row r="66" spans="1:49" x14ac:dyDescent="0.25">
      <c r="A66" s="24"/>
      <c r="B66" s="25"/>
      <c r="C66" s="25"/>
      <c r="D66" s="25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4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</row>
    <row r="67" spans="1:49" s="68" customFormat="1" ht="25.5" x14ac:dyDescent="0.25">
      <c r="A67" s="62" t="s">
        <v>55</v>
      </c>
      <c r="B67" s="45"/>
      <c r="C67" s="63" t="str">
        <f>C$4</f>
        <v>10-31-jul-24</v>
      </c>
      <c r="D67" s="64"/>
      <c r="E67" s="63">
        <f>E$4</f>
        <v>45505</v>
      </c>
      <c r="F67" s="64" t="e">
        <f ca="1">F$4</f>
        <v>#NAME?</v>
      </c>
      <c r="G67" s="64"/>
      <c r="H67" s="64" t="str">
        <f>H$4</f>
        <v>01-09-Out-24</v>
      </c>
      <c r="I67" s="64"/>
      <c r="J67" s="64" t="str">
        <f>J$4</f>
        <v>10-31-Out-24</v>
      </c>
      <c r="K67" s="64"/>
      <c r="L67" s="64">
        <f>L$4</f>
        <v>45566</v>
      </c>
      <c r="M67" s="64" t="e">
        <f ca="1">M$4</f>
        <v>#NAME?</v>
      </c>
      <c r="N67" s="63" t="e">
        <f ca="1">N$4</f>
        <v>#NAME?</v>
      </c>
      <c r="O67" s="65"/>
      <c r="P67" s="66" t="str">
        <f>P$4</f>
        <v>01-09/jan de 2025</v>
      </c>
      <c r="Q67" s="65"/>
      <c r="R67" s="66" t="str">
        <f>R$4</f>
        <v>01-04/jan de 2025</v>
      </c>
      <c r="S67" s="67" t="s">
        <v>56</v>
      </c>
      <c r="T67" s="8" t="str">
        <f>T$4</f>
        <v>Meta Parcial</v>
      </c>
      <c r="U67" s="8" t="str">
        <f>U$4</f>
        <v>05-31/jan de 2025</v>
      </c>
      <c r="V67" s="8" t="str">
        <f>V$4</f>
        <v>Meta Parcial</v>
      </c>
      <c r="W67" s="8" t="str">
        <f>W$4</f>
        <v>10-31/jan de 2025</v>
      </c>
      <c r="X67" s="8" t="s">
        <v>6</v>
      </c>
      <c r="Y67" s="8" t="e">
        <f t="shared" ref="Y67:AW67" ca="1" si="30">Y$4</f>
        <v>#NAME?</v>
      </c>
      <c r="Z67" s="8" t="e">
        <f t="shared" ca="1" si="30"/>
        <v>#NAME?</v>
      </c>
      <c r="AA67" s="8" t="e">
        <f t="shared" ca="1" si="30"/>
        <v>#NAME?</v>
      </c>
      <c r="AB67" s="8" t="e">
        <f t="shared" ca="1" si="30"/>
        <v>#NAME?</v>
      </c>
      <c r="AC67" s="8" t="e">
        <f t="shared" ca="1" si="30"/>
        <v>#NAME?</v>
      </c>
      <c r="AD67" s="8" t="e">
        <f t="shared" ca="1" si="30"/>
        <v>#NAME?</v>
      </c>
      <c r="AE67" s="8" t="e">
        <f t="shared" ca="1" si="30"/>
        <v>#NAME?</v>
      </c>
      <c r="AF67" s="8" t="e">
        <f t="shared" ca="1" si="30"/>
        <v>#NAME?</v>
      </c>
      <c r="AG67" s="8" t="e">
        <f t="shared" ca="1" si="30"/>
        <v>#NAME?</v>
      </c>
      <c r="AH67" s="8" t="e">
        <f t="shared" ca="1" si="30"/>
        <v>#NAME?</v>
      </c>
      <c r="AI67" s="8" t="e">
        <f t="shared" ca="1" si="30"/>
        <v>#NAME?</v>
      </c>
      <c r="AJ67" s="8" t="e">
        <f t="shared" ca="1" si="30"/>
        <v>#NAME?</v>
      </c>
      <c r="AK67" s="8" t="e">
        <f t="shared" ca="1" si="30"/>
        <v>#NAME?</v>
      </c>
      <c r="AL67" s="8" t="e">
        <f t="shared" ca="1" si="30"/>
        <v>#NAME?</v>
      </c>
      <c r="AM67" s="8" t="e">
        <f t="shared" ca="1" si="30"/>
        <v>#NAME?</v>
      </c>
      <c r="AN67" s="8" t="e">
        <f t="shared" ca="1" si="30"/>
        <v>#NAME?</v>
      </c>
      <c r="AO67" s="8" t="e">
        <f t="shared" ca="1" si="30"/>
        <v>#NAME?</v>
      </c>
      <c r="AP67" s="8" t="e">
        <f t="shared" ca="1" si="30"/>
        <v>#NAME?</v>
      </c>
      <c r="AQ67" s="8" t="e">
        <f t="shared" ca="1" si="30"/>
        <v>#NAME?</v>
      </c>
      <c r="AR67" s="8" t="e">
        <f t="shared" ca="1" si="30"/>
        <v>#NAME?</v>
      </c>
      <c r="AS67" s="8" t="e">
        <f t="shared" ca="1" si="30"/>
        <v>#NAME?</v>
      </c>
      <c r="AT67" s="8" t="e">
        <f t="shared" ca="1" si="30"/>
        <v>#NAME?</v>
      </c>
      <c r="AU67" s="8" t="e">
        <f t="shared" ca="1" si="30"/>
        <v>#NAME?</v>
      </c>
      <c r="AV67" s="8" t="e">
        <f t="shared" ca="1" si="30"/>
        <v>#NAME?</v>
      </c>
      <c r="AW67" s="8" t="e">
        <f t="shared" ca="1" si="30"/>
        <v>#NAME?</v>
      </c>
    </row>
    <row r="68" spans="1:49" s="14" customFormat="1" x14ac:dyDescent="0.2">
      <c r="A68" s="69" t="s">
        <v>57</v>
      </c>
      <c r="B68" s="70"/>
      <c r="C68" s="71">
        <v>11</v>
      </c>
      <c r="D68" s="72"/>
      <c r="E68" s="73">
        <v>40</v>
      </c>
      <c r="F68" s="72">
        <v>24</v>
      </c>
      <c r="G68" s="72"/>
      <c r="H68" s="74">
        <v>6</v>
      </c>
      <c r="I68" s="72"/>
      <c r="J68" s="74">
        <v>7</v>
      </c>
      <c r="K68" s="72"/>
      <c r="L68" s="72">
        <f t="shared" ref="L68:L74" si="31">H68+J68</f>
        <v>13</v>
      </c>
      <c r="M68" s="72">
        <v>2</v>
      </c>
      <c r="N68" s="71">
        <v>4</v>
      </c>
      <c r="O68" s="75"/>
      <c r="P68" s="76">
        <v>4</v>
      </c>
      <c r="Q68" s="75"/>
      <c r="R68" s="76">
        <v>2</v>
      </c>
      <c r="S68" s="77" t="s">
        <v>57</v>
      </c>
      <c r="T68" s="224">
        <f>T78+T88</f>
        <v>609.70000000000005</v>
      </c>
      <c r="U68" s="76">
        <v>5</v>
      </c>
      <c r="V68" s="224">
        <f>V78+V88</f>
        <v>496.80000000000007</v>
      </c>
      <c r="W68" s="76">
        <v>3</v>
      </c>
      <c r="X68" s="224">
        <v>700</v>
      </c>
      <c r="Y68" s="18">
        <v>4</v>
      </c>
      <c r="Z68" s="76">
        <v>0</v>
      </c>
      <c r="AA68" s="40">
        <v>3</v>
      </c>
      <c r="AB68" s="18">
        <v>0</v>
      </c>
      <c r="AC68" s="18">
        <v>0</v>
      </c>
      <c r="AD68" s="18">
        <v>0</v>
      </c>
      <c r="AE68" s="18">
        <v>0</v>
      </c>
      <c r="AF68" s="18">
        <v>0</v>
      </c>
      <c r="AG68" s="18">
        <v>0</v>
      </c>
      <c r="AH68" s="18">
        <v>0</v>
      </c>
      <c r="AI68" s="18">
        <v>0</v>
      </c>
      <c r="AJ68" s="18">
        <v>0</v>
      </c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</row>
    <row r="69" spans="1:49" s="14" customFormat="1" x14ac:dyDescent="0.2">
      <c r="A69" s="69" t="s">
        <v>58</v>
      </c>
      <c r="B69" s="70"/>
      <c r="C69" s="71">
        <v>54</v>
      </c>
      <c r="D69" s="72"/>
      <c r="E69" s="73">
        <v>90</v>
      </c>
      <c r="F69" s="72">
        <v>97</v>
      </c>
      <c r="G69" s="72"/>
      <c r="H69" s="74">
        <v>35</v>
      </c>
      <c r="I69" s="72"/>
      <c r="J69" s="74">
        <v>44</v>
      </c>
      <c r="K69" s="72"/>
      <c r="L69" s="72">
        <f t="shared" si="31"/>
        <v>79</v>
      </c>
      <c r="M69" s="72">
        <v>69</v>
      </c>
      <c r="N69" s="71">
        <v>39</v>
      </c>
      <c r="O69" s="75"/>
      <c r="P69" s="76">
        <v>39</v>
      </c>
      <c r="Q69" s="75"/>
      <c r="R69" s="76">
        <v>29</v>
      </c>
      <c r="S69" s="69" t="s">
        <v>58</v>
      </c>
      <c r="T69" s="225"/>
      <c r="U69" s="76">
        <v>23</v>
      </c>
      <c r="V69" s="225"/>
      <c r="W69" s="76">
        <v>19</v>
      </c>
      <c r="X69" s="225"/>
      <c r="Y69" s="18">
        <v>39</v>
      </c>
      <c r="Z69" s="76">
        <v>30</v>
      </c>
      <c r="AA69" s="40">
        <v>54</v>
      </c>
      <c r="AB69" s="18">
        <v>32</v>
      </c>
      <c r="AC69" s="18">
        <v>28</v>
      </c>
      <c r="AD69" s="18">
        <v>50</v>
      </c>
      <c r="AE69" s="18">
        <v>44</v>
      </c>
      <c r="AF69" s="18">
        <v>62</v>
      </c>
      <c r="AG69" s="18">
        <v>27</v>
      </c>
      <c r="AH69" s="18">
        <v>40</v>
      </c>
      <c r="AI69" s="18">
        <v>25</v>
      </c>
      <c r="AJ69" s="18">
        <v>27</v>
      </c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</row>
    <row r="70" spans="1:49" s="14" customFormat="1" x14ac:dyDescent="0.2">
      <c r="A70" s="69" t="s">
        <v>59</v>
      </c>
      <c r="B70" s="78"/>
      <c r="C70" s="71">
        <v>146</v>
      </c>
      <c r="D70" s="72"/>
      <c r="E70" s="73">
        <v>193</v>
      </c>
      <c r="F70" s="72">
        <v>190</v>
      </c>
      <c r="G70" s="72"/>
      <c r="H70" s="74">
        <v>68</v>
      </c>
      <c r="I70" s="72"/>
      <c r="J70" s="74">
        <v>128</v>
      </c>
      <c r="K70" s="72"/>
      <c r="L70" s="72">
        <f t="shared" si="31"/>
        <v>196</v>
      </c>
      <c r="M70" s="72">
        <v>145</v>
      </c>
      <c r="N70" s="71">
        <v>107</v>
      </c>
      <c r="O70" s="75"/>
      <c r="P70" s="76">
        <v>107</v>
      </c>
      <c r="Q70" s="75"/>
      <c r="R70" s="76">
        <v>97</v>
      </c>
      <c r="S70" s="69" t="s">
        <v>59</v>
      </c>
      <c r="T70" s="225"/>
      <c r="U70" s="76">
        <v>57</v>
      </c>
      <c r="V70" s="225"/>
      <c r="W70" s="76">
        <v>52</v>
      </c>
      <c r="X70" s="225"/>
      <c r="Y70" s="18">
        <v>107</v>
      </c>
      <c r="Z70" s="76">
        <v>78</v>
      </c>
      <c r="AA70" s="40">
        <v>61</v>
      </c>
      <c r="AB70" s="18">
        <v>77</v>
      </c>
      <c r="AC70" s="18">
        <v>65</v>
      </c>
      <c r="AD70" s="18">
        <v>60</v>
      </c>
      <c r="AE70" s="18">
        <v>0</v>
      </c>
      <c r="AF70" s="18">
        <v>31</v>
      </c>
      <c r="AG70" s="18">
        <v>7</v>
      </c>
      <c r="AH70" s="18">
        <v>14</v>
      </c>
      <c r="AI70" s="18">
        <v>51</v>
      </c>
      <c r="AJ70" s="18">
        <v>75</v>
      </c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</row>
    <row r="71" spans="1:49" s="14" customFormat="1" x14ac:dyDescent="0.2">
      <c r="A71" s="69" t="s">
        <v>60</v>
      </c>
      <c r="B71" s="70"/>
      <c r="C71" s="71">
        <v>32</v>
      </c>
      <c r="D71" s="72"/>
      <c r="E71" s="73">
        <v>24</v>
      </c>
      <c r="F71" s="72">
        <v>51</v>
      </c>
      <c r="G71" s="72"/>
      <c r="H71" s="74">
        <v>13</v>
      </c>
      <c r="I71" s="72"/>
      <c r="J71" s="74">
        <v>39</v>
      </c>
      <c r="K71" s="72"/>
      <c r="L71" s="72">
        <f t="shared" si="31"/>
        <v>52</v>
      </c>
      <c r="M71" s="72">
        <v>69</v>
      </c>
      <c r="N71" s="71">
        <v>39</v>
      </c>
      <c r="O71" s="75"/>
      <c r="P71" s="76">
        <v>20</v>
      </c>
      <c r="Q71" s="75"/>
      <c r="R71" s="76">
        <v>13</v>
      </c>
      <c r="S71" s="69" t="s">
        <v>60</v>
      </c>
      <c r="T71" s="225"/>
      <c r="U71" s="76">
        <v>29</v>
      </c>
      <c r="V71" s="225"/>
      <c r="W71" s="76">
        <v>19</v>
      </c>
      <c r="X71" s="225"/>
      <c r="Y71" s="18">
        <v>39</v>
      </c>
      <c r="Z71" s="76">
        <v>30</v>
      </c>
      <c r="AA71" s="40">
        <v>54</v>
      </c>
      <c r="AB71" s="18">
        <v>32</v>
      </c>
      <c r="AC71" s="18">
        <v>27</v>
      </c>
      <c r="AD71" s="18">
        <v>50</v>
      </c>
      <c r="AE71" s="18">
        <v>43</v>
      </c>
      <c r="AF71" s="18">
        <v>62</v>
      </c>
      <c r="AG71" s="18">
        <v>26</v>
      </c>
      <c r="AH71" s="18">
        <v>40</v>
      </c>
      <c r="AI71" s="18">
        <v>25</v>
      </c>
      <c r="AJ71" s="18">
        <v>27</v>
      </c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</row>
    <row r="72" spans="1:49" s="14" customFormat="1" x14ac:dyDescent="0.2">
      <c r="A72" s="69" t="s">
        <v>61</v>
      </c>
      <c r="B72" s="70"/>
      <c r="C72" s="71">
        <v>294</v>
      </c>
      <c r="D72" s="72"/>
      <c r="E72" s="73">
        <v>548</v>
      </c>
      <c r="F72" s="72">
        <v>576</v>
      </c>
      <c r="G72" s="72"/>
      <c r="H72" s="74">
        <v>177</v>
      </c>
      <c r="I72" s="72"/>
      <c r="J72" s="74">
        <v>360</v>
      </c>
      <c r="K72" s="72"/>
      <c r="L72" s="72">
        <f t="shared" si="31"/>
        <v>537</v>
      </c>
      <c r="M72" s="72">
        <v>391</v>
      </c>
      <c r="N72" s="71">
        <v>545</v>
      </c>
      <c r="O72" s="75"/>
      <c r="P72" s="76">
        <v>164</v>
      </c>
      <c r="Q72" s="75"/>
      <c r="R72" s="76">
        <v>154</v>
      </c>
      <c r="S72" s="69" t="s">
        <v>61</v>
      </c>
      <c r="T72" s="225"/>
      <c r="U72" s="76">
        <v>401</v>
      </c>
      <c r="V72" s="225"/>
      <c r="W72" s="76">
        <v>384</v>
      </c>
      <c r="X72" s="225"/>
      <c r="Y72" s="18">
        <v>545</v>
      </c>
      <c r="Z72" s="76">
        <v>296</v>
      </c>
      <c r="AA72" s="40">
        <v>305</v>
      </c>
      <c r="AB72" s="18">
        <v>250</v>
      </c>
      <c r="AC72" s="18">
        <v>367</v>
      </c>
      <c r="AD72" s="18">
        <v>345</v>
      </c>
      <c r="AE72" s="18">
        <v>319</v>
      </c>
      <c r="AF72" s="18">
        <v>235</v>
      </c>
      <c r="AG72" s="18">
        <v>375</v>
      </c>
      <c r="AH72" s="18">
        <v>373</v>
      </c>
      <c r="AI72" s="18">
        <v>293</v>
      </c>
      <c r="AJ72" s="18">
        <v>290</v>
      </c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</row>
    <row r="73" spans="1:49" s="14" customFormat="1" x14ac:dyDescent="0.2">
      <c r="A73" s="69" t="s">
        <v>62</v>
      </c>
      <c r="B73" s="70"/>
      <c r="C73" s="71">
        <v>30</v>
      </c>
      <c r="D73" s="72"/>
      <c r="E73" s="73">
        <v>34</v>
      </c>
      <c r="F73" s="72">
        <v>49</v>
      </c>
      <c r="G73" s="72"/>
      <c r="H73" s="74">
        <v>10</v>
      </c>
      <c r="I73" s="72"/>
      <c r="J73" s="74">
        <v>28</v>
      </c>
      <c r="K73" s="72"/>
      <c r="L73" s="72">
        <f t="shared" si="31"/>
        <v>38</v>
      </c>
      <c r="M73" s="72">
        <v>24</v>
      </c>
      <c r="N73" s="71">
        <v>28</v>
      </c>
      <c r="O73" s="75"/>
      <c r="P73" s="76">
        <v>7</v>
      </c>
      <c r="Q73" s="75"/>
      <c r="R73" s="76">
        <v>3</v>
      </c>
      <c r="S73" s="69" t="s">
        <v>62</v>
      </c>
      <c r="T73" s="225"/>
      <c r="U73" s="76">
        <v>26</v>
      </c>
      <c r="V73" s="225"/>
      <c r="W73" s="76">
        <v>21</v>
      </c>
      <c r="X73" s="225"/>
      <c r="Y73" s="18">
        <v>28</v>
      </c>
      <c r="Z73" s="76">
        <v>24</v>
      </c>
      <c r="AA73" s="40">
        <v>25</v>
      </c>
      <c r="AB73" s="18">
        <v>8</v>
      </c>
      <c r="AC73" s="18">
        <v>0</v>
      </c>
      <c r="AD73" s="18">
        <v>4</v>
      </c>
      <c r="AE73" s="18">
        <v>6</v>
      </c>
      <c r="AF73" s="18">
        <v>6</v>
      </c>
      <c r="AG73" s="18">
        <v>1</v>
      </c>
      <c r="AH73" s="18">
        <v>0</v>
      </c>
      <c r="AI73" s="18">
        <v>17</v>
      </c>
      <c r="AJ73" s="18">
        <v>7</v>
      </c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</row>
    <row r="74" spans="1:49" s="14" customFormat="1" x14ac:dyDescent="0.2">
      <c r="A74" s="69" t="s">
        <v>63</v>
      </c>
      <c r="B74" s="70"/>
      <c r="C74" s="79" t="s">
        <v>64</v>
      </c>
      <c r="D74" s="72"/>
      <c r="E74" s="80">
        <v>0</v>
      </c>
      <c r="F74" s="72">
        <v>0</v>
      </c>
      <c r="G74" s="72"/>
      <c r="H74" s="74">
        <v>0</v>
      </c>
      <c r="I74" s="72"/>
      <c r="J74" s="74">
        <v>0</v>
      </c>
      <c r="K74" s="72"/>
      <c r="L74" s="72">
        <f t="shared" si="31"/>
        <v>0</v>
      </c>
      <c r="M74" s="72">
        <v>0</v>
      </c>
      <c r="N74" s="79">
        <v>0</v>
      </c>
      <c r="O74" s="55"/>
      <c r="P74" s="81">
        <v>0</v>
      </c>
      <c r="Q74" s="55"/>
      <c r="R74" s="81">
        <v>0</v>
      </c>
      <c r="S74" s="69" t="s">
        <v>63</v>
      </c>
      <c r="T74" s="226"/>
      <c r="U74" s="76">
        <v>0</v>
      </c>
      <c r="V74" s="226"/>
      <c r="W74" s="81">
        <v>0</v>
      </c>
      <c r="X74" s="226"/>
      <c r="Y74" s="18">
        <f>P74+W74</f>
        <v>0</v>
      </c>
      <c r="Z74" s="81">
        <v>0</v>
      </c>
      <c r="AA74" s="40">
        <v>0</v>
      </c>
      <c r="AB74" s="18">
        <v>0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8">
        <v>0</v>
      </c>
      <c r="AI74" s="18">
        <v>0</v>
      </c>
      <c r="AJ74" s="18">
        <v>0</v>
      </c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</row>
    <row r="75" spans="1:49" s="23" customFormat="1" x14ac:dyDescent="0.25">
      <c r="A75" s="82" t="s">
        <v>15</v>
      </c>
      <c r="B75" s="78"/>
      <c r="C75" s="83">
        <f>SUM(C68:C74)</f>
        <v>567</v>
      </c>
      <c r="D75" s="78"/>
      <c r="E75" s="83">
        <f>SUM(E68:E74)</f>
        <v>929</v>
      </c>
      <c r="F75" s="78">
        <f>SUM(F68:F74)</f>
        <v>987</v>
      </c>
      <c r="G75" s="78"/>
      <c r="H75" s="78">
        <f>SUM(H68:H74)</f>
        <v>309</v>
      </c>
      <c r="I75" s="78"/>
      <c r="J75" s="78">
        <f>SUM(J68:J74)</f>
        <v>606</v>
      </c>
      <c r="K75" s="78"/>
      <c r="L75" s="78">
        <f>SUM(L68:L74)</f>
        <v>915</v>
      </c>
      <c r="M75" s="78">
        <f>SUM(M68:M74)</f>
        <v>700</v>
      </c>
      <c r="N75" s="83">
        <f>SUM(N68:N74)</f>
        <v>762</v>
      </c>
      <c r="O75" s="60"/>
      <c r="P75" s="84">
        <f>SUM(P68:P74)</f>
        <v>341</v>
      </c>
      <c r="Q75" s="60"/>
      <c r="R75" s="84">
        <f>SUM(R68:R74)</f>
        <v>298</v>
      </c>
      <c r="S75" s="82" t="s">
        <v>15</v>
      </c>
      <c r="T75" s="84">
        <f>SUM(T68:T74)</f>
        <v>609.70000000000005</v>
      </c>
      <c r="U75" s="84">
        <f>SUM(U68:U74)</f>
        <v>541</v>
      </c>
      <c r="V75" s="84">
        <f>SUM(V68:V74)</f>
        <v>496.80000000000007</v>
      </c>
      <c r="W75" s="84">
        <f>SUM(W68:W74)</f>
        <v>498</v>
      </c>
      <c r="X75" s="84">
        <v>700</v>
      </c>
      <c r="Y75" s="84">
        <f t="shared" ref="Y75:AW75" si="32">SUM(Y68:Y74)</f>
        <v>762</v>
      </c>
      <c r="Z75" s="84">
        <f t="shared" si="32"/>
        <v>458</v>
      </c>
      <c r="AA75" s="22">
        <f t="shared" si="32"/>
        <v>502</v>
      </c>
      <c r="AB75" s="22">
        <f t="shared" si="32"/>
        <v>399</v>
      </c>
      <c r="AC75" s="22">
        <f t="shared" si="32"/>
        <v>487</v>
      </c>
      <c r="AD75" s="22">
        <f t="shared" si="32"/>
        <v>509</v>
      </c>
      <c r="AE75" s="22">
        <f t="shared" si="32"/>
        <v>412</v>
      </c>
      <c r="AF75" s="22">
        <f t="shared" si="32"/>
        <v>396</v>
      </c>
      <c r="AG75" s="22">
        <f t="shared" si="32"/>
        <v>436</v>
      </c>
      <c r="AH75" s="22">
        <f t="shared" si="32"/>
        <v>467</v>
      </c>
      <c r="AI75" s="22">
        <f t="shared" si="32"/>
        <v>411</v>
      </c>
      <c r="AJ75" s="22">
        <f t="shared" si="32"/>
        <v>426</v>
      </c>
      <c r="AK75" s="22">
        <f t="shared" si="32"/>
        <v>0</v>
      </c>
      <c r="AL75" s="22">
        <f t="shared" si="32"/>
        <v>0</v>
      </c>
      <c r="AM75" s="22">
        <f t="shared" si="32"/>
        <v>0</v>
      </c>
      <c r="AN75" s="22">
        <f t="shared" si="32"/>
        <v>0</v>
      </c>
      <c r="AO75" s="22">
        <f t="shared" si="32"/>
        <v>0</v>
      </c>
      <c r="AP75" s="22">
        <f t="shared" si="32"/>
        <v>0</v>
      </c>
      <c r="AQ75" s="22">
        <f t="shared" si="32"/>
        <v>0</v>
      </c>
      <c r="AR75" s="22">
        <f t="shared" si="32"/>
        <v>0</v>
      </c>
      <c r="AS75" s="22">
        <f t="shared" si="32"/>
        <v>0</v>
      </c>
      <c r="AT75" s="22">
        <f t="shared" si="32"/>
        <v>0</v>
      </c>
      <c r="AU75" s="22">
        <f t="shared" si="32"/>
        <v>0</v>
      </c>
      <c r="AV75" s="22">
        <f t="shared" si="32"/>
        <v>0</v>
      </c>
      <c r="AW75" s="22">
        <f t="shared" si="32"/>
        <v>0</v>
      </c>
    </row>
    <row r="76" spans="1:49" x14ac:dyDescent="0.25">
      <c r="A76" s="41">
        <f>S76</f>
        <v>0</v>
      </c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 s="85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</row>
    <row r="77" spans="1:49" s="68" customFormat="1" ht="25.5" x14ac:dyDescent="0.25">
      <c r="A77" s="41" t="str">
        <f>S77</f>
        <v>08. PRÁTICAS INTEGRATIVAS E COMPLEMENTARES - PICS - MÉDICAS</v>
      </c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 s="67" t="s">
        <v>65</v>
      </c>
      <c r="T77" s="8" t="str">
        <f t="shared" ref="T77:AW77" si="33">T$4</f>
        <v>Meta Parcial</v>
      </c>
      <c r="U77" s="8" t="str">
        <f t="shared" si="33"/>
        <v>05-31/jan de 2025</v>
      </c>
      <c r="V77" s="8" t="str">
        <f t="shared" si="33"/>
        <v>Meta Parcial</v>
      </c>
      <c r="W77" s="8" t="str">
        <f t="shared" si="33"/>
        <v>10-31/jan de 2025</v>
      </c>
      <c r="X77" s="8" t="s">
        <v>6</v>
      </c>
      <c r="Y77" s="8" t="e">
        <f t="shared" ca="1" si="33"/>
        <v>#NAME?</v>
      </c>
      <c r="Z77" s="8" t="e">
        <f t="shared" ca="1" si="33"/>
        <v>#NAME?</v>
      </c>
      <c r="AA77" s="8" t="e">
        <f t="shared" ca="1" si="33"/>
        <v>#NAME?</v>
      </c>
      <c r="AB77" s="8" t="e">
        <f t="shared" ca="1" si="33"/>
        <v>#NAME?</v>
      </c>
      <c r="AC77" s="8" t="e">
        <f t="shared" ca="1" si="33"/>
        <v>#NAME?</v>
      </c>
      <c r="AD77" s="8" t="e">
        <f t="shared" ca="1" si="33"/>
        <v>#NAME?</v>
      </c>
      <c r="AE77" s="8" t="e">
        <f t="shared" ca="1" si="33"/>
        <v>#NAME?</v>
      </c>
      <c r="AF77" s="8" t="e">
        <f t="shared" ca="1" si="33"/>
        <v>#NAME?</v>
      </c>
      <c r="AG77" s="8" t="e">
        <f t="shared" ca="1" si="33"/>
        <v>#NAME?</v>
      </c>
      <c r="AH77" s="8" t="e">
        <f t="shared" ca="1" si="33"/>
        <v>#NAME?</v>
      </c>
      <c r="AI77" s="8" t="e">
        <f t="shared" ca="1" si="33"/>
        <v>#NAME?</v>
      </c>
      <c r="AJ77" s="8" t="e">
        <f t="shared" ca="1" si="33"/>
        <v>#NAME?</v>
      </c>
      <c r="AK77" s="8" t="e">
        <f t="shared" ca="1" si="33"/>
        <v>#NAME?</v>
      </c>
      <c r="AL77" s="8" t="e">
        <f t="shared" ca="1" si="33"/>
        <v>#NAME?</v>
      </c>
      <c r="AM77" s="8" t="e">
        <f t="shared" ca="1" si="33"/>
        <v>#NAME?</v>
      </c>
      <c r="AN77" s="8" t="e">
        <f t="shared" ca="1" si="33"/>
        <v>#NAME?</v>
      </c>
      <c r="AO77" s="8" t="e">
        <f t="shared" ca="1" si="33"/>
        <v>#NAME?</v>
      </c>
      <c r="AP77" s="8" t="e">
        <f t="shared" ca="1" si="33"/>
        <v>#NAME?</v>
      </c>
      <c r="AQ77" s="8" t="e">
        <f t="shared" ca="1" si="33"/>
        <v>#NAME?</v>
      </c>
      <c r="AR77" s="8" t="e">
        <f t="shared" ca="1" si="33"/>
        <v>#NAME?</v>
      </c>
      <c r="AS77" s="8" t="e">
        <f t="shared" ca="1" si="33"/>
        <v>#NAME?</v>
      </c>
      <c r="AT77" s="8" t="e">
        <f t="shared" ca="1" si="33"/>
        <v>#NAME?</v>
      </c>
      <c r="AU77" s="8" t="e">
        <f t="shared" ca="1" si="33"/>
        <v>#NAME?</v>
      </c>
      <c r="AV77" s="8" t="e">
        <f t="shared" ca="1" si="33"/>
        <v>#NAME?</v>
      </c>
      <c r="AW77" s="8" t="e">
        <f t="shared" ca="1" si="33"/>
        <v>#NAME?</v>
      </c>
    </row>
    <row r="78" spans="1:49" s="14" customFormat="1" x14ac:dyDescent="0.25">
      <c r="A78" s="41" t="str">
        <f t="shared" ref="A78:A95" si="34">S78</f>
        <v>Acumputura</v>
      </c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 s="77" t="s">
        <v>57</v>
      </c>
      <c r="T78" s="224">
        <f>T33*10%</f>
        <v>261.3</v>
      </c>
      <c r="U78" s="76">
        <v>0</v>
      </c>
      <c r="V78" s="224">
        <f>V33*10%</f>
        <v>212.9</v>
      </c>
      <c r="W78" s="76">
        <v>0</v>
      </c>
      <c r="X78" s="224">
        <v>300</v>
      </c>
      <c r="Y78" s="18">
        <v>0</v>
      </c>
      <c r="Z78" s="76">
        <v>0</v>
      </c>
      <c r="AA78" s="55">
        <v>0</v>
      </c>
      <c r="AB78" s="18">
        <v>0</v>
      </c>
      <c r="AC78" s="18">
        <v>0</v>
      </c>
      <c r="AD78" s="18">
        <v>0</v>
      </c>
      <c r="AE78" s="18">
        <v>0</v>
      </c>
      <c r="AF78" s="18">
        <v>0</v>
      </c>
      <c r="AG78" s="18">
        <v>0</v>
      </c>
      <c r="AH78" s="18">
        <v>0</v>
      </c>
      <c r="AI78" s="18">
        <v>0</v>
      </c>
      <c r="AJ78" s="18">
        <v>0</v>
      </c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</row>
    <row r="79" spans="1:49" s="14" customFormat="1" x14ac:dyDescent="0.25">
      <c r="A79" s="41" t="str">
        <f t="shared" si="34"/>
        <v>Aromaterapia</v>
      </c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 s="69" t="s">
        <v>58</v>
      </c>
      <c r="T79" s="225"/>
      <c r="U79" s="76">
        <v>0</v>
      </c>
      <c r="V79" s="225"/>
      <c r="W79" s="76">
        <v>0</v>
      </c>
      <c r="X79" s="225"/>
      <c r="Y79" s="18">
        <v>0</v>
      </c>
      <c r="Z79" s="76">
        <v>0</v>
      </c>
      <c r="AA79" s="55">
        <v>0</v>
      </c>
      <c r="AB79" s="18">
        <v>0</v>
      </c>
      <c r="AC79" s="18">
        <v>0</v>
      </c>
      <c r="AD79" s="18">
        <v>0</v>
      </c>
      <c r="AE79" s="18">
        <v>0</v>
      </c>
      <c r="AF79" s="18">
        <v>0</v>
      </c>
      <c r="AG79" s="18">
        <v>0</v>
      </c>
      <c r="AH79" s="18">
        <v>0</v>
      </c>
      <c r="AI79" s="18">
        <v>0</v>
      </c>
      <c r="AJ79" s="18">
        <v>0</v>
      </c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</row>
    <row r="80" spans="1:49" s="14" customFormat="1" x14ac:dyDescent="0.25">
      <c r="A80" s="41" t="str">
        <f t="shared" si="34"/>
        <v>Auriculoterapia</v>
      </c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 s="69" t="s">
        <v>59</v>
      </c>
      <c r="T80" s="225"/>
      <c r="U80" s="76">
        <v>0</v>
      </c>
      <c r="V80" s="225"/>
      <c r="W80" s="76">
        <v>0</v>
      </c>
      <c r="X80" s="225"/>
      <c r="Y80" s="18">
        <v>0</v>
      </c>
      <c r="Z80" s="76">
        <v>0</v>
      </c>
      <c r="AA80" s="55">
        <v>0</v>
      </c>
      <c r="AB80" s="18">
        <v>0</v>
      </c>
      <c r="AC80" s="18">
        <v>0</v>
      </c>
      <c r="AD80" s="18">
        <v>0</v>
      </c>
      <c r="AE80" s="18">
        <v>0</v>
      </c>
      <c r="AF80" s="18">
        <v>0</v>
      </c>
      <c r="AG80" s="18">
        <v>0</v>
      </c>
      <c r="AH80" s="18">
        <v>0</v>
      </c>
      <c r="AI80" s="18">
        <v>0</v>
      </c>
      <c r="AJ80" s="18">
        <v>0</v>
      </c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</row>
    <row r="81" spans="1:49" s="14" customFormat="1" x14ac:dyDescent="0.25">
      <c r="A81" s="41" t="str">
        <f t="shared" si="34"/>
        <v>Fitoterapia</v>
      </c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 s="69" t="s">
        <v>60</v>
      </c>
      <c r="T81" s="225"/>
      <c r="U81" s="76">
        <v>0</v>
      </c>
      <c r="V81" s="225"/>
      <c r="W81" s="76">
        <v>0</v>
      </c>
      <c r="X81" s="225"/>
      <c r="Y81" s="18">
        <v>0</v>
      </c>
      <c r="Z81" s="76">
        <v>0</v>
      </c>
      <c r="AA81" s="55">
        <v>0</v>
      </c>
      <c r="AB81" s="18">
        <v>0</v>
      </c>
      <c r="AC81" s="18">
        <v>0</v>
      </c>
      <c r="AD81" s="18">
        <v>0</v>
      </c>
      <c r="AE81" s="18">
        <v>0</v>
      </c>
      <c r="AF81" s="18">
        <v>0</v>
      </c>
      <c r="AG81" s="18">
        <v>0</v>
      </c>
      <c r="AH81" s="18">
        <v>0</v>
      </c>
      <c r="AI81" s="18">
        <v>0</v>
      </c>
      <c r="AJ81" s="18">
        <v>0</v>
      </c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</row>
    <row r="82" spans="1:49" s="14" customFormat="1" x14ac:dyDescent="0.25">
      <c r="A82" s="41" t="str">
        <f t="shared" si="34"/>
        <v>Tratamento Naturopático</v>
      </c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 s="69" t="s">
        <v>61</v>
      </c>
      <c r="T82" s="225"/>
      <c r="U82" s="76">
        <v>0</v>
      </c>
      <c r="V82" s="225"/>
      <c r="W82" s="76">
        <v>0</v>
      </c>
      <c r="X82" s="225"/>
      <c r="Y82" s="18">
        <v>0</v>
      </c>
      <c r="Z82" s="76">
        <v>0</v>
      </c>
      <c r="AA82" s="55">
        <v>0</v>
      </c>
      <c r="AB82" s="18">
        <v>0</v>
      </c>
      <c r="AC82" s="18">
        <v>0</v>
      </c>
      <c r="AD82" s="18">
        <v>0</v>
      </c>
      <c r="AE82" s="18">
        <v>0</v>
      </c>
      <c r="AF82" s="18">
        <v>0</v>
      </c>
      <c r="AG82" s="18">
        <v>0</v>
      </c>
      <c r="AH82" s="18">
        <v>0</v>
      </c>
      <c r="AI82" s="18">
        <v>0</v>
      </c>
      <c r="AJ82" s="18">
        <v>0</v>
      </c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</row>
    <row r="83" spans="1:49" s="14" customFormat="1" x14ac:dyDescent="0.25">
      <c r="A83" s="41" t="str">
        <f t="shared" si="34"/>
        <v>Ventosaterapia</v>
      </c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 s="69" t="s">
        <v>62</v>
      </c>
      <c r="T83" s="225"/>
      <c r="U83" s="76">
        <v>0</v>
      </c>
      <c r="V83" s="225"/>
      <c r="W83" s="76">
        <v>0</v>
      </c>
      <c r="X83" s="225"/>
      <c r="Y83" s="18">
        <v>0</v>
      </c>
      <c r="Z83" s="76">
        <v>0</v>
      </c>
      <c r="AA83" s="55">
        <v>0</v>
      </c>
      <c r="AB83" s="18">
        <v>0</v>
      </c>
      <c r="AC83" s="18">
        <v>0</v>
      </c>
      <c r="AD83" s="18">
        <v>0</v>
      </c>
      <c r="AE83" s="18">
        <v>0</v>
      </c>
      <c r="AF83" s="18">
        <v>0</v>
      </c>
      <c r="AG83" s="18">
        <v>0</v>
      </c>
      <c r="AH83" s="18">
        <v>0</v>
      </c>
      <c r="AI83" s="18">
        <v>0</v>
      </c>
      <c r="AJ83" s="18">
        <v>0</v>
      </c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</row>
    <row r="84" spans="1:49" s="14" customFormat="1" x14ac:dyDescent="0.25">
      <c r="A84" s="41" t="str">
        <f t="shared" si="34"/>
        <v>Outras PICs</v>
      </c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 s="69" t="s">
        <v>63</v>
      </c>
      <c r="T84" s="226"/>
      <c r="U84" s="81">
        <v>0</v>
      </c>
      <c r="V84" s="226"/>
      <c r="W84" s="81">
        <v>0</v>
      </c>
      <c r="X84" s="226"/>
      <c r="Y84" s="18">
        <v>0</v>
      </c>
      <c r="Z84" s="81">
        <v>0</v>
      </c>
      <c r="AA84" s="55">
        <v>0</v>
      </c>
      <c r="AB84" s="18">
        <v>0</v>
      </c>
      <c r="AC84" s="18">
        <v>0</v>
      </c>
      <c r="AD84" s="18">
        <v>0</v>
      </c>
      <c r="AE84" s="18">
        <v>0</v>
      </c>
      <c r="AF84" s="18">
        <v>0</v>
      </c>
      <c r="AG84" s="18">
        <v>0</v>
      </c>
      <c r="AH84" s="18">
        <v>0</v>
      </c>
      <c r="AI84" s="18">
        <v>0</v>
      </c>
      <c r="AJ84" s="18">
        <v>0</v>
      </c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</row>
    <row r="85" spans="1:49" s="23" customFormat="1" x14ac:dyDescent="0.25">
      <c r="A85" s="41" t="str">
        <f t="shared" si="34"/>
        <v>TOTAL</v>
      </c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 s="82" t="s">
        <v>15</v>
      </c>
      <c r="T85" s="84">
        <f t="shared" ref="T85:AW85" si="35">SUM(T78:T84)</f>
        <v>261.3</v>
      </c>
      <c r="U85" s="84">
        <f t="shared" si="35"/>
        <v>0</v>
      </c>
      <c r="V85" s="84">
        <f t="shared" si="35"/>
        <v>212.9</v>
      </c>
      <c r="W85" s="84">
        <f t="shared" si="35"/>
        <v>0</v>
      </c>
      <c r="X85" s="84">
        <v>300</v>
      </c>
      <c r="Y85" s="84">
        <f t="shared" si="35"/>
        <v>0</v>
      </c>
      <c r="Z85" s="84">
        <v>0</v>
      </c>
      <c r="AA85" s="22">
        <f t="shared" si="35"/>
        <v>0</v>
      </c>
      <c r="AB85" s="22">
        <f t="shared" si="35"/>
        <v>0</v>
      </c>
      <c r="AC85" s="22">
        <f t="shared" si="35"/>
        <v>0</v>
      </c>
      <c r="AD85" s="22">
        <f t="shared" si="35"/>
        <v>0</v>
      </c>
      <c r="AE85" s="22">
        <f t="shared" si="35"/>
        <v>0</v>
      </c>
      <c r="AF85" s="22">
        <f t="shared" si="35"/>
        <v>0</v>
      </c>
      <c r="AG85" s="22">
        <f t="shared" si="35"/>
        <v>0</v>
      </c>
      <c r="AH85" s="22">
        <f t="shared" si="35"/>
        <v>0</v>
      </c>
      <c r="AI85" s="22">
        <f t="shared" si="35"/>
        <v>0</v>
      </c>
      <c r="AJ85" s="22">
        <f t="shared" si="35"/>
        <v>0</v>
      </c>
      <c r="AK85" s="22">
        <f t="shared" si="35"/>
        <v>0</v>
      </c>
      <c r="AL85" s="22">
        <f t="shared" si="35"/>
        <v>0</v>
      </c>
      <c r="AM85" s="22">
        <f t="shared" si="35"/>
        <v>0</v>
      </c>
      <c r="AN85" s="22">
        <f t="shared" si="35"/>
        <v>0</v>
      </c>
      <c r="AO85" s="22">
        <f t="shared" si="35"/>
        <v>0</v>
      </c>
      <c r="AP85" s="22">
        <f t="shared" si="35"/>
        <v>0</v>
      </c>
      <c r="AQ85" s="22">
        <f t="shared" si="35"/>
        <v>0</v>
      </c>
      <c r="AR85" s="22">
        <f t="shared" si="35"/>
        <v>0</v>
      </c>
      <c r="AS85" s="22">
        <f t="shared" si="35"/>
        <v>0</v>
      </c>
      <c r="AT85" s="22">
        <f t="shared" si="35"/>
        <v>0</v>
      </c>
      <c r="AU85" s="22">
        <f t="shared" si="35"/>
        <v>0</v>
      </c>
      <c r="AV85" s="22">
        <f t="shared" si="35"/>
        <v>0</v>
      </c>
      <c r="AW85" s="22">
        <f t="shared" si="35"/>
        <v>0</v>
      </c>
    </row>
    <row r="86" spans="1:49" x14ac:dyDescent="0.25">
      <c r="A86" s="41">
        <f t="shared" si="34"/>
        <v>0</v>
      </c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 s="85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</row>
    <row r="87" spans="1:49" s="9" customFormat="1" ht="25.5" x14ac:dyDescent="0.25">
      <c r="A87" s="41" t="str">
        <f t="shared" si="34"/>
        <v>09. PRÁTICAS INTEGRATIVAS E COMPLEMENTARES - PICS - MULTIPROFISSIONAIS</v>
      </c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 s="47" t="s">
        <v>66</v>
      </c>
      <c r="T87" s="8" t="str">
        <f t="shared" ref="T87:AW87" si="36">T$4</f>
        <v>Meta Parcial</v>
      </c>
      <c r="U87" s="8" t="str">
        <f t="shared" si="36"/>
        <v>05-31/jan de 2025</v>
      </c>
      <c r="V87" s="8" t="str">
        <f t="shared" si="36"/>
        <v>Meta Parcial</v>
      </c>
      <c r="W87" s="8" t="str">
        <f t="shared" si="36"/>
        <v>10-31/jan de 2025</v>
      </c>
      <c r="X87" s="8" t="s">
        <v>6</v>
      </c>
      <c r="Y87" s="8" t="e">
        <f t="shared" ca="1" si="36"/>
        <v>#NAME?</v>
      </c>
      <c r="Z87" s="8" t="e">
        <f t="shared" ca="1" si="36"/>
        <v>#NAME?</v>
      </c>
      <c r="AA87" s="8" t="e">
        <f t="shared" ca="1" si="36"/>
        <v>#NAME?</v>
      </c>
      <c r="AB87" s="8" t="e">
        <f t="shared" ca="1" si="36"/>
        <v>#NAME?</v>
      </c>
      <c r="AC87" s="86" t="e">
        <f t="shared" ca="1" si="36"/>
        <v>#NAME?</v>
      </c>
      <c r="AD87" s="8" t="e">
        <f t="shared" ca="1" si="36"/>
        <v>#NAME?</v>
      </c>
      <c r="AE87" s="8" t="e">
        <f t="shared" ca="1" si="36"/>
        <v>#NAME?</v>
      </c>
      <c r="AF87" s="8" t="e">
        <f t="shared" ca="1" si="36"/>
        <v>#NAME?</v>
      </c>
      <c r="AG87" s="8" t="e">
        <f t="shared" ca="1" si="36"/>
        <v>#NAME?</v>
      </c>
      <c r="AH87" s="8" t="e">
        <f t="shared" ca="1" si="36"/>
        <v>#NAME?</v>
      </c>
      <c r="AI87" s="8" t="e">
        <f t="shared" ca="1" si="36"/>
        <v>#NAME?</v>
      </c>
      <c r="AJ87" s="8" t="e">
        <f t="shared" ca="1" si="36"/>
        <v>#NAME?</v>
      </c>
      <c r="AK87" s="8" t="e">
        <f t="shared" ca="1" si="36"/>
        <v>#NAME?</v>
      </c>
      <c r="AL87" s="8" t="e">
        <f t="shared" ca="1" si="36"/>
        <v>#NAME?</v>
      </c>
      <c r="AM87" s="8" t="e">
        <f t="shared" ca="1" si="36"/>
        <v>#NAME?</v>
      </c>
      <c r="AN87" s="8" t="e">
        <f t="shared" ca="1" si="36"/>
        <v>#NAME?</v>
      </c>
      <c r="AO87" s="8" t="e">
        <f t="shared" ca="1" si="36"/>
        <v>#NAME?</v>
      </c>
      <c r="AP87" s="8" t="e">
        <f t="shared" ca="1" si="36"/>
        <v>#NAME?</v>
      </c>
      <c r="AQ87" s="8" t="e">
        <f t="shared" ca="1" si="36"/>
        <v>#NAME?</v>
      </c>
      <c r="AR87" s="8" t="e">
        <f t="shared" ca="1" si="36"/>
        <v>#NAME?</v>
      </c>
      <c r="AS87" s="8" t="e">
        <f t="shared" ca="1" si="36"/>
        <v>#NAME?</v>
      </c>
      <c r="AT87" s="8" t="e">
        <f t="shared" ca="1" si="36"/>
        <v>#NAME?</v>
      </c>
      <c r="AU87" s="8" t="e">
        <f t="shared" ca="1" si="36"/>
        <v>#NAME?</v>
      </c>
      <c r="AV87" s="8" t="e">
        <f t="shared" ca="1" si="36"/>
        <v>#NAME?</v>
      </c>
      <c r="AW87" s="8" t="e">
        <f t="shared" ca="1" si="36"/>
        <v>#NAME?</v>
      </c>
    </row>
    <row r="88" spans="1:49" s="14" customFormat="1" x14ac:dyDescent="0.25">
      <c r="A88" s="41" t="str">
        <f t="shared" si="34"/>
        <v>Acumputura</v>
      </c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 s="77" t="s">
        <v>57</v>
      </c>
      <c r="T88" s="224">
        <f>T42*10%</f>
        <v>348.40000000000003</v>
      </c>
      <c r="U88" s="76">
        <v>5</v>
      </c>
      <c r="V88" s="224">
        <f>V42*10%</f>
        <v>283.90000000000003</v>
      </c>
      <c r="W88" s="76">
        <v>3</v>
      </c>
      <c r="X88" s="224">
        <v>400</v>
      </c>
      <c r="Y88" s="18">
        <v>4</v>
      </c>
      <c r="Z88" s="76">
        <v>0</v>
      </c>
      <c r="AA88" s="40">
        <v>3</v>
      </c>
      <c r="AB88" s="56">
        <v>0</v>
      </c>
      <c r="AC88" s="87">
        <v>0</v>
      </c>
      <c r="AD88" s="18">
        <v>0</v>
      </c>
      <c r="AE88" s="18">
        <v>0</v>
      </c>
      <c r="AF88" s="18">
        <v>0</v>
      </c>
      <c r="AG88" s="16">
        <v>0</v>
      </c>
      <c r="AH88" s="18">
        <v>0</v>
      </c>
      <c r="AI88" s="16">
        <v>0</v>
      </c>
      <c r="AJ88" s="18">
        <v>0</v>
      </c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</row>
    <row r="89" spans="1:49" s="14" customFormat="1" x14ac:dyDescent="0.25">
      <c r="A89" s="41" t="str">
        <f t="shared" si="34"/>
        <v>Aromaterapia</v>
      </c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 s="69" t="s">
        <v>58</v>
      </c>
      <c r="T89" s="225"/>
      <c r="U89" s="76">
        <v>23</v>
      </c>
      <c r="V89" s="225"/>
      <c r="W89" s="76">
        <v>19</v>
      </c>
      <c r="X89" s="225"/>
      <c r="Y89" s="18">
        <v>39</v>
      </c>
      <c r="Z89" s="76">
        <v>30</v>
      </c>
      <c r="AA89" s="40">
        <v>54</v>
      </c>
      <c r="AB89" s="18">
        <v>32</v>
      </c>
      <c r="AC89" s="11">
        <v>28</v>
      </c>
      <c r="AD89" s="18">
        <v>50</v>
      </c>
      <c r="AE89" s="18">
        <v>44</v>
      </c>
      <c r="AF89" s="18">
        <v>62</v>
      </c>
      <c r="AG89" s="16">
        <v>27</v>
      </c>
      <c r="AH89" s="18">
        <v>40</v>
      </c>
      <c r="AI89" s="16">
        <v>25</v>
      </c>
      <c r="AJ89" s="18">
        <v>27</v>
      </c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</row>
    <row r="90" spans="1:49" s="14" customFormat="1" x14ac:dyDescent="0.25">
      <c r="A90" s="41" t="str">
        <f t="shared" si="34"/>
        <v>Auriculoterapia</v>
      </c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 s="69" t="s">
        <v>59</v>
      </c>
      <c r="T90" s="225"/>
      <c r="U90" s="76">
        <v>57</v>
      </c>
      <c r="V90" s="225"/>
      <c r="W90" s="76">
        <v>52</v>
      </c>
      <c r="X90" s="225"/>
      <c r="Y90" s="18">
        <v>107</v>
      </c>
      <c r="Z90" s="76">
        <v>78</v>
      </c>
      <c r="AA90" s="40">
        <v>61</v>
      </c>
      <c r="AB90" s="18">
        <v>77</v>
      </c>
      <c r="AC90" s="16">
        <v>65</v>
      </c>
      <c r="AD90" s="18">
        <v>60</v>
      </c>
      <c r="AE90" s="18">
        <v>0</v>
      </c>
      <c r="AF90" s="18">
        <v>31</v>
      </c>
      <c r="AG90" s="16">
        <v>7</v>
      </c>
      <c r="AH90" s="18">
        <v>14</v>
      </c>
      <c r="AI90" s="16">
        <v>51</v>
      </c>
      <c r="AJ90" s="18">
        <v>75</v>
      </c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</row>
    <row r="91" spans="1:49" s="14" customFormat="1" x14ac:dyDescent="0.25">
      <c r="A91" s="41" t="str">
        <f t="shared" si="34"/>
        <v>Fitoterapia</v>
      </c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 s="69" t="s">
        <v>60</v>
      </c>
      <c r="T91" s="225"/>
      <c r="U91" s="76">
        <v>29</v>
      </c>
      <c r="V91" s="225"/>
      <c r="W91" s="76">
        <v>19</v>
      </c>
      <c r="X91" s="225"/>
      <c r="Y91" s="18">
        <v>39</v>
      </c>
      <c r="Z91" s="76">
        <v>30</v>
      </c>
      <c r="AA91" s="40">
        <v>54</v>
      </c>
      <c r="AB91" s="18">
        <v>32</v>
      </c>
      <c r="AC91" s="16">
        <v>27</v>
      </c>
      <c r="AD91" s="18">
        <v>50</v>
      </c>
      <c r="AE91" s="18">
        <v>43</v>
      </c>
      <c r="AF91" s="18">
        <v>62</v>
      </c>
      <c r="AG91" s="16">
        <v>26</v>
      </c>
      <c r="AH91" s="18">
        <v>40</v>
      </c>
      <c r="AI91" s="16">
        <v>25</v>
      </c>
      <c r="AJ91" s="18">
        <v>27</v>
      </c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</row>
    <row r="92" spans="1:49" s="14" customFormat="1" x14ac:dyDescent="0.25">
      <c r="A92" s="41" t="str">
        <f t="shared" si="34"/>
        <v>Tratamento Naturopático</v>
      </c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 s="69" t="s">
        <v>61</v>
      </c>
      <c r="T92" s="225"/>
      <c r="U92" s="76">
        <v>401</v>
      </c>
      <c r="V92" s="225"/>
      <c r="W92" s="76">
        <v>384</v>
      </c>
      <c r="X92" s="225"/>
      <c r="Y92" s="18">
        <v>545</v>
      </c>
      <c r="Z92" s="76">
        <v>296</v>
      </c>
      <c r="AA92" s="40">
        <v>305</v>
      </c>
      <c r="AB92" s="18">
        <v>250</v>
      </c>
      <c r="AC92" s="16">
        <v>367</v>
      </c>
      <c r="AD92" s="18">
        <v>345</v>
      </c>
      <c r="AE92" s="18">
        <v>319</v>
      </c>
      <c r="AF92" s="18">
        <v>235</v>
      </c>
      <c r="AG92" s="16">
        <v>375</v>
      </c>
      <c r="AH92" s="18">
        <v>373</v>
      </c>
      <c r="AI92" s="16">
        <v>293</v>
      </c>
      <c r="AJ92" s="18">
        <v>290</v>
      </c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</row>
    <row r="93" spans="1:49" s="14" customFormat="1" x14ac:dyDescent="0.25">
      <c r="A93" s="41" t="str">
        <f t="shared" si="34"/>
        <v>Ventosaterapia</v>
      </c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 s="69" t="s">
        <v>62</v>
      </c>
      <c r="T93" s="225"/>
      <c r="U93" s="76">
        <v>26</v>
      </c>
      <c r="V93" s="225"/>
      <c r="W93" s="76">
        <v>21</v>
      </c>
      <c r="X93" s="225"/>
      <c r="Y93" s="18">
        <v>28</v>
      </c>
      <c r="Z93" s="76">
        <v>24</v>
      </c>
      <c r="AA93" s="40">
        <v>25</v>
      </c>
      <c r="AB93" s="18">
        <v>8</v>
      </c>
      <c r="AC93" s="16">
        <v>0</v>
      </c>
      <c r="AD93" s="18">
        <v>4</v>
      </c>
      <c r="AE93" s="18">
        <v>6</v>
      </c>
      <c r="AF93" s="18">
        <v>6</v>
      </c>
      <c r="AG93" s="16">
        <v>1</v>
      </c>
      <c r="AH93" s="18">
        <v>0</v>
      </c>
      <c r="AI93" s="16">
        <v>17</v>
      </c>
      <c r="AJ93" s="18">
        <v>7</v>
      </c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</row>
    <row r="94" spans="1:49" s="14" customFormat="1" x14ac:dyDescent="0.25">
      <c r="A94" s="41" t="str">
        <f t="shared" si="34"/>
        <v>Outras PICs</v>
      </c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 s="69" t="s">
        <v>63</v>
      </c>
      <c r="T94" s="226"/>
      <c r="U94" s="76">
        <v>0</v>
      </c>
      <c r="V94" s="226"/>
      <c r="W94" s="81">
        <v>0</v>
      </c>
      <c r="X94" s="226"/>
      <c r="Y94" s="18">
        <v>0</v>
      </c>
      <c r="Z94" s="88">
        <v>0</v>
      </c>
      <c r="AA94" s="40">
        <v>0</v>
      </c>
      <c r="AB94" s="18">
        <v>0</v>
      </c>
      <c r="AC94" s="16">
        <v>0</v>
      </c>
      <c r="AD94" s="18">
        <v>0</v>
      </c>
      <c r="AE94" s="18">
        <v>0</v>
      </c>
      <c r="AF94" s="18">
        <v>0</v>
      </c>
      <c r="AG94" s="16">
        <v>0</v>
      </c>
      <c r="AH94" s="18">
        <v>0</v>
      </c>
      <c r="AI94" s="16">
        <v>0</v>
      </c>
      <c r="AJ94" s="18">
        <v>0</v>
      </c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</row>
    <row r="95" spans="1:49" s="23" customFormat="1" x14ac:dyDescent="0.25">
      <c r="A95" s="41" t="str">
        <f t="shared" si="34"/>
        <v>TOTAL</v>
      </c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 s="57" t="s">
        <v>15</v>
      </c>
      <c r="T95" s="84">
        <f t="shared" ref="T95:AW95" si="37">SUM(T88:T94)</f>
        <v>348.40000000000003</v>
      </c>
      <c r="U95" s="84">
        <f t="shared" si="37"/>
        <v>541</v>
      </c>
      <c r="V95" s="84">
        <f t="shared" si="37"/>
        <v>283.90000000000003</v>
      </c>
      <c r="W95" s="84">
        <f t="shared" si="37"/>
        <v>498</v>
      </c>
      <c r="X95" s="84">
        <v>400</v>
      </c>
      <c r="Y95" s="89">
        <f t="shared" si="37"/>
        <v>762</v>
      </c>
      <c r="Z95" s="89">
        <f t="shared" si="37"/>
        <v>458</v>
      </c>
      <c r="AA95" s="20">
        <f t="shared" si="37"/>
        <v>502</v>
      </c>
      <c r="AB95" s="20">
        <f t="shared" si="37"/>
        <v>399</v>
      </c>
      <c r="AC95" s="20">
        <f t="shared" si="37"/>
        <v>487</v>
      </c>
      <c r="AD95" s="20">
        <f t="shared" si="37"/>
        <v>509</v>
      </c>
      <c r="AE95" s="20">
        <f t="shared" si="37"/>
        <v>412</v>
      </c>
      <c r="AF95" s="20">
        <f t="shared" si="37"/>
        <v>396</v>
      </c>
      <c r="AG95" s="20">
        <f t="shared" si="37"/>
        <v>436</v>
      </c>
      <c r="AH95" s="20">
        <f t="shared" si="37"/>
        <v>467</v>
      </c>
      <c r="AI95" s="20">
        <f t="shared" si="37"/>
        <v>411</v>
      </c>
      <c r="AJ95" s="20">
        <f t="shared" si="37"/>
        <v>426</v>
      </c>
      <c r="AK95" s="20">
        <f t="shared" si="37"/>
        <v>0</v>
      </c>
      <c r="AL95" s="20">
        <f t="shared" si="37"/>
        <v>0</v>
      </c>
      <c r="AM95" s="20">
        <f t="shared" si="37"/>
        <v>0</v>
      </c>
      <c r="AN95" s="20">
        <f t="shared" si="37"/>
        <v>0</v>
      </c>
      <c r="AO95" s="20">
        <f t="shared" si="37"/>
        <v>0</v>
      </c>
      <c r="AP95" s="20">
        <f t="shared" si="37"/>
        <v>0</v>
      </c>
      <c r="AQ95" s="20">
        <f t="shared" si="37"/>
        <v>0</v>
      </c>
      <c r="AR95" s="20">
        <f t="shared" si="37"/>
        <v>0</v>
      </c>
      <c r="AS95" s="20">
        <f t="shared" si="37"/>
        <v>0</v>
      </c>
      <c r="AT95" s="20">
        <f t="shared" si="37"/>
        <v>0</v>
      </c>
      <c r="AU95" s="20">
        <f t="shared" si="37"/>
        <v>0</v>
      </c>
      <c r="AV95" s="20">
        <f t="shared" si="37"/>
        <v>0</v>
      </c>
      <c r="AW95" s="20">
        <f t="shared" si="37"/>
        <v>0</v>
      </c>
    </row>
    <row r="96" spans="1:49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 s="24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</row>
    <row r="97" spans="1:53" s="9" customFormat="1" ht="25.5" x14ac:dyDescent="0.25">
      <c r="A97" s="90" t="s">
        <v>67</v>
      </c>
      <c r="B97" s="5" t="str">
        <f>B$4</f>
        <v>Meta Parcial</v>
      </c>
      <c r="C97" s="5" t="str">
        <f t="shared" ref="C97:AW97" si="38">C$4</f>
        <v>10-31-jul-24</v>
      </c>
      <c r="D97" s="5" t="str">
        <f t="shared" si="38"/>
        <v>Meta Mensal</v>
      </c>
      <c r="E97" s="5">
        <f t="shared" si="38"/>
        <v>45505</v>
      </c>
      <c r="F97" s="5" t="e">
        <f t="shared" ca="1" si="38"/>
        <v>#NAME?</v>
      </c>
      <c r="G97" s="5" t="str">
        <f t="shared" si="38"/>
        <v>Meta Parcial</v>
      </c>
      <c r="H97" s="5" t="str">
        <f t="shared" si="38"/>
        <v>01-09-Out-24</v>
      </c>
      <c r="I97" s="5" t="str">
        <f t="shared" si="38"/>
        <v>Meta Parcial</v>
      </c>
      <c r="J97" s="5" t="str">
        <f t="shared" si="38"/>
        <v>10-31-Out-24</v>
      </c>
      <c r="K97" s="5" t="str">
        <f t="shared" si="38"/>
        <v>Meta Mensal</v>
      </c>
      <c r="L97" s="5">
        <f t="shared" si="38"/>
        <v>45566</v>
      </c>
      <c r="M97" s="5" t="e">
        <f t="shared" ca="1" si="38"/>
        <v>#NAME?</v>
      </c>
      <c r="N97" s="5" t="e">
        <f t="shared" ca="1" si="38"/>
        <v>#NAME?</v>
      </c>
      <c r="O97" s="5" t="str">
        <f t="shared" si="38"/>
        <v>Meta Parcial</v>
      </c>
      <c r="P97" s="5" t="str">
        <f t="shared" si="38"/>
        <v>01-09/jan de 2025</v>
      </c>
      <c r="Q97" s="5" t="str">
        <f t="shared" si="38"/>
        <v>Meta Parcial</v>
      </c>
      <c r="R97" s="5" t="str">
        <f t="shared" si="38"/>
        <v>01-04/jan de 2025</v>
      </c>
      <c r="S97" s="7" t="s">
        <v>68</v>
      </c>
      <c r="T97" s="8" t="str">
        <f>T$4</f>
        <v>Meta Parcial</v>
      </c>
      <c r="U97" s="8" t="str">
        <f>U$4</f>
        <v>05-31/jan de 2025</v>
      </c>
      <c r="V97" s="8" t="str">
        <f>V$4</f>
        <v>Meta Parcial</v>
      </c>
      <c r="W97" s="8" t="str">
        <f>W$4</f>
        <v>10-31/jan de 2025</v>
      </c>
      <c r="X97" s="8" t="s">
        <v>6</v>
      </c>
      <c r="Y97" s="8" t="e">
        <f t="shared" ref="Y97:AJ97" ca="1" si="39">Y$4</f>
        <v>#NAME?</v>
      </c>
      <c r="Z97" s="8" t="e">
        <f t="shared" ca="1" si="39"/>
        <v>#NAME?</v>
      </c>
      <c r="AA97" s="8" t="e">
        <f t="shared" ca="1" si="39"/>
        <v>#NAME?</v>
      </c>
      <c r="AB97" s="8" t="e">
        <f t="shared" ca="1" si="39"/>
        <v>#NAME?</v>
      </c>
      <c r="AC97" s="8" t="e">
        <f t="shared" ca="1" si="39"/>
        <v>#NAME?</v>
      </c>
      <c r="AD97" s="8" t="e">
        <f t="shared" ca="1" si="39"/>
        <v>#NAME?</v>
      </c>
      <c r="AE97" s="8" t="e">
        <f t="shared" ca="1" si="39"/>
        <v>#NAME?</v>
      </c>
      <c r="AF97" s="8" t="e">
        <f t="shared" ca="1" si="39"/>
        <v>#NAME?</v>
      </c>
      <c r="AG97" s="8" t="e">
        <f t="shared" ca="1" si="39"/>
        <v>#NAME?</v>
      </c>
      <c r="AH97" s="8" t="e">
        <f t="shared" ca="1" si="39"/>
        <v>#NAME?</v>
      </c>
      <c r="AI97" s="8" t="e">
        <f t="shared" ca="1" si="39"/>
        <v>#NAME?</v>
      </c>
      <c r="AJ97" s="8" t="e">
        <f t="shared" ca="1" si="39"/>
        <v>#NAME?</v>
      </c>
      <c r="AK97" s="8" t="e">
        <f t="shared" ca="1" si="38"/>
        <v>#NAME?</v>
      </c>
      <c r="AL97" s="8" t="e">
        <f t="shared" ca="1" si="38"/>
        <v>#NAME?</v>
      </c>
      <c r="AM97" s="8" t="e">
        <f t="shared" ca="1" si="38"/>
        <v>#NAME?</v>
      </c>
      <c r="AN97" s="8" t="e">
        <f t="shared" ca="1" si="38"/>
        <v>#NAME?</v>
      </c>
      <c r="AO97" s="8" t="e">
        <f t="shared" ca="1" si="38"/>
        <v>#NAME?</v>
      </c>
      <c r="AP97" s="8" t="e">
        <f t="shared" ca="1" si="38"/>
        <v>#NAME?</v>
      </c>
      <c r="AQ97" s="8" t="e">
        <f t="shared" ca="1" si="38"/>
        <v>#NAME?</v>
      </c>
      <c r="AR97" s="8" t="e">
        <f t="shared" ca="1" si="38"/>
        <v>#NAME?</v>
      </c>
      <c r="AS97" s="8" t="e">
        <f t="shared" ca="1" si="38"/>
        <v>#NAME?</v>
      </c>
      <c r="AT97" s="8" t="e">
        <f t="shared" ca="1" si="38"/>
        <v>#NAME?</v>
      </c>
      <c r="AU97" s="8" t="e">
        <f t="shared" ca="1" si="38"/>
        <v>#NAME?</v>
      </c>
      <c r="AV97" s="8" t="e">
        <f t="shared" ca="1" si="38"/>
        <v>#NAME?</v>
      </c>
      <c r="AW97" s="8" t="e">
        <f t="shared" ca="1" si="38"/>
        <v>#NAME?</v>
      </c>
    </row>
    <row r="98" spans="1:53" s="14" customFormat="1" x14ac:dyDescent="0.25">
      <c r="A98" s="15" t="s">
        <v>69</v>
      </c>
      <c r="B98" s="18" t="s">
        <v>70</v>
      </c>
      <c r="C98" s="91">
        <f>IFERROR((C99/C100),"-")</f>
        <v>4.9405878674171358E-2</v>
      </c>
      <c r="D98" s="18" t="s">
        <v>70</v>
      </c>
      <c r="E98" s="91">
        <f t="shared" ref="E98:L98" si="40">IFERROR((E99/E100),"-")</f>
        <v>5.893824485373781E-2</v>
      </c>
      <c r="F98" s="91">
        <f t="shared" si="40"/>
        <v>5.7061918251719954E-2</v>
      </c>
      <c r="G98" s="18" t="s">
        <v>70</v>
      </c>
      <c r="H98" s="91">
        <f t="shared" si="40"/>
        <v>3.7459283387622153E-2</v>
      </c>
      <c r="I98" s="18" t="s">
        <v>70</v>
      </c>
      <c r="J98" s="91">
        <f t="shared" si="40"/>
        <v>6.7110519307589878E-2</v>
      </c>
      <c r="K98" s="18" t="s">
        <v>70</v>
      </c>
      <c r="L98" s="91">
        <f t="shared" si="40"/>
        <v>5.9803331326510133E-2</v>
      </c>
      <c r="M98" s="91">
        <f>IFERROR((M99/M100),"-")</f>
        <v>6.7911366434140336E-2</v>
      </c>
      <c r="N98" s="91">
        <f>IFERROR((N99/N100),"-")</f>
        <v>7.7503569243320414E-2</v>
      </c>
      <c r="O98" s="18" t="s">
        <v>70</v>
      </c>
      <c r="P98" s="91">
        <f>IFERROR((P99/P100),"-")</f>
        <v>5.6303549571603426E-2</v>
      </c>
      <c r="Q98" s="18" t="s">
        <v>70</v>
      </c>
      <c r="R98" s="91">
        <f>IFERROR((R99/R100),"-")</f>
        <v>8.3850931677018639E-2</v>
      </c>
      <c r="S98" s="15" t="s">
        <v>69</v>
      </c>
      <c r="T98" s="18" t="s">
        <v>70</v>
      </c>
      <c r="U98" s="91">
        <f>IFERROR((U99/U100),"-")</f>
        <v>8.1577300229501354E-2</v>
      </c>
      <c r="V98" s="18" t="s">
        <v>70</v>
      </c>
      <c r="W98" s="91">
        <f>IFERROR((W99/W100),"-")</f>
        <v>9.3363975869003163E-2</v>
      </c>
      <c r="X98" s="18" t="s">
        <v>70</v>
      </c>
      <c r="Y98" s="91">
        <f t="shared" ref="Y98:AW98" si="41">IFERROR((Y99/Y100),"-")</f>
        <v>8.1524926686217011E-2</v>
      </c>
      <c r="Z98" s="91">
        <f t="shared" si="41"/>
        <v>5.9544658493870403E-2</v>
      </c>
      <c r="AA98" s="91">
        <f t="shared" si="41"/>
        <v>6.7369213398569813E-2</v>
      </c>
      <c r="AB98" s="91">
        <f t="shared" si="41"/>
        <v>7.2888406583468984E-2</v>
      </c>
      <c r="AC98" s="91">
        <f t="shared" si="41"/>
        <v>7.5555555555555556E-2</v>
      </c>
      <c r="AD98" s="91">
        <f t="shared" si="41"/>
        <v>7.9826839826839829E-2</v>
      </c>
      <c r="AE98" s="91">
        <f t="shared" si="41"/>
        <v>8.0188679245283015E-2</v>
      </c>
      <c r="AF98" s="91">
        <f t="shared" si="41"/>
        <v>7.8008561915332175E-2</v>
      </c>
      <c r="AG98" s="91">
        <f t="shared" si="41"/>
        <v>7.3662808883328115E-2</v>
      </c>
      <c r="AH98" s="91">
        <f t="shared" si="41"/>
        <v>7.9283110571081408E-2</v>
      </c>
      <c r="AI98" s="91">
        <f t="shared" si="41"/>
        <v>7.3890839451005427E-2</v>
      </c>
      <c r="AJ98" s="91">
        <f t="shared" si="41"/>
        <v>7.1608435631098519E-2</v>
      </c>
      <c r="AK98" s="91" t="str">
        <f t="shared" si="41"/>
        <v>-</v>
      </c>
      <c r="AL98" s="91" t="str">
        <f t="shared" si="41"/>
        <v>-</v>
      </c>
      <c r="AM98" s="91" t="str">
        <f t="shared" si="41"/>
        <v>-</v>
      </c>
      <c r="AN98" s="91" t="str">
        <f t="shared" si="41"/>
        <v>-</v>
      </c>
      <c r="AO98" s="91" t="str">
        <f t="shared" si="41"/>
        <v>-</v>
      </c>
      <c r="AP98" s="91" t="str">
        <f t="shared" si="41"/>
        <v>-</v>
      </c>
      <c r="AQ98" s="91" t="str">
        <f t="shared" si="41"/>
        <v>-</v>
      </c>
      <c r="AR98" s="91" t="str">
        <f t="shared" si="41"/>
        <v>-</v>
      </c>
      <c r="AS98" s="91" t="str">
        <f t="shared" si="41"/>
        <v>-</v>
      </c>
      <c r="AT98" s="91" t="str">
        <f t="shared" si="41"/>
        <v>-</v>
      </c>
      <c r="AU98" s="91" t="str">
        <f t="shared" si="41"/>
        <v>-</v>
      </c>
      <c r="AV98" s="91" t="str">
        <f t="shared" si="41"/>
        <v>-</v>
      </c>
      <c r="AW98" s="91" t="str">
        <f t="shared" si="41"/>
        <v>-</v>
      </c>
    </row>
    <row r="99" spans="1:53" s="14" customFormat="1" x14ac:dyDescent="0.25">
      <c r="A99" s="92" t="s">
        <v>71</v>
      </c>
      <c r="B99" s="18"/>
      <c r="C99" s="93">
        <v>158</v>
      </c>
      <c r="D99" s="94"/>
      <c r="E99" s="95">
        <v>272</v>
      </c>
      <c r="F99" s="93">
        <v>282</v>
      </c>
      <c r="G99" s="94"/>
      <c r="H99" s="96">
        <v>46</v>
      </c>
      <c r="I99" s="94"/>
      <c r="J99" s="96">
        <v>252</v>
      </c>
      <c r="K99" s="94"/>
      <c r="L99" s="93">
        <f>H99+J99</f>
        <v>298</v>
      </c>
      <c r="M99" s="93">
        <v>331</v>
      </c>
      <c r="N99" s="93">
        <v>380</v>
      </c>
      <c r="O99" s="94"/>
      <c r="P99" s="97">
        <v>92</v>
      </c>
      <c r="Q99" s="94"/>
      <c r="R99" s="98">
        <v>27</v>
      </c>
      <c r="S99" s="92" t="s">
        <v>71</v>
      </c>
      <c r="T99" s="94"/>
      <c r="U99" s="98">
        <v>391</v>
      </c>
      <c r="V99" s="94"/>
      <c r="W99" s="97">
        <v>325</v>
      </c>
      <c r="X99" s="94"/>
      <c r="Y99" s="18">
        <f>P99+W99</f>
        <v>417</v>
      </c>
      <c r="Z99" s="93">
        <v>306</v>
      </c>
      <c r="AA99" s="93">
        <v>358</v>
      </c>
      <c r="AB99" s="93">
        <v>403</v>
      </c>
      <c r="AC99" s="93">
        <v>425</v>
      </c>
      <c r="AD99" s="93">
        <v>461</v>
      </c>
      <c r="AE99" s="93">
        <v>493</v>
      </c>
      <c r="AF99" s="93">
        <v>492</v>
      </c>
      <c r="AG99" s="93">
        <v>471</v>
      </c>
      <c r="AH99" s="93">
        <v>522</v>
      </c>
      <c r="AI99" s="93">
        <v>463</v>
      </c>
      <c r="AJ99" s="93">
        <v>455</v>
      </c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</row>
    <row r="100" spans="1:53" s="14" customFormat="1" x14ac:dyDescent="0.25">
      <c r="A100" s="92" t="s">
        <v>72</v>
      </c>
      <c r="B100" s="18"/>
      <c r="C100" s="93">
        <v>3198</v>
      </c>
      <c r="D100" s="13"/>
      <c r="E100" s="95">
        <v>4615</v>
      </c>
      <c r="F100" s="93">
        <v>4942</v>
      </c>
      <c r="G100" s="13"/>
      <c r="H100" s="96">
        <v>1228</v>
      </c>
      <c r="I100" s="13"/>
      <c r="J100" s="96">
        <v>3755</v>
      </c>
      <c r="K100" s="13"/>
      <c r="L100" s="93">
        <f>H100+J100</f>
        <v>4983</v>
      </c>
      <c r="M100" s="93">
        <v>4874</v>
      </c>
      <c r="N100" s="93">
        <v>4903</v>
      </c>
      <c r="O100" s="13"/>
      <c r="P100" s="93">
        <v>1634</v>
      </c>
      <c r="Q100" s="13"/>
      <c r="R100" s="99">
        <v>322</v>
      </c>
      <c r="S100" s="92" t="s">
        <v>72</v>
      </c>
      <c r="T100" s="13"/>
      <c r="U100" s="99">
        <v>4793</v>
      </c>
      <c r="V100" s="13"/>
      <c r="W100" s="93">
        <v>3481</v>
      </c>
      <c r="X100" s="13"/>
      <c r="Y100" s="18">
        <f>P100+W100</f>
        <v>5115</v>
      </c>
      <c r="Z100" s="93">
        <v>5139</v>
      </c>
      <c r="AA100" s="93">
        <v>5314</v>
      </c>
      <c r="AB100" s="93">
        <v>5529</v>
      </c>
      <c r="AC100" s="93">
        <v>5625</v>
      </c>
      <c r="AD100" s="93">
        <v>5775</v>
      </c>
      <c r="AE100" s="93">
        <v>6148</v>
      </c>
      <c r="AF100" s="93">
        <v>6307</v>
      </c>
      <c r="AG100" s="93">
        <v>6394</v>
      </c>
      <c r="AH100" s="93">
        <v>6584</v>
      </c>
      <c r="AI100" s="93">
        <v>6266</v>
      </c>
      <c r="AJ100" s="93">
        <v>6354</v>
      </c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</row>
    <row r="101" spans="1:53" x14ac:dyDescent="0.25">
      <c r="A101" s="100"/>
      <c r="B101" s="101"/>
      <c r="C101" s="101"/>
      <c r="D101" s="101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0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  <c r="AN101" s="102"/>
      <c r="AO101" s="102"/>
      <c r="AP101" s="102"/>
      <c r="AQ101" s="102"/>
      <c r="AR101" s="102"/>
      <c r="AS101" s="102"/>
      <c r="AT101" s="102"/>
      <c r="AU101" s="102"/>
      <c r="AV101" s="102"/>
      <c r="AW101" s="102"/>
    </row>
    <row r="102" spans="1:53" s="9" customFormat="1" ht="25.5" x14ac:dyDescent="0.25">
      <c r="A102" s="90" t="s">
        <v>73</v>
      </c>
      <c r="B102" s="27" t="str">
        <f>B$4</f>
        <v>Meta Parcial</v>
      </c>
      <c r="C102" s="27" t="str">
        <f t="shared" ref="C102:AW102" si="42">C$4</f>
        <v>10-31-jul-24</v>
      </c>
      <c r="D102" s="27" t="str">
        <f t="shared" si="42"/>
        <v>Meta Mensal</v>
      </c>
      <c r="E102" s="27">
        <f t="shared" si="42"/>
        <v>45505</v>
      </c>
      <c r="F102" s="27" t="e">
        <f t="shared" ca="1" si="42"/>
        <v>#NAME?</v>
      </c>
      <c r="G102" s="27" t="str">
        <f t="shared" si="42"/>
        <v>Meta Parcial</v>
      </c>
      <c r="H102" s="27" t="str">
        <f t="shared" si="42"/>
        <v>01-09-Out-24</v>
      </c>
      <c r="I102" s="27" t="str">
        <f t="shared" si="42"/>
        <v>Meta Parcial</v>
      </c>
      <c r="J102" s="27" t="str">
        <f t="shared" si="42"/>
        <v>10-31-Out-24</v>
      </c>
      <c r="K102" s="27" t="str">
        <f t="shared" si="42"/>
        <v>Meta Mensal</v>
      </c>
      <c r="L102" s="27">
        <f t="shared" si="42"/>
        <v>45566</v>
      </c>
      <c r="M102" s="27" t="e">
        <f t="shared" ca="1" si="42"/>
        <v>#NAME?</v>
      </c>
      <c r="N102" s="27" t="e">
        <f t="shared" ca="1" si="42"/>
        <v>#NAME?</v>
      </c>
      <c r="O102" s="27" t="str">
        <f t="shared" si="42"/>
        <v>Meta Parcial</v>
      </c>
      <c r="P102" s="27" t="str">
        <f t="shared" si="42"/>
        <v>01-09/jan de 2025</v>
      </c>
      <c r="Q102" s="27" t="str">
        <f t="shared" si="42"/>
        <v>Meta Parcial</v>
      </c>
      <c r="R102" s="27" t="str">
        <f t="shared" si="42"/>
        <v>01-04/jan de 2025</v>
      </c>
      <c r="S102" s="7" t="s">
        <v>74</v>
      </c>
      <c r="T102" s="8" t="str">
        <f>T$4</f>
        <v>Meta Parcial</v>
      </c>
      <c r="U102" s="8" t="str">
        <f>U$4</f>
        <v>05-31/jan de 2025</v>
      </c>
      <c r="V102" s="8" t="str">
        <f>V$4</f>
        <v>Meta Parcial</v>
      </c>
      <c r="W102" s="8" t="str">
        <f>W$4</f>
        <v>10-31/jan de 2025</v>
      </c>
      <c r="X102" s="8" t="s">
        <v>6</v>
      </c>
      <c r="Y102" s="8" t="e">
        <f t="shared" ref="Y102:AJ102" ca="1" si="43">Y$4</f>
        <v>#NAME?</v>
      </c>
      <c r="Z102" s="8" t="e">
        <f t="shared" ca="1" si="43"/>
        <v>#NAME?</v>
      </c>
      <c r="AA102" s="8" t="e">
        <f t="shared" ca="1" si="43"/>
        <v>#NAME?</v>
      </c>
      <c r="AB102" s="8" t="e">
        <f t="shared" ca="1" si="43"/>
        <v>#NAME?</v>
      </c>
      <c r="AC102" s="8" t="e">
        <f t="shared" ca="1" si="43"/>
        <v>#NAME?</v>
      </c>
      <c r="AD102" s="8" t="e">
        <f t="shared" ca="1" si="43"/>
        <v>#NAME?</v>
      </c>
      <c r="AE102" s="8" t="e">
        <f t="shared" ca="1" si="43"/>
        <v>#NAME?</v>
      </c>
      <c r="AF102" s="8" t="e">
        <f t="shared" ca="1" si="43"/>
        <v>#NAME?</v>
      </c>
      <c r="AG102" s="8" t="e">
        <f t="shared" ca="1" si="43"/>
        <v>#NAME?</v>
      </c>
      <c r="AH102" s="8" t="e">
        <f t="shared" ca="1" si="43"/>
        <v>#NAME?</v>
      </c>
      <c r="AI102" s="8" t="e">
        <f t="shared" ca="1" si="43"/>
        <v>#NAME?</v>
      </c>
      <c r="AJ102" s="8" t="e">
        <f t="shared" ca="1" si="43"/>
        <v>#NAME?</v>
      </c>
      <c r="AK102" s="8" t="e">
        <f t="shared" ca="1" si="42"/>
        <v>#NAME?</v>
      </c>
      <c r="AL102" s="8" t="e">
        <f t="shared" ca="1" si="42"/>
        <v>#NAME?</v>
      </c>
      <c r="AM102" s="8" t="e">
        <f t="shared" ca="1" si="42"/>
        <v>#NAME?</v>
      </c>
      <c r="AN102" s="8" t="e">
        <f t="shared" ca="1" si="42"/>
        <v>#NAME?</v>
      </c>
      <c r="AO102" s="8" t="e">
        <f t="shared" ca="1" si="42"/>
        <v>#NAME?</v>
      </c>
      <c r="AP102" s="8" t="e">
        <f t="shared" ca="1" si="42"/>
        <v>#NAME?</v>
      </c>
      <c r="AQ102" s="8" t="e">
        <f t="shared" ca="1" si="42"/>
        <v>#NAME?</v>
      </c>
      <c r="AR102" s="8" t="e">
        <f t="shared" ca="1" si="42"/>
        <v>#NAME?</v>
      </c>
      <c r="AS102" s="8" t="e">
        <f t="shared" ca="1" si="42"/>
        <v>#NAME?</v>
      </c>
      <c r="AT102" s="8" t="e">
        <f t="shared" ca="1" si="42"/>
        <v>#NAME?</v>
      </c>
      <c r="AU102" s="8" t="e">
        <f t="shared" ca="1" si="42"/>
        <v>#NAME?</v>
      </c>
      <c r="AV102" s="8" t="e">
        <f t="shared" ca="1" si="42"/>
        <v>#NAME?</v>
      </c>
      <c r="AW102" s="8" t="e">
        <f t="shared" ca="1" si="42"/>
        <v>#NAME?</v>
      </c>
    </row>
    <row r="103" spans="1:53" s="14" customFormat="1" x14ac:dyDescent="0.25">
      <c r="A103" s="15" t="s">
        <v>75</v>
      </c>
      <c r="B103" s="18" t="s">
        <v>76</v>
      </c>
      <c r="C103" s="91">
        <f>IFERROR((C104/C105),"-")</f>
        <v>0.57046022119158046</v>
      </c>
      <c r="D103" s="18" t="s">
        <v>76</v>
      </c>
      <c r="E103" s="91">
        <f>IFERROR((E104/E105),"-")</f>
        <v>0.80400696864111498</v>
      </c>
      <c r="F103" s="91">
        <f>IFERROR((F104/F105),"-")</f>
        <v>0.83381137168888142</v>
      </c>
      <c r="G103" s="18" t="s">
        <v>76</v>
      </c>
      <c r="H103" s="91">
        <f>IFERROR((H104/H105),"-")</f>
        <v>0.20425815036593481</v>
      </c>
      <c r="I103" s="18" t="s">
        <v>76</v>
      </c>
      <c r="J103" s="91">
        <f>IFERROR((J104/J105),"-")</f>
        <v>0.61316133246244287</v>
      </c>
      <c r="K103" s="18" t="s">
        <v>76</v>
      </c>
      <c r="L103" s="91">
        <f>IFERROR((L104/L105),"-")</f>
        <v>0.41059657218193801</v>
      </c>
      <c r="M103" s="91">
        <f>IFERROR((M104/M105),"-")</f>
        <v>0.77389647507145121</v>
      </c>
      <c r="N103" s="91">
        <f>IFERROR((N104/N105),"-")</f>
        <v>0.76958091351436198</v>
      </c>
      <c r="O103" s="18" t="s">
        <v>76</v>
      </c>
      <c r="P103" s="91">
        <f>IFERROR((P104/P105),"-")</f>
        <v>0.86181434599156115</v>
      </c>
      <c r="Q103" s="18" t="s">
        <v>76</v>
      </c>
      <c r="R103" s="91">
        <f>IFERROR((R104/R105),"-")</f>
        <v>11.925925925925926</v>
      </c>
      <c r="S103" s="15" t="s">
        <v>75</v>
      </c>
      <c r="T103" s="18" t="s">
        <v>76</v>
      </c>
      <c r="U103" s="91">
        <f>IFERROR((U104/U105),"-")</f>
        <v>0.78522280471821759</v>
      </c>
      <c r="V103" s="18" t="s">
        <v>76</v>
      </c>
      <c r="W103" s="91">
        <f>IFERROR((W104/W105),"-")</f>
        <v>0.75102481121898601</v>
      </c>
      <c r="X103" s="18" t="s">
        <v>76</v>
      </c>
      <c r="Y103" s="91">
        <f t="shared" ref="Y103:AW103" si="44">IFERROR((Y104/Y105),"-")</f>
        <v>0.78318787322002759</v>
      </c>
      <c r="Z103" s="91">
        <f t="shared" si="44"/>
        <v>0.76919622810956445</v>
      </c>
      <c r="AA103" s="91">
        <f t="shared" si="44"/>
        <v>0.78632731577389758</v>
      </c>
      <c r="AB103" s="91">
        <f t="shared" si="44"/>
        <v>0.83481805828174538</v>
      </c>
      <c r="AC103" s="91">
        <f t="shared" si="44"/>
        <v>0.8944188265224996</v>
      </c>
      <c r="AD103" s="91">
        <f t="shared" si="44"/>
        <v>0.88914549653579678</v>
      </c>
      <c r="AE103" s="91">
        <f t="shared" si="44"/>
        <v>0.91189557994660342</v>
      </c>
      <c r="AF103" s="91">
        <f t="shared" si="44"/>
        <v>0.93520166073546851</v>
      </c>
      <c r="AG103" s="91">
        <f>IFERROR((AG104/AG105),"-")</f>
        <v>0.92733865119651926</v>
      </c>
      <c r="AH103" s="91">
        <f t="shared" si="44"/>
        <v>0.93020627295846281</v>
      </c>
      <c r="AI103" s="91">
        <f t="shared" si="44"/>
        <v>0.87956204379562042</v>
      </c>
      <c r="AJ103" s="91">
        <f t="shared" si="44"/>
        <v>0.86637578401963455</v>
      </c>
      <c r="AK103" s="91" t="str">
        <f t="shared" si="44"/>
        <v>-</v>
      </c>
      <c r="AL103" s="91" t="str">
        <f t="shared" si="44"/>
        <v>-</v>
      </c>
      <c r="AM103" s="91" t="str">
        <f t="shared" si="44"/>
        <v>-</v>
      </c>
      <c r="AN103" s="91" t="str">
        <f t="shared" si="44"/>
        <v>-</v>
      </c>
      <c r="AO103" s="91" t="str">
        <f t="shared" si="44"/>
        <v>-</v>
      </c>
      <c r="AP103" s="91" t="str">
        <f t="shared" si="44"/>
        <v>-</v>
      </c>
      <c r="AQ103" s="91" t="str">
        <f t="shared" si="44"/>
        <v>-</v>
      </c>
      <c r="AR103" s="91" t="str">
        <f t="shared" si="44"/>
        <v>-</v>
      </c>
      <c r="AS103" s="91" t="str">
        <f t="shared" si="44"/>
        <v>-</v>
      </c>
      <c r="AT103" s="91" t="str">
        <f t="shared" si="44"/>
        <v>-</v>
      </c>
      <c r="AU103" s="91" t="str">
        <f t="shared" si="44"/>
        <v>-</v>
      </c>
      <c r="AV103" s="91" t="str">
        <f t="shared" si="44"/>
        <v>-</v>
      </c>
      <c r="AW103" s="91" t="str">
        <f t="shared" si="44"/>
        <v>-</v>
      </c>
    </row>
    <row r="104" spans="1:53" s="14" customFormat="1" x14ac:dyDescent="0.25">
      <c r="A104" s="92" t="s">
        <v>77</v>
      </c>
      <c r="B104" s="18"/>
      <c r="C104" s="93">
        <v>3198</v>
      </c>
      <c r="D104" s="94"/>
      <c r="E104" s="95">
        <v>4615</v>
      </c>
      <c r="F104" s="93">
        <v>4942</v>
      </c>
      <c r="G104" s="94"/>
      <c r="H104" s="96">
        <v>1228</v>
      </c>
      <c r="I104" s="94"/>
      <c r="J104" s="96">
        <v>3755</v>
      </c>
      <c r="K104" s="94"/>
      <c r="L104" s="93">
        <f>H104+J104</f>
        <v>4983</v>
      </c>
      <c r="M104" s="93">
        <v>4874</v>
      </c>
      <c r="N104" s="93">
        <v>4903</v>
      </c>
      <c r="O104" s="94"/>
      <c r="P104" s="93">
        <v>1634</v>
      </c>
      <c r="Q104" s="94"/>
      <c r="R104" s="99">
        <v>322</v>
      </c>
      <c r="S104" s="92" t="s">
        <v>77</v>
      </c>
      <c r="T104" s="94"/>
      <c r="U104" s="99">
        <v>4793</v>
      </c>
      <c r="V104" s="94"/>
      <c r="W104" s="93">
        <v>3481</v>
      </c>
      <c r="X104" s="94"/>
      <c r="Y104" s="18">
        <f>P104+W104</f>
        <v>5115</v>
      </c>
      <c r="Z104" s="93">
        <v>5139</v>
      </c>
      <c r="AA104" s="93">
        <v>5314</v>
      </c>
      <c r="AB104" s="93">
        <v>5529</v>
      </c>
      <c r="AC104" s="93">
        <v>5625</v>
      </c>
      <c r="AD104" s="93">
        <v>5775</v>
      </c>
      <c r="AE104" s="93">
        <v>6148</v>
      </c>
      <c r="AF104" s="93">
        <v>6307</v>
      </c>
      <c r="AG104" s="93">
        <v>6394</v>
      </c>
      <c r="AH104" s="93">
        <v>6584</v>
      </c>
      <c r="AI104" s="93">
        <v>6266</v>
      </c>
      <c r="AJ104" s="93">
        <v>6354</v>
      </c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</row>
    <row r="105" spans="1:53" s="14" customFormat="1" x14ac:dyDescent="0.25">
      <c r="A105" s="92" t="s">
        <v>78</v>
      </c>
      <c r="B105" s="18"/>
      <c r="C105" s="93">
        <v>5606</v>
      </c>
      <c r="D105" s="13"/>
      <c r="E105" s="95">
        <v>5740</v>
      </c>
      <c r="F105" s="93">
        <v>5927</v>
      </c>
      <c r="G105" s="13"/>
      <c r="H105" s="96">
        <v>6012</v>
      </c>
      <c r="I105" s="13"/>
      <c r="J105" s="103">
        <v>6124</v>
      </c>
      <c r="K105" s="13"/>
      <c r="L105" s="93">
        <f>H105+J105</f>
        <v>12136</v>
      </c>
      <c r="M105" s="93">
        <v>6298</v>
      </c>
      <c r="N105" s="93">
        <v>6371</v>
      </c>
      <c r="O105" s="13"/>
      <c r="P105" s="93">
        <f>ROUND((Y105/31)*9,0)</f>
        <v>1896</v>
      </c>
      <c r="Q105" s="13"/>
      <c r="R105" s="99">
        <v>27</v>
      </c>
      <c r="S105" s="92" t="s">
        <v>78</v>
      </c>
      <c r="T105" s="13"/>
      <c r="U105" s="104">
        <v>6104</v>
      </c>
      <c r="V105" s="13"/>
      <c r="W105" s="93">
        <f>ROUND((Y105/31)*22,0)</f>
        <v>4635</v>
      </c>
      <c r="X105" s="13"/>
      <c r="Y105" s="18">
        <v>6531</v>
      </c>
      <c r="Z105" s="93">
        <v>6681</v>
      </c>
      <c r="AA105" s="93">
        <v>6758</v>
      </c>
      <c r="AB105" s="93">
        <v>6623</v>
      </c>
      <c r="AC105" s="93">
        <v>6289</v>
      </c>
      <c r="AD105" s="93">
        <v>6495</v>
      </c>
      <c r="AE105" s="105">
        <v>6742</v>
      </c>
      <c r="AF105" s="93">
        <v>6744</v>
      </c>
      <c r="AG105" s="97">
        <v>6895</v>
      </c>
      <c r="AH105" s="93">
        <v>7078</v>
      </c>
      <c r="AI105" s="93">
        <v>7124</v>
      </c>
      <c r="AJ105" s="93">
        <v>7334</v>
      </c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</row>
    <row r="106" spans="1:53" x14ac:dyDescent="0.25">
      <c r="A106" s="100"/>
      <c r="B106" s="101"/>
      <c r="C106" s="101"/>
      <c r="D106" s="101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0"/>
      <c r="T106" s="102"/>
      <c r="U106" s="102"/>
      <c r="V106" s="102"/>
      <c r="W106" s="102"/>
      <c r="X106" s="106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  <c r="AU106" s="102"/>
      <c r="AV106" s="102"/>
      <c r="AW106" s="102"/>
    </row>
    <row r="107" spans="1:53" s="9" customFormat="1" ht="25.5" x14ac:dyDescent="0.25">
      <c r="A107" s="90" t="s">
        <v>79</v>
      </c>
      <c r="B107" s="27" t="str">
        <f>B$4</f>
        <v>Meta Parcial</v>
      </c>
      <c r="C107" s="27" t="str">
        <f t="shared" ref="C107:AW107" si="45">C$4</f>
        <v>10-31-jul-24</v>
      </c>
      <c r="D107" s="27" t="str">
        <f t="shared" si="45"/>
        <v>Meta Mensal</v>
      </c>
      <c r="E107" s="27">
        <f t="shared" si="45"/>
        <v>45505</v>
      </c>
      <c r="F107" s="27" t="e">
        <f t="shared" ca="1" si="45"/>
        <v>#NAME?</v>
      </c>
      <c r="G107" s="27" t="str">
        <f t="shared" si="45"/>
        <v>Meta Parcial</v>
      </c>
      <c r="H107" s="27" t="str">
        <f t="shared" si="45"/>
        <v>01-09-Out-24</v>
      </c>
      <c r="I107" s="27" t="str">
        <f t="shared" si="45"/>
        <v>Meta Parcial</v>
      </c>
      <c r="J107" s="27" t="str">
        <f t="shared" si="45"/>
        <v>10-31-Out-24</v>
      </c>
      <c r="K107" s="27" t="str">
        <f t="shared" si="45"/>
        <v>Meta Mensal</v>
      </c>
      <c r="L107" s="27">
        <f t="shared" si="45"/>
        <v>45566</v>
      </c>
      <c r="M107" s="27" t="e">
        <f t="shared" ca="1" si="45"/>
        <v>#NAME?</v>
      </c>
      <c r="N107" s="27" t="e">
        <f t="shared" ca="1" si="45"/>
        <v>#NAME?</v>
      </c>
      <c r="O107" s="27" t="str">
        <f t="shared" si="45"/>
        <v>Meta Parcial</v>
      </c>
      <c r="P107" s="27" t="str">
        <f t="shared" si="45"/>
        <v>01-09/jan de 2025</v>
      </c>
      <c r="Q107" s="27" t="str">
        <f t="shared" si="45"/>
        <v>Meta Parcial</v>
      </c>
      <c r="R107" s="27" t="str">
        <f t="shared" si="45"/>
        <v>01-04/jan de 2025</v>
      </c>
      <c r="S107" s="47" t="s">
        <v>80</v>
      </c>
      <c r="T107" s="48"/>
      <c r="U107" s="8" t="str">
        <f>U$4</f>
        <v>05-31/jan de 2025</v>
      </c>
      <c r="V107" s="48"/>
      <c r="W107" s="49" t="str">
        <f>W$4</f>
        <v>10-31/jan de 2025</v>
      </c>
      <c r="X107" s="107"/>
      <c r="Y107" s="48" t="e">
        <f t="shared" ref="Y107:AJ107" ca="1" si="46">Y$4</f>
        <v>#NAME?</v>
      </c>
      <c r="Z107" s="8" t="e">
        <f t="shared" ca="1" si="46"/>
        <v>#NAME?</v>
      </c>
      <c r="AA107" s="8" t="e">
        <f t="shared" ca="1" si="46"/>
        <v>#NAME?</v>
      </c>
      <c r="AB107" s="8" t="e">
        <f t="shared" ca="1" si="46"/>
        <v>#NAME?</v>
      </c>
      <c r="AC107" s="8" t="e">
        <f t="shared" ca="1" si="46"/>
        <v>#NAME?</v>
      </c>
      <c r="AD107" s="8" t="e">
        <f t="shared" ca="1" si="46"/>
        <v>#NAME?</v>
      </c>
      <c r="AE107" s="8" t="e">
        <f t="shared" ca="1" si="46"/>
        <v>#NAME?</v>
      </c>
      <c r="AF107" s="8" t="e">
        <f t="shared" ca="1" si="46"/>
        <v>#NAME?</v>
      </c>
      <c r="AG107" s="8" t="e">
        <f t="shared" ca="1" si="46"/>
        <v>#NAME?</v>
      </c>
      <c r="AH107" s="8" t="e">
        <f t="shared" ca="1" si="46"/>
        <v>#NAME?</v>
      </c>
      <c r="AI107" s="8" t="e">
        <f t="shared" ca="1" si="46"/>
        <v>#NAME?</v>
      </c>
      <c r="AJ107" s="8" t="e">
        <f t="shared" ca="1" si="46"/>
        <v>#NAME?</v>
      </c>
      <c r="AK107" s="8" t="e">
        <f t="shared" ca="1" si="45"/>
        <v>#NAME?</v>
      </c>
      <c r="AL107" s="8" t="e">
        <f t="shared" ca="1" si="45"/>
        <v>#NAME?</v>
      </c>
      <c r="AM107" s="8" t="e">
        <f t="shared" ca="1" si="45"/>
        <v>#NAME?</v>
      </c>
      <c r="AN107" s="8" t="e">
        <f t="shared" ca="1" si="45"/>
        <v>#NAME?</v>
      </c>
      <c r="AO107" s="8" t="e">
        <f t="shared" ca="1" si="45"/>
        <v>#NAME?</v>
      </c>
      <c r="AP107" s="8" t="e">
        <f t="shared" ca="1" si="45"/>
        <v>#NAME?</v>
      </c>
      <c r="AQ107" s="8" t="e">
        <f t="shared" ca="1" si="45"/>
        <v>#NAME?</v>
      </c>
      <c r="AR107" s="8" t="e">
        <f t="shared" ca="1" si="45"/>
        <v>#NAME?</v>
      </c>
      <c r="AS107" s="8" t="e">
        <f t="shared" ca="1" si="45"/>
        <v>#NAME?</v>
      </c>
      <c r="AT107" s="8" t="e">
        <f t="shared" ca="1" si="45"/>
        <v>#NAME?</v>
      </c>
      <c r="AU107" s="8" t="e">
        <f t="shared" ca="1" si="45"/>
        <v>#NAME?</v>
      </c>
      <c r="AV107" s="8" t="e">
        <f t="shared" ca="1" si="45"/>
        <v>#NAME?</v>
      </c>
      <c r="AW107" s="8" t="e">
        <f t="shared" ca="1" si="45"/>
        <v>#NAME?</v>
      </c>
    </row>
    <row r="108" spans="1:53" s="14" customFormat="1" x14ac:dyDescent="0.25">
      <c r="A108" s="108" t="s">
        <v>81</v>
      </c>
      <c r="B108" s="18">
        <f>(D108/31)*6</f>
        <v>6.5806451612903221</v>
      </c>
      <c r="C108" s="93">
        <v>16</v>
      </c>
      <c r="D108" s="18">
        <v>34</v>
      </c>
      <c r="E108" s="95">
        <v>83</v>
      </c>
      <c r="F108" s="93">
        <v>86</v>
      </c>
      <c r="G108" s="93">
        <f>(K108/31)*9</f>
        <v>9.870967741935484</v>
      </c>
      <c r="H108" s="96">
        <v>0</v>
      </c>
      <c r="I108" s="93">
        <f>(K108/31)*22</f>
        <v>24.129032258064512</v>
      </c>
      <c r="J108" s="96">
        <v>107</v>
      </c>
      <c r="K108" s="93">
        <f>D108</f>
        <v>34</v>
      </c>
      <c r="L108" s="93">
        <f>H108+J108</f>
        <v>107</v>
      </c>
      <c r="M108" s="93">
        <v>93</v>
      </c>
      <c r="N108" s="93">
        <v>82</v>
      </c>
      <c r="O108" s="93">
        <f>ROUND((K108/31)*9,0)</f>
        <v>10</v>
      </c>
      <c r="P108" s="93">
        <v>26</v>
      </c>
      <c r="Q108" s="93">
        <f>ROUND((K108/31)*4,0)</f>
        <v>4</v>
      </c>
      <c r="R108" s="93">
        <v>0</v>
      </c>
      <c r="S108" s="109" t="s">
        <v>81</v>
      </c>
      <c r="T108" s="110"/>
      <c r="U108" s="93">
        <v>40</v>
      </c>
      <c r="V108" s="110"/>
      <c r="W108" s="111">
        <v>14</v>
      </c>
      <c r="X108" s="110"/>
      <c r="Y108" s="55">
        <v>40</v>
      </c>
      <c r="Z108" s="93">
        <v>109</v>
      </c>
      <c r="AA108" s="93">
        <v>183</v>
      </c>
      <c r="AB108" s="93">
        <v>85</v>
      </c>
      <c r="AC108" s="93">
        <v>20</v>
      </c>
      <c r="AD108" s="93">
        <v>16</v>
      </c>
      <c r="AE108" s="93">
        <v>7</v>
      </c>
      <c r="AF108" s="93">
        <v>18</v>
      </c>
      <c r="AG108" s="93">
        <v>13</v>
      </c>
      <c r="AH108" s="93">
        <v>20</v>
      </c>
      <c r="AI108" s="93">
        <v>66</v>
      </c>
      <c r="AJ108" s="93">
        <v>72</v>
      </c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</row>
    <row r="109" spans="1:53" s="14" customFormat="1" x14ac:dyDescent="0.25">
      <c r="A109" s="112">
        <f t="shared" ref="A109:A169" si="47">S109</f>
        <v>0</v>
      </c>
      <c r="B109" s="113"/>
      <c r="C109" s="114"/>
      <c r="D109" s="113"/>
      <c r="E109" s="115"/>
      <c r="F109" s="114"/>
      <c r="G109" s="114"/>
      <c r="H109" s="116"/>
      <c r="I109" s="114"/>
      <c r="J109" s="116"/>
      <c r="K109" s="114"/>
      <c r="L109" s="114"/>
      <c r="M109" s="114"/>
      <c r="N109" s="114"/>
      <c r="O109" s="114"/>
      <c r="P109" s="114"/>
      <c r="Q109" s="114"/>
      <c r="R109" s="114"/>
      <c r="S109" s="117"/>
      <c r="T109" s="114"/>
      <c r="U109" s="114"/>
      <c r="V109" s="114"/>
      <c r="W109" s="114"/>
      <c r="X109" s="114"/>
      <c r="Y109" s="113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</row>
    <row r="110" spans="1:53" s="14" customFormat="1" ht="25.5" x14ac:dyDescent="0.25">
      <c r="A110" s="112" t="str">
        <f t="shared" si="47"/>
        <v>13. SADT EXTERNO OFERTADO</v>
      </c>
      <c r="B110" s="113"/>
      <c r="C110" s="114"/>
      <c r="D110" s="113"/>
      <c r="E110" s="115"/>
      <c r="F110" s="114"/>
      <c r="G110" s="114"/>
      <c r="H110" s="116"/>
      <c r="I110" s="114"/>
      <c r="J110" s="116"/>
      <c r="K110" s="114"/>
      <c r="L110" s="114"/>
      <c r="M110" s="114"/>
      <c r="N110" s="114"/>
      <c r="O110" s="114"/>
      <c r="P110" s="114"/>
      <c r="Q110" s="114"/>
      <c r="R110" s="114"/>
      <c r="S110" s="7" t="s">
        <v>82</v>
      </c>
      <c r="T110" s="8" t="str">
        <f>T$4</f>
        <v>Meta Parcial</v>
      </c>
      <c r="U110" s="8" t="str">
        <f>U$4</f>
        <v>05-31/jan de 2025</v>
      </c>
      <c r="V110" s="8" t="str">
        <f>V$4</f>
        <v>Meta Parcial</v>
      </c>
      <c r="W110" s="8" t="str">
        <f>W$4</f>
        <v>10-31/jan de 2025</v>
      </c>
      <c r="X110" s="8" t="s">
        <v>6</v>
      </c>
      <c r="Y110" s="8" t="e">
        <f t="shared" ref="Y110:AW110" ca="1" si="48">Y$4</f>
        <v>#NAME?</v>
      </c>
      <c r="Z110" s="8" t="e">
        <f t="shared" ca="1" si="48"/>
        <v>#NAME?</v>
      </c>
      <c r="AA110" s="8" t="e">
        <f t="shared" ca="1" si="48"/>
        <v>#NAME?</v>
      </c>
      <c r="AB110" s="8" t="e">
        <f t="shared" ca="1" si="48"/>
        <v>#NAME?</v>
      </c>
      <c r="AC110" s="8" t="e">
        <f t="shared" ca="1" si="48"/>
        <v>#NAME?</v>
      </c>
      <c r="AD110" s="8" t="e">
        <f t="shared" ca="1" si="48"/>
        <v>#NAME?</v>
      </c>
      <c r="AE110" s="8" t="e">
        <f t="shared" ca="1" si="48"/>
        <v>#NAME?</v>
      </c>
      <c r="AF110" s="8" t="e">
        <f t="shared" ca="1" si="48"/>
        <v>#NAME?</v>
      </c>
      <c r="AG110" s="8" t="e">
        <f t="shared" ca="1" si="48"/>
        <v>#NAME?</v>
      </c>
      <c r="AH110" s="8" t="e">
        <f t="shared" ca="1" si="48"/>
        <v>#NAME?</v>
      </c>
      <c r="AI110" s="8" t="e">
        <f t="shared" ca="1" si="48"/>
        <v>#NAME?</v>
      </c>
      <c r="AJ110" s="8" t="e">
        <f t="shared" ca="1" si="48"/>
        <v>#NAME?</v>
      </c>
      <c r="AK110" s="8" t="e">
        <f t="shared" ca="1" si="48"/>
        <v>#NAME?</v>
      </c>
      <c r="AL110" s="8" t="e">
        <f t="shared" ca="1" si="48"/>
        <v>#NAME?</v>
      </c>
      <c r="AM110" s="8" t="e">
        <f t="shared" ca="1" si="48"/>
        <v>#NAME?</v>
      </c>
      <c r="AN110" s="8" t="e">
        <f t="shared" ca="1" si="48"/>
        <v>#NAME?</v>
      </c>
      <c r="AO110" s="8" t="e">
        <f t="shared" ca="1" si="48"/>
        <v>#NAME?</v>
      </c>
      <c r="AP110" s="8" t="e">
        <f t="shared" ca="1" si="48"/>
        <v>#NAME?</v>
      </c>
      <c r="AQ110" s="8" t="e">
        <f t="shared" ca="1" si="48"/>
        <v>#NAME?</v>
      </c>
      <c r="AR110" s="8" t="e">
        <f t="shared" ca="1" si="48"/>
        <v>#NAME?</v>
      </c>
      <c r="AS110" s="8" t="e">
        <f t="shared" ca="1" si="48"/>
        <v>#NAME?</v>
      </c>
      <c r="AT110" s="8" t="e">
        <f t="shared" ca="1" si="48"/>
        <v>#NAME?</v>
      </c>
      <c r="AU110" s="8" t="e">
        <f t="shared" ca="1" si="48"/>
        <v>#NAME?</v>
      </c>
      <c r="AV110" s="8" t="e">
        <f t="shared" ca="1" si="48"/>
        <v>#NAME?</v>
      </c>
      <c r="AW110" s="8" t="e">
        <f t="shared" ca="1" si="48"/>
        <v>#NAME?</v>
      </c>
      <c r="BA110" s="14" t="s">
        <v>83</v>
      </c>
    </row>
    <row r="111" spans="1:53" s="14" customFormat="1" x14ac:dyDescent="0.25">
      <c r="A111" s="112" t="str">
        <f t="shared" si="47"/>
        <v>Audiometria</v>
      </c>
      <c r="B111" s="113"/>
      <c r="C111" s="114"/>
      <c r="D111" s="113"/>
      <c r="E111" s="115"/>
      <c r="F111" s="114"/>
      <c r="G111" s="114"/>
      <c r="H111" s="116"/>
      <c r="I111" s="114"/>
      <c r="J111" s="116"/>
      <c r="K111" s="114"/>
      <c r="L111" s="114"/>
      <c r="M111" s="114"/>
      <c r="N111" s="114"/>
      <c r="O111" s="114"/>
      <c r="P111" s="114"/>
      <c r="Q111" s="114"/>
      <c r="R111" s="114"/>
      <c r="S111" s="108" t="s">
        <v>84</v>
      </c>
      <c r="T111" s="93">
        <f t="shared" ref="T111:T121" si="49">ROUND((X111/31)*27,0)</f>
        <v>4</v>
      </c>
      <c r="U111" s="118">
        <v>0</v>
      </c>
      <c r="V111" s="93">
        <f>ROUND((X111/31)*22,0)</f>
        <v>4</v>
      </c>
      <c r="W111" s="119"/>
      <c r="X111" s="93">
        <v>5</v>
      </c>
      <c r="Y111" s="119"/>
      <c r="Z111" s="119">
        <v>0</v>
      </c>
      <c r="AA111" s="119">
        <v>0</v>
      </c>
      <c r="AB111" s="119">
        <v>0</v>
      </c>
      <c r="AC111" s="119">
        <v>0</v>
      </c>
      <c r="AD111" s="119">
        <v>0</v>
      </c>
      <c r="AE111" s="119">
        <v>0</v>
      </c>
      <c r="AF111" s="119">
        <v>0</v>
      </c>
      <c r="AG111" s="119">
        <v>0</v>
      </c>
      <c r="AH111" s="119">
        <v>0</v>
      </c>
      <c r="AI111" s="119">
        <v>0</v>
      </c>
      <c r="AJ111" s="119">
        <v>0</v>
      </c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</row>
    <row r="112" spans="1:53" s="14" customFormat="1" x14ac:dyDescent="0.25">
      <c r="A112" s="112" t="str">
        <f t="shared" si="47"/>
        <v>Cistoscopia</v>
      </c>
      <c r="B112" s="113"/>
      <c r="C112" s="114"/>
      <c r="D112" s="113"/>
      <c r="E112" s="115"/>
      <c r="F112" s="114"/>
      <c r="G112" s="114"/>
      <c r="H112" s="116"/>
      <c r="I112" s="114"/>
      <c r="J112" s="116"/>
      <c r="K112" s="114"/>
      <c r="L112" s="114"/>
      <c r="M112" s="114"/>
      <c r="N112" s="114"/>
      <c r="O112" s="114"/>
      <c r="P112" s="114"/>
      <c r="Q112" s="114"/>
      <c r="R112" s="114"/>
      <c r="S112" s="108" t="s">
        <v>85</v>
      </c>
      <c r="T112" s="93">
        <f t="shared" si="49"/>
        <v>4</v>
      </c>
      <c r="U112" s="118">
        <v>0</v>
      </c>
      <c r="V112" s="93">
        <f t="shared" ref="V112:V121" si="50">ROUND((X112/31)*22,0)</f>
        <v>4</v>
      </c>
      <c r="W112" s="119"/>
      <c r="X112" s="93">
        <v>5</v>
      </c>
      <c r="Y112" s="119"/>
      <c r="Z112" s="119">
        <v>0</v>
      </c>
      <c r="AA112" s="119">
        <v>0</v>
      </c>
      <c r="AB112" s="119">
        <v>0</v>
      </c>
      <c r="AC112" s="119">
        <v>0</v>
      </c>
      <c r="AD112" s="119">
        <v>0</v>
      </c>
      <c r="AE112" s="119">
        <v>0</v>
      </c>
      <c r="AF112" s="119">
        <v>0</v>
      </c>
      <c r="AG112" s="119">
        <v>0</v>
      </c>
      <c r="AH112" s="119">
        <v>0</v>
      </c>
      <c r="AI112" s="119">
        <v>0</v>
      </c>
      <c r="AJ112" s="119">
        <v>0</v>
      </c>
      <c r="AK112" s="119"/>
      <c r="AL112" s="119"/>
      <c r="AM112" s="119"/>
      <c r="AN112" s="119"/>
      <c r="AO112" s="119"/>
      <c r="AP112" s="119"/>
      <c r="AQ112" s="119"/>
      <c r="AR112" s="119"/>
      <c r="AS112" s="119"/>
      <c r="AT112" s="119"/>
      <c r="AU112" s="119"/>
      <c r="AV112" s="119"/>
      <c r="AW112" s="119"/>
    </row>
    <row r="113" spans="1:49" s="14" customFormat="1" x14ac:dyDescent="0.25">
      <c r="A113" s="112" t="str">
        <f t="shared" si="47"/>
        <v>Colonoscopia</v>
      </c>
      <c r="B113" s="113"/>
      <c r="C113" s="114"/>
      <c r="D113" s="113"/>
      <c r="E113" s="115"/>
      <c r="F113" s="114"/>
      <c r="G113" s="114"/>
      <c r="H113" s="116"/>
      <c r="I113" s="114"/>
      <c r="J113" s="116"/>
      <c r="K113" s="114"/>
      <c r="L113" s="114"/>
      <c r="M113" s="114"/>
      <c r="N113" s="114"/>
      <c r="O113" s="114"/>
      <c r="P113" s="114"/>
      <c r="Q113" s="114"/>
      <c r="R113" s="114"/>
      <c r="S113" s="108" t="s">
        <v>86</v>
      </c>
      <c r="T113" s="93">
        <f t="shared" si="49"/>
        <v>87</v>
      </c>
      <c r="U113" s="118">
        <v>0</v>
      </c>
      <c r="V113" s="93">
        <f t="shared" si="50"/>
        <v>71</v>
      </c>
      <c r="W113" s="119"/>
      <c r="X113" s="93">
        <v>100</v>
      </c>
      <c r="Y113" s="119"/>
      <c r="Z113" s="119">
        <v>120</v>
      </c>
      <c r="AA113" s="119">
        <v>120</v>
      </c>
      <c r="AB113" s="119">
        <v>120</v>
      </c>
      <c r="AC113" s="119">
        <v>100</v>
      </c>
      <c r="AD113" s="119">
        <v>100</v>
      </c>
      <c r="AE113" s="119">
        <v>100</v>
      </c>
      <c r="AF113" s="119">
        <v>100</v>
      </c>
      <c r="AG113" s="119">
        <v>102</v>
      </c>
      <c r="AH113" s="119">
        <v>36</v>
      </c>
      <c r="AI113" s="119">
        <v>100</v>
      </c>
      <c r="AJ113" s="119">
        <v>104</v>
      </c>
      <c r="AK113" s="119"/>
      <c r="AL113" s="119"/>
      <c r="AM113" s="119"/>
      <c r="AN113" s="119"/>
      <c r="AO113" s="119"/>
      <c r="AP113" s="119"/>
      <c r="AQ113" s="119"/>
      <c r="AR113" s="119"/>
      <c r="AS113" s="119"/>
      <c r="AT113" s="119"/>
      <c r="AU113" s="119"/>
      <c r="AV113" s="119"/>
      <c r="AW113" s="119"/>
    </row>
    <row r="114" spans="1:49" s="14" customFormat="1" x14ac:dyDescent="0.25">
      <c r="A114" s="112" t="str">
        <f t="shared" si="47"/>
        <v>Colposcopia</v>
      </c>
      <c r="B114" s="113"/>
      <c r="C114" s="114"/>
      <c r="D114" s="113"/>
      <c r="E114" s="115"/>
      <c r="F114" s="114"/>
      <c r="G114" s="114"/>
      <c r="H114" s="116"/>
      <c r="I114" s="114"/>
      <c r="J114" s="116"/>
      <c r="K114" s="114"/>
      <c r="L114" s="114"/>
      <c r="M114" s="114"/>
      <c r="N114" s="114"/>
      <c r="O114" s="114"/>
      <c r="P114" s="114"/>
      <c r="Q114" s="114"/>
      <c r="R114" s="114"/>
      <c r="S114" s="108" t="s">
        <v>87</v>
      </c>
      <c r="T114" s="93">
        <f t="shared" si="49"/>
        <v>9</v>
      </c>
      <c r="U114" s="118">
        <v>7</v>
      </c>
      <c r="V114" s="93">
        <f t="shared" si="50"/>
        <v>7</v>
      </c>
      <c r="W114" s="119"/>
      <c r="X114" s="93">
        <v>10</v>
      </c>
      <c r="Y114" s="119"/>
      <c r="Z114" s="119">
        <v>10</v>
      </c>
      <c r="AA114" s="119">
        <v>10</v>
      </c>
      <c r="AB114" s="119">
        <v>10</v>
      </c>
      <c r="AC114" s="119">
        <v>10</v>
      </c>
      <c r="AD114" s="119">
        <v>10</v>
      </c>
      <c r="AE114" s="119">
        <v>10</v>
      </c>
      <c r="AF114" s="119">
        <v>10</v>
      </c>
      <c r="AG114" s="119">
        <v>10</v>
      </c>
      <c r="AH114" s="119">
        <v>10</v>
      </c>
      <c r="AI114" s="119">
        <v>10</v>
      </c>
      <c r="AJ114" s="119">
        <v>20</v>
      </c>
      <c r="AK114" s="119"/>
      <c r="AL114" s="119"/>
      <c r="AM114" s="119"/>
      <c r="AN114" s="119"/>
      <c r="AO114" s="119"/>
      <c r="AP114" s="119"/>
      <c r="AQ114" s="119"/>
      <c r="AR114" s="119"/>
      <c r="AS114" s="119"/>
      <c r="AT114" s="119"/>
      <c r="AU114" s="119"/>
      <c r="AV114" s="119"/>
      <c r="AW114" s="119"/>
    </row>
    <row r="115" spans="1:49" s="14" customFormat="1" x14ac:dyDescent="0.25">
      <c r="A115" s="112" t="str">
        <f t="shared" si="47"/>
        <v>Densitometria Óssea</v>
      </c>
      <c r="B115" s="113"/>
      <c r="C115" s="114"/>
      <c r="D115" s="113"/>
      <c r="E115" s="115"/>
      <c r="F115" s="114"/>
      <c r="G115" s="114"/>
      <c r="H115" s="116"/>
      <c r="I115" s="114"/>
      <c r="J115" s="116"/>
      <c r="K115" s="114"/>
      <c r="L115" s="114"/>
      <c r="M115" s="114"/>
      <c r="N115" s="114"/>
      <c r="O115" s="114"/>
      <c r="P115" s="114"/>
      <c r="Q115" s="114"/>
      <c r="R115" s="114"/>
      <c r="S115" s="108" t="s">
        <v>88</v>
      </c>
      <c r="T115" s="93">
        <f t="shared" si="49"/>
        <v>78</v>
      </c>
      <c r="U115" s="118">
        <v>88</v>
      </c>
      <c r="V115" s="93">
        <f t="shared" si="50"/>
        <v>64</v>
      </c>
      <c r="W115" s="119"/>
      <c r="X115" s="93">
        <v>90</v>
      </c>
      <c r="Y115" s="119"/>
      <c r="Z115" s="119">
        <v>160</v>
      </c>
      <c r="AA115" s="119">
        <v>126</v>
      </c>
      <c r="AB115" s="119">
        <v>120</v>
      </c>
      <c r="AC115" s="119">
        <v>168</v>
      </c>
      <c r="AD115" s="119">
        <v>105</v>
      </c>
      <c r="AE115" s="119">
        <v>230</v>
      </c>
      <c r="AF115" s="119">
        <v>160</v>
      </c>
      <c r="AG115" s="119">
        <v>176</v>
      </c>
      <c r="AH115" s="119">
        <v>230</v>
      </c>
      <c r="AI115" s="119">
        <v>114</v>
      </c>
      <c r="AJ115" s="119">
        <v>190</v>
      </c>
      <c r="AK115" s="119"/>
      <c r="AL115" s="119"/>
      <c r="AM115" s="119"/>
      <c r="AN115" s="119"/>
      <c r="AO115" s="119"/>
      <c r="AP115" s="119"/>
      <c r="AQ115" s="119"/>
      <c r="AR115" s="119"/>
      <c r="AS115" s="119"/>
      <c r="AT115" s="119"/>
      <c r="AU115" s="119"/>
      <c r="AV115" s="119"/>
      <c r="AW115" s="119"/>
    </row>
    <row r="116" spans="1:49" s="14" customFormat="1" x14ac:dyDescent="0.25">
      <c r="A116" s="112" t="str">
        <f t="shared" si="47"/>
        <v>Doppler Vascular</v>
      </c>
      <c r="B116" s="113"/>
      <c r="C116" s="114"/>
      <c r="D116" s="113"/>
      <c r="E116" s="115"/>
      <c r="F116" s="114"/>
      <c r="G116" s="114"/>
      <c r="H116" s="116"/>
      <c r="I116" s="114"/>
      <c r="J116" s="116"/>
      <c r="K116" s="114"/>
      <c r="L116" s="114"/>
      <c r="M116" s="114"/>
      <c r="N116" s="114"/>
      <c r="O116" s="114"/>
      <c r="P116" s="114"/>
      <c r="Q116" s="114"/>
      <c r="R116" s="114"/>
      <c r="S116" s="108" t="s">
        <v>89</v>
      </c>
      <c r="T116" s="93">
        <f t="shared" si="49"/>
        <v>70</v>
      </c>
      <c r="U116" s="118">
        <v>40</v>
      </c>
      <c r="V116" s="93">
        <f t="shared" si="50"/>
        <v>57</v>
      </c>
      <c r="W116" s="119"/>
      <c r="X116" s="93">
        <v>80</v>
      </c>
      <c r="Y116" s="119"/>
      <c r="Z116" s="119">
        <v>81</v>
      </c>
      <c r="AA116" s="119">
        <v>105</v>
      </c>
      <c r="AB116" s="119">
        <v>165</v>
      </c>
      <c r="AC116" s="119">
        <v>80</v>
      </c>
      <c r="AD116" s="119">
        <v>80</v>
      </c>
      <c r="AE116" s="119">
        <v>80</v>
      </c>
      <c r="AF116" s="119">
        <v>80</v>
      </c>
      <c r="AG116" s="119">
        <v>80</v>
      </c>
      <c r="AH116" s="119">
        <v>120</v>
      </c>
      <c r="AI116" s="119">
        <v>140</v>
      </c>
      <c r="AJ116" s="119">
        <v>80</v>
      </c>
      <c r="AK116" s="119"/>
      <c r="AL116" s="119"/>
      <c r="AM116" s="119"/>
      <c r="AN116" s="119"/>
      <c r="AO116" s="119"/>
      <c r="AP116" s="119"/>
      <c r="AQ116" s="119"/>
      <c r="AR116" s="119"/>
      <c r="AS116" s="119"/>
      <c r="AT116" s="119"/>
      <c r="AU116" s="119"/>
      <c r="AV116" s="119"/>
      <c r="AW116" s="119"/>
    </row>
    <row r="117" spans="1:49" s="14" customFormat="1" x14ac:dyDescent="0.25">
      <c r="A117" s="112" t="str">
        <f t="shared" si="47"/>
        <v>Ecocardiografia</v>
      </c>
      <c r="B117" s="113"/>
      <c r="C117" s="114"/>
      <c r="D117" s="113"/>
      <c r="E117" s="115"/>
      <c r="F117" s="114"/>
      <c r="G117" s="114"/>
      <c r="H117" s="116"/>
      <c r="I117" s="114"/>
      <c r="J117" s="116"/>
      <c r="K117" s="114"/>
      <c r="L117" s="114"/>
      <c r="M117" s="114"/>
      <c r="N117" s="114"/>
      <c r="O117" s="114"/>
      <c r="P117" s="114"/>
      <c r="Q117" s="114"/>
      <c r="R117" s="114"/>
      <c r="S117" s="108" t="s">
        <v>90</v>
      </c>
      <c r="T117" s="93">
        <f t="shared" si="49"/>
        <v>44</v>
      </c>
      <c r="U117" s="118">
        <v>27</v>
      </c>
      <c r="V117" s="93">
        <f t="shared" si="50"/>
        <v>35</v>
      </c>
      <c r="W117" s="119"/>
      <c r="X117" s="93">
        <v>50</v>
      </c>
      <c r="Y117" s="119"/>
      <c r="Z117" s="119">
        <v>84</v>
      </c>
      <c r="AA117" s="119">
        <v>84</v>
      </c>
      <c r="AB117" s="119">
        <v>51</v>
      </c>
      <c r="AC117" s="119">
        <v>55</v>
      </c>
      <c r="AD117" s="119">
        <v>0</v>
      </c>
      <c r="AE117" s="119">
        <v>0</v>
      </c>
      <c r="AF117" s="119">
        <v>0</v>
      </c>
      <c r="AG117" s="119">
        <v>0</v>
      </c>
      <c r="AH117" s="119">
        <v>0</v>
      </c>
      <c r="AI117" s="119">
        <v>10</v>
      </c>
      <c r="AJ117" s="119">
        <v>35</v>
      </c>
      <c r="AK117" s="119"/>
      <c r="AL117" s="119"/>
      <c r="AM117" s="119"/>
      <c r="AN117" s="119"/>
      <c r="AO117" s="119"/>
      <c r="AP117" s="119"/>
      <c r="AQ117" s="119"/>
      <c r="AR117" s="119"/>
      <c r="AS117" s="119"/>
      <c r="AT117" s="119"/>
      <c r="AU117" s="119"/>
      <c r="AV117" s="119"/>
      <c r="AW117" s="119"/>
    </row>
    <row r="118" spans="1:49" s="14" customFormat="1" x14ac:dyDescent="0.25">
      <c r="A118" s="112" t="str">
        <f t="shared" si="47"/>
        <v>Eletrocardiografia</v>
      </c>
      <c r="B118" s="113"/>
      <c r="C118" s="114"/>
      <c r="D118" s="113"/>
      <c r="E118" s="115"/>
      <c r="F118" s="114"/>
      <c r="G118" s="114"/>
      <c r="H118" s="116"/>
      <c r="I118" s="114"/>
      <c r="J118" s="116"/>
      <c r="K118" s="114"/>
      <c r="L118" s="114"/>
      <c r="M118" s="114"/>
      <c r="N118" s="114"/>
      <c r="O118" s="114"/>
      <c r="P118" s="114"/>
      <c r="Q118" s="114"/>
      <c r="R118" s="114"/>
      <c r="S118" s="108" t="s">
        <v>91</v>
      </c>
      <c r="T118" s="93">
        <f t="shared" si="49"/>
        <v>9</v>
      </c>
      <c r="U118" s="118">
        <v>132</v>
      </c>
      <c r="V118" s="93">
        <f t="shared" si="50"/>
        <v>7</v>
      </c>
      <c r="W118" s="119"/>
      <c r="X118" s="93">
        <v>10</v>
      </c>
      <c r="Y118" s="119"/>
      <c r="Z118" s="119">
        <v>20</v>
      </c>
      <c r="AA118" s="119">
        <v>21</v>
      </c>
      <c r="AB118" s="119">
        <v>20</v>
      </c>
      <c r="AC118" s="119">
        <v>21</v>
      </c>
      <c r="AD118" s="119">
        <v>21</v>
      </c>
      <c r="AE118" s="119">
        <v>115</v>
      </c>
      <c r="AF118" s="119">
        <v>120</v>
      </c>
      <c r="AG118" s="119">
        <v>132</v>
      </c>
      <c r="AH118" s="119">
        <v>184</v>
      </c>
      <c r="AI118" s="119">
        <v>152</v>
      </c>
      <c r="AJ118" s="119">
        <v>48</v>
      </c>
      <c r="AK118" s="119"/>
      <c r="AL118" s="119"/>
      <c r="AM118" s="119"/>
      <c r="AN118" s="119"/>
      <c r="AO118" s="119"/>
      <c r="AP118" s="119"/>
      <c r="AQ118" s="119"/>
      <c r="AR118" s="119"/>
      <c r="AS118" s="119"/>
      <c r="AT118" s="119"/>
      <c r="AU118" s="119"/>
      <c r="AV118" s="119"/>
      <c r="AW118" s="119"/>
    </row>
    <row r="119" spans="1:49" s="14" customFormat="1" x14ac:dyDescent="0.25">
      <c r="A119" s="112" t="str">
        <f t="shared" si="47"/>
        <v>Eletroencefalografia</v>
      </c>
      <c r="B119" s="113"/>
      <c r="C119" s="114"/>
      <c r="D119" s="113"/>
      <c r="E119" s="115"/>
      <c r="F119" s="114"/>
      <c r="G119" s="114"/>
      <c r="H119" s="116"/>
      <c r="I119" s="114"/>
      <c r="J119" s="116"/>
      <c r="K119" s="114"/>
      <c r="L119" s="114"/>
      <c r="M119" s="114"/>
      <c r="N119" s="114"/>
      <c r="O119" s="114"/>
      <c r="P119" s="114"/>
      <c r="Q119" s="114"/>
      <c r="R119" s="114"/>
      <c r="S119" s="108" t="s">
        <v>92</v>
      </c>
      <c r="T119" s="93">
        <f t="shared" si="49"/>
        <v>13</v>
      </c>
      <c r="U119" s="118">
        <v>20</v>
      </c>
      <c r="V119" s="93">
        <f t="shared" si="50"/>
        <v>11</v>
      </c>
      <c r="W119" s="119"/>
      <c r="X119" s="93">
        <v>15</v>
      </c>
      <c r="Y119" s="119"/>
      <c r="Z119" s="119">
        <v>20</v>
      </c>
      <c r="AA119" s="119">
        <v>20</v>
      </c>
      <c r="AB119" s="119">
        <v>20</v>
      </c>
      <c r="AC119" s="119">
        <v>20</v>
      </c>
      <c r="AD119" s="119">
        <v>20</v>
      </c>
      <c r="AE119" s="119">
        <v>20</v>
      </c>
      <c r="AF119" s="119">
        <v>20</v>
      </c>
      <c r="AG119" s="119">
        <v>20</v>
      </c>
      <c r="AH119" s="119">
        <v>36</v>
      </c>
      <c r="AI119" s="119">
        <v>28</v>
      </c>
      <c r="AJ119" s="119">
        <v>51</v>
      </c>
      <c r="AK119" s="119"/>
      <c r="AL119" s="119"/>
      <c r="AM119" s="119"/>
      <c r="AN119" s="119"/>
      <c r="AO119" s="119"/>
      <c r="AP119" s="119"/>
      <c r="AQ119" s="119"/>
      <c r="AR119" s="119"/>
      <c r="AS119" s="119"/>
      <c r="AT119" s="119"/>
      <c r="AU119" s="119"/>
      <c r="AV119" s="119"/>
      <c r="AW119" s="119"/>
    </row>
    <row r="120" spans="1:49" s="14" customFormat="1" x14ac:dyDescent="0.25">
      <c r="A120" s="112" t="str">
        <f t="shared" si="47"/>
        <v>Eletroneuromiografia</v>
      </c>
      <c r="B120" s="113"/>
      <c r="C120" s="114"/>
      <c r="D120" s="113"/>
      <c r="E120" s="115"/>
      <c r="F120" s="114"/>
      <c r="G120" s="114"/>
      <c r="H120" s="116"/>
      <c r="I120" s="114"/>
      <c r="J120" s="116"/>
      <c r="K120" s="114"/>
      <c r="L120" s="114"/>
      <c r="M120" s="114"/>
      <c r="N120" s="114"/>
      <c r="O120" s="114"/>
      <c r="P120" s="114"/>
      <c r="Q120" s="114"/>
      <c r="R120" s="114"/>
      <c r="S120" s="108" t="s">
        <v>93</v>
      </c>
      <c r="T120" s="93">
        <f t="shared" si="49"/>
        <v>35</v>
      </c>
      <c r="U120" s="118">
        <v>1</v>
      </c>
      <c r="V120" s="93">
        <f t="shared" si="50"/>
        <v>28</v>
      </c>
      <c r="W120" s="119"/>
      <c r="X120" s="93">
        <v>40</v>
      </c>
      <c r="Y120" s="119"/>
      <c r="Z120" s="119">
        <v>2</v>
      </c>
      <c r="AA120" s="119">
        <v>2</v>
      </c>
      <c r="AB120" s="119">
        <v>3</v>
      </c>
      <c r="AC120" s="119">
        <v>0</v>
      </c>
      <c r="AD120" s="119">
        <v>0</v>
      </c>
      <c r="AE120" s="119">
        <v>0</v>
      </c>
      <c r="AF120" s="119">
        <v>0</v>
      </c>
      <c r="AG120" s="119">
        <v>0</v>
      </c>
      <c r="AH120" s="119">
        <v>10</v>
      </c>
      <c r="AI120" s="119">
        <v>12</v>
      </c>
      <c r="AJ120" s="119">
        <v>12</v>
      </c>
      <c r="AK120" s="119"/>
      <c r="AL120" s="119"/>
      <c r="AM120" s="119"/>
      <c r="AN120" s="119"/>
      <c r="AO120" s="119"/>
      <c r="AP120" s="119"/>
      <c r="AQ120" s="119"/>
      <c r="AR120" s="119"/>
      <c r="AS120" s="119"/>
      <c r="AT120" s="119"/>
      <c r="AU120" s="119"/>
      <c r="AV120" s="119"/>
      <c r="AW120" s="119"/>
    </row>
    <row r="121" spans="1:49" s="14" customFormat="1" x14ac:dyDescent="0.25">
      <c r="A121" s="112" t="str">
        <f t="shared" si="47"/>
        <v>Endoscopia</v>
      </c>
      <c r="B121" s="113"/>
      <c r="C121" s="114"/>
      <c r="D121" s="113"/>
      <c r="E121" s="115"/>
      <c r="F121" s="114"/>
      <c r="G121" s="114"/>
      <c r="H121" s="116"/>
      <c r="I121" s="114"/>
      <c r="J121" s="116"/>
      <c r="K121" s="114"/>
      <c r="L121" s="114"/>
      <c r="M121" s="114"/>
      <c r="N121" s="114"/>
      <c r="O121" s="114"/>
      <c r="P121" s="114"/>
      <c r="Q121" s="114"/>
      <c r="R121" s="114"/>
      <c r="S121" s="108" t="s">
        <v>94</v>
      </c>
      <c r="T121" s="93">
        <f t="shared" si="49"/>
        <v>105</v>
      </c>
      <c r="U121" s="118">
        <v>38</v>
      </c>
      <c r="V121" s="93">
        <f t="shared" si="50"/>
        <v>85</v>
      </c>
      <c r="W121" s="119"/>
      <c r="X121" s="93">
        <v>120</v>
      </c>
      <c r="Y121" s="119"/>
      <c r="Z121" s="119">
        <v>150</v>
      </c>
      <c r="AA121" s="119">
        <v>150</v>
      </c>
      <c r="AB121" s="119">
        <v>150</v>
      </c>
      <c r="AC121" s="119">
        <v>30</v>
      </c>
      <c r="AD121" s="119">
        <v>120</v>
      </c>
      <c r="AE121" s="119">
        <v>120</v>
      </c>
      <c r="AF121" s="119">
        <v>120</v>
      </c>
      <c r="AG121" s="119">
        <v>120</v>
      </c>
      <c r="AH121" s="119">
        <v>84</v>
      </c>
      <c r="AI121" s="119">
        <v>120</v>
      </c>
      <c r="AJ121" s="119">
        <v>120</v>
      </c>
      <c r="AK121" s="119"/>
      <c r="AL121" s="119"/>
      <c r="AM121" s="119"/>
      <c r="AN121" s="119"/>
      <c r="AO121" s="119"/>
      <c r="AP121" s="119"/>
      <c r="AQ121" s="119"/>
      <c r="AR121" s="119"/>
      <c r="AS121" s="119"/>
      <c r="AT121" s="119"/>
      <c r="AU121" s="119"/>
      <c r="AV121" s="119"/>
      <c r="AW121" s="119"/>
    </row>
    <row r="122" spans="1:49" s="14" customFormat="1" hidden="1" x14ac:dyDescent="0.25">
      <c r="A122" s="112">
        <f t="shared" si="47"/>
        <v>0</v>
      </c>
      <c r="B122" s="113"/>
      <c r="C122" s="114"/>
      <c r="D122" s="113"/>
      <c r="E122" s="115"/>
      <c r="F122" s="114"/>
      <c r="G122" s="114"/>
      <c r="H122" s="116"/>
      <c r="I122" s="114"/>
      <c r="J122" s="116"/>
      <c r="K122" s="114"/>
      <c r="L122" s="114"/>
      <c r="M122" s="114"/>
      <c r="N122" s="114"/>
      <c r="O122" s="114"/>
      <c r="P122" s="114"/>
      <c r="Q122" s="114"/>
      <c r="R122" s="114"/>
      <c r="S122" s="120"/>
      <c r="T122" s="120"/>
      <c r="U122" s="118"/>
      <c r="V122" s="120"/>
      <c r="W122" s="121"/>
      <c r="X122" s="96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21"/>
      <c r="AV122" s="121"/>
      <c r="AW122" s="121"/>
    </row>
    <row r="123" spans="1:49" s="14" customFormat="1" x14ac:dyDescent="0.25">
      <c r="A123" s="112" t="str">
        <f t="shared" si="47"/>
        <v>Espirometria</v>
      </c>
      <c r="B123" s="113"/>
      <c r="C123" s="114"/>
      <c r="D123" s="113"/>
      <c r="E123" s="115"/>
      <c r="F123" s="114"/>
      <c r="G123" s="114"/>
      <c r="H123" s="116"/>
      <c r="I123" s="114"/>
      <c r="J123" s="116"/>
      <c r="K123" s="114"/>
      <c r="L123" s="114"/>
      <c r="M123" s="114"/>
      <c r="N123" s="114"/>
      <c r="O123" s="114"/>
      <c r="P123" s="114"/>
      <c r="Q123" s="114"/>
      <c r="R123" s="114"/>
      <c r="S123" s="108" t="s">
        <v>95</v>
      </c>
      <c r="T123" s="93">
        <f>ROUND((X123/31)*27,0)</f>
        <v>44</v>
      </c>
      <c r="U123" s="118">
        <v>0</v>
      </c>
      <c r="V123" s="93">
        <f>ROUND((X123/31)*22,0)</f>
        <v>35</v>
      </c>
      <c r="W123" s="119"/>
      <c r="X123" s="93">
        <v>50</v>
      </c>
      <c r="Y123" s="119"/>
      <c r="Z123" s="119">
        <v>0</v>
      </c>
      <c r="AA123" s="119">
        <v>68</v>
      </c>
      <c r="AB123" s="119">
        <v>68</v>
      </c>
      <c r="AC123" s="119">
        <v>51</v>
      </c>
      <c r="AD123" s="119">
        <v>50</v>
      </c>
      <c r="AE123" s="119">
        <v>50</v>
      </c>
      <c r="AF123" s="119">
        <v>50</v>
      </c>
      <c r="AG123" s="119">
        <v>50</v>
      </c>
      <c r="AH123" s="119">
        <v>40</v>
      </c>
      <c r="AI123" s="119">
        <v>50</v>
      </c>
      <c r="AJ123" s="119">
        <v>51</v>
      </c>
      <c r="AK123" s="119"/>
      <c r="AL123" s="119"/>
      <c r="AM123" s="119"/>
      <c r="AN123" s="119"/>
      <c r="AO123" s="119"/>
      <c r="AP123" s="119"/>
      <c r="AQ123" s="119"/>
      <c r="AR123" s="119"/>
      <c r="AS123" s="119"/>
      <c r="AT123" s="119"/>
      <c r="AU123" s="119"/>
      <c r="AV123" s="119"/>
      <c r="AW123" s="119"/>
    </row>
    <row r="124" spans="1:49" s="14" customFormat="1" x14ac:dyDescent="0.25">
      <c r="A124" s="112" t="str">
        <f t="shared" si="47"/>
        <v>Holter</v>
      </c>
      <c r="B124" s="113"/>
      <c r="C124" s="114"/>
      <c r="D124" s="113"/>
      <c r="E124" s="115"/>
      <c r="F124" s="114"/>
      <c r="G124" s="114"/>
      <c r="H124" s="116"/>
      <c r="I124" s="114"/>
      <c r="J124" s="116"/>
      <c r="K124" s="114"/>
      <c r="L124" s="114"/>
      <c r="M124" s="114"/>
      <c r="N124" s="114"/>
      <c r="O124" s="114"/>
      <c r="P124" s="114"/>
      <c r="Q124" s="114"/>
      <c r="R124" s="114"/>
      <c r="S124" s="108" t="s">
        <v>96</v>
      </c>
      <c r="T124" s="93">
        <f>ROUND((X124/31)*27,0)</f>
        <v>44</v>
      </c>
      <c r="U124" s="118">
        <v>27</v>
      </c>
      <c r="V124" s="93">
        <f>ROUND((X124/31)*22,0)</f>
        <v>35</v>
      </c>
      <c r="W124" s="119"/>
      <c r="X124" s="93">
        <v>50</v>
      </c>
      <c r="Y124" s="119"/>
      <c r="Z124" s="119">
        <v>81</v>
      </c>
      <c r="AA124" s="119">
        <v>81</v>
      </c>
      <c r="AB124" s="119">
        <v>44</v>
      </c>
      <c r="AC124" s="119">
        <v>81</v>
      </c>
      <c r="AD124" s="119">
        <v>50</v>
      </c>
      <c r="AE124" s="119">
        <v>80</v>
      </c>
      <c r="AF124" s="119">
        <v>96</v>
      </c>
      <c r="AG124" s="119">
        <v>96</v>
      </c>
      <c r="AH124" s="119">
        <v>96</v>
      </c>
      <c r="AI124" s="119">
        <v>72</v>
      </c>
      <c r="AJ124" s="119">
        <v>64</v>
      </c>
      <c r="AK124" s="119"/>
      <c r="AL124" s="119"/>
      <c r="AM124" s="119"/>
      <c r="AN124" s="119"/>
      <c r="AO124" s="119"/>
      <c r="AP124" s="119"/>
      <c r="AQ124" s="119"/>
      <c r="AR124" s="119"/>
      <c r="AS124" s="119"/>
      <c r="AT124" s="119"/>
      <c r="AU124" s="119"/>
      <c r="AV124" s="119"/>
      <c r="AW124" s="119"/>
    </row>
    <row r="125" spans="1:49" s="14" customFormat="1" x14ac:dyDescent="0.25">
      <c r="A125" s="112" t="str">
        <f t="shared" si="47"/>
        <v>Mamografia</v>
      </c>
      <c r="B125" s="113"/>
      <c r="C125" s="114"/>
      <c r="D125" s="113"/>
      <c r="E125" s="115"/>
      <c r="F125" s="114"/>
      <c r="G125" s="114"/>
      <c r="H125" s="116"/>
      <c r="I125" s="114"/>
      <c r="J125" s="116"/>
      <c r="K125" s="114"/>
      <c r="L125" s="114"/>
      <c r="M125" s="114"/>
      <c r="N125" s="114"/>
      <c r="O125" s="114"/>
      <c r="P125" s="114"/>
      <c r="Q125" s="114"/>
      <c r="R125" s="114"/>
      <c r="S125" s="108" t="s">
        <v>97</v>
      </c>
      <c r="T125" s="93">
        <f>ROUND((X125/31)*27,0)</f>
        <v>87</v>
      </c>
      <c r="U125" s="118">
        <v>78</v>
      </c>
      <c r="V125" s="93">
        <f>ROUND((X125/31)*22,0)</f>
        <v>71</v>
      </c>
      <c r="W125" s="119"/>
      <c r="X125" s="93">
        <v>100</v>
      </c>
      <c r="Y125" s="119"/>
      <c r="Z125" s="119">
        <v>168</v>
      </c>
      <c r="AA125" s="119">
        <v>130</v>
      </c>
      <c r="AB125" s="119">
        <v>132</v>
      </c>
      <c r="AC125" s="119">
        <v>117</v>
      </c>
      <c r="AD125" s="119">
        <v>128</v>
      </c>
      <c r="AE125" s="119">
        <v>156</v>
      </c>
      <c r="AF125" s="119">
        <v>120</v>
      </c>
      <c r="AG125" s="119">
        <v>140</v>
      </c>
      <c r="AH125" s="119">
        <v>360</v>
      </c>
      <c r="AI125" s="119">
        <v>128</v>
      </c>
      <c r="AJ125" s="119">
        <v>204</v>
      </c>
      <c r="AK125" s="119"/>
      <c r="AL125" s="119"/>
      <c r="AM125" s="119"/>
      <c r="AN125" s="119"/>
      <c r="AO125" s="119"/>
      <c r="AP125" s="119"/>
      <c r="AQ125" s="119"/>
      <c r="AR125" s="119"/>
      <c r="AS125" s="119"/>
      <c r="AT125" s="119"/>
      <c r="AU125" s="119"/>
      <c r="AV125" s="119"/>
      <c r="AW125" s="119"/>
    </row>
    <row r="126" spans="1:49" s="14" customFormat="1" x14ac:dyDescent="0.25">
      <c r="A126" s="112" t="str">
        <f t="shared" si="47"/>
        <v>Mapa</v>
      </c>
      <c r="B126" s="113"/>
      <c r="C126" s="114"/>
      <c r="D126" s="113"/>
      <c r="E126" s="115"/>
      <c r="F126" s="114"/>
      <c r="G126" s="114"/>
      <c r="H126" s="116"/>
      <c r="I126" s="114"/>
      <c r="J126" s="116"/>
      <c r="K126" s="114"/>
      <c r="L126" s="114"/>
      <c r="M126" s="114"/>
      <c r="N126" s="114"/>
      <c r="O126" s="114"/>
      <c r="P126" s="114"/>
      <c r="Q126" s="114"/>
      <c r="R126" s="114"/>
      <c r="S126" s="108" t="s">
        <v>98</v>
      </c>
      <c r="T126" s="93">
        <f>ROUND((X126/31)*27,0)</f>
        <v>44</v>
      </c>
      <c r="U126" s="118">
        <v>21</v>
      </c>
      <c r="V126" s="93">
        <f>ROUND((X126/31)*22,0)</f>
        <v>35</v>
      </c>
      <c r="W126" s="119"/>
      <c r="X126" s="93">
        <v>50</v>
      </c>
      <c r="Y126" s="119"/>
      <c r="Z126" s="119">
        <v>57</v>
      </c>
      <c r="AA126" s="119">
        <v>57</v>
      </c>
      <c r="AB126" s="119">
        <v>57</v>
      </c>
      <c r="AC126" s="119">
        <v>57</v>
      </c>
      <c r="AD126" s="119">
        <v>50</v>
      </c>
      <c r="AE126" s="119">
        <v>70</v>
      </c>
      <c r="AF126" s="119">
        <v>84</v>
      </c>
      <c r="AG126" s="119">
        <v>84</v>
      </c>
      <c r="AH126" s="119">
        <v>84</v>
      </c>
      <c r="AI126" s="119">
        <v>57</v>
      </c>
      <c r="AJ126" s="119">
        <v>64</v>
      </c>
      <c r="AK126" s="119"/>
      <c r="AL126" s="119"/>
      <c r="AM126" s="119"/>
      <c r="AN126" s="119"/>
      <c r="AO126" s="119"/>
      <c r="AP126" s="119"/>
      <c r="AQ126" s="119"/>
      <c r="AR126" s="119"/>
      <c r="AS126" s="119"/>
      <c r="AT126" s="119"/>
      <c r="AU126" s="119"/>
      <c r="AV126" s="119"/>
      <c r="AW126" s="119"/>
    </row>
    <row r="127" spans="1:49" s="14" customFormat="1" hidden="1" x14ac:dyDescent="0.25">
      <c r="A127" s="112">
        <f t="shared" si="47"/>
        <v>0</v>
      </c>
      <c r="B127" s="113"/>
      <c r="C127" s="114"/>
      <c r="D127" s="113"/>
      <c r="E127" s="115"/>
      <c r="F127" s="114"/>
      <c r="G127" s="114"/>
      <c r="H127" s="116"/>
      <c r="I127" s="114"/>
      <c r="J127" s="116"/>
      <c r="K127" s="114"/>
      <c r="L127" s="114"/>
      <c r="M127" s="114"/>
      <c r="N127" s="114"/>
      <c r="O127" s="114"/>
      <c r="P127" s="114"/>
      <c r="Q127" s="114"/>
      <c r="R127" s="114"/>
      <c r="S127" s="120"/>
      <c r="T127" s="120"/>
      <c r="U127" s="118"/>
      <c r="V127" s="120"/>
      <c r="W127" s="121"/>
      <c r="X127" s="96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19"/>
      <c r="AL127" s="119"/>
      <c r="AM127" s="119"/>
      <c r="AN127" s="119"/>
      <c r="AO127" s="119"/>
      <c r="AP127" s="119"/>
      <c r="AQ127" s="119"/>
      <c r="AR127" s="119"/>
      <c r="AS127" s="119"/>
      <c r="AT127" s="119"/>
      <c r="AU127" s="119"/>
      <c r="AV127" s="119"/>
      <c r="AW127" s="119"/>
    </row>
    <row r="128" spans="1:49" s="14" customFormat="1" hidden="1" x14ac:dyDescent="0.25">
      <c r="A128" s="112">
        <f t="shared" si="47"/>
        <v>0</v>
      </c>
      <c r="B128" s="113"/>
      <c r="C128" s="114"/>
      <c r="D128" s="113"/>
      <c r="E128" s="115"/>
      <c r="F128" s="114"/>
      <c r="G128" s="114"/>
      <c r="H128" s="116"/>
      <c r="I128" s="114"/>
      <c r="J128" s="116"/>
      <c r="K128" s="114"/>
      <c r="L128" s="114"/>
      <c r="M128" s="114"/>
      <c r="N128" s="114"/>
      <c r="O128" s="114"/>
      <c r="P128" s="114"/>
      <c r="Q128" s="114"/>
      <c r="R128" s="114"/>
      <c r="S128" s="120"/>
      <c r="T128" s="120"/>
      <c r="U128" s="118"/>
      <c r="V128" s="120"/>
      <c r="W128" s="121"/>
      <c r="X128" s="96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21"/>
      <c r="AV128" s="121"/>
      <c r="AW128" s="121"/>
    </row>
    <row r="129" spans="1:49" s="14" customFormat="1" x14ac:dyDescent="0.25">
      <c r="A129" s="112" t="str">
        <f t="shared" si="47"/>
        <v>Punção Aspirativa por Agulha Fina (PAAF): Mama</v>
      </c>
      <c r="B129" s="113"/>
      <c r="C129" s="114"/>
      <c r="D129" s="113"/>
      <c r="E129" s="115"/>
      <c r="F129" s="114"/>
      <c r="G129" s="114"/>
      <c r="H129" s="116"/>
      <c r="I129" s="114"/>
      <c r="J129" s="116"/>
      <c r="K129" s="114"/>
      <c r="L129" s="114"/>
      <c r="M129" s="114"/>
      <c r="N129" s="114"/>
      <c r="O129" s="114"/>
      <c r="P129" s="114"/>
      <c r="Q129" s="114"/>
      <c r="R129" s="114"/>
      <c r="S129" s="108" t="s">
        <v>99</v>
      </c>
      <c r="T129" s="93">
        <f t="shared" ref="T129:T137" si="51">ROUND((X129/31)*27,0)</f>
        <v>4</v>
      </c>
      <c r="U129" s="118">
        <v>0</v>
      </c>
      <c r="V129" s="93">
        <f t="shared" ref="V129:V137" si="52">ROUND((X129/31)*22,0)</f>
        <v>4</v>
      </c>
      <c r="W129" s="119"/>
      <c r="X129" s="93">
        <v>5</v>
      </c>
      <c r="Y129" s="119"/>
      <c r="Z129" s="119">
        <v>0</v>
      </c>
      <c r="AA129" s="119">
        <v>6</v>
      </c>
      <c r="AB129" s="119">
        <v>6</v>
      </c>
      <c r="AC129" s="119">
        <v>6</v>
      </c>
      <c r="AD129" s="119">
        <v>5</v>
      </c>
      <c r="AE129" s="119">
        <v>5</v>
      </c>
      <c r="AF129" s="119">
        <v>5</v>
      </c>
      <c r="AG129" s="119">
        <v>5</v>
      </c>
      <c r="AH129" s="119">
        <v>5</v>
      </c>
      <c r="AI129" s="119">
        <v>5</v>
      </c>
      <c r="AJ129" s="119">
        <v>5</v>
      </c>
      <c r="AK129" s="119"/>
      <c r="AL129" s="119"/>
      <c r="AM129" s="119"/>
      <c r="AN129" s="119"/>
      <c r="AO129" s="119"/>
      <c r="AP129" s="119"/>
      <c r="AQ129" s="119"/>
      <c r="AR129" s="119"/>
      <c r="AS129" s="119"/>
      <c r="AT129" s="119"/>
      <c r="AU129" s="119"/>
      <c r="AV129" s="119"/>
      <c r="AW129" s="119"/>
    </row>
    <row r="130" spans="1:49" s="14" customFormat="1" x14ac:dyDescent="0.25">
      <c r="A130" s="112" t="str">
        <f t="shared" si="47"/>
        <v>Punção Aspirativa por Agulha Fina (PAAF): Tireóide</v>
      </c>
      <c r="B130" s="113"/>
      <c r="C130" s="114"/>
      <c r="D130" s="113"/>
      <c r="E130" s="115"/>
      <c r="F130" s="114"/>
      <c r="G130" s="114"/>
      <c r="H130" s="116"/>
      <c r="I130" s="114"/>
      <c r="J130" s="116"/>
      <c r="K130" s="114"/>
      <c r="L130" s="114"/>
      <c r="M130" s="114"/>
      <c r="N130" s="114"/>
      <c r="O130" s="114"/>
      <c r="P130" s="114"/>
      <c r="Q130" s="114"/>
      <c r="R130" s="114"/>
      <c r="S130" s="108" t="s">
        <v>100</v>
      </c>
      <c r="T130" s="93">
        <f t="shared" si="51"/>
        <v>9</v>
      </c>
      <c r="U130" s="118">
        <v>0</v>
      </c>
      <c r="V130" s="93">
        <f t="shared" si="52"/>
        <v>7</v>
      </c>
      <c r="W130" s="119"/>
      <c r="X130" s="93">
        <v>10</v>
      </c>
      <c r="Y130" s="119"/>
      <c r="Z130" s="119">
        <v>0</v>
      </c>
      <c r="AA130" s="119">
        <v>12</v>
      </c>
      <c r="AB130" s="119">
        <v>12</v>
      </c>
      <c r="AC130" s="119">
        <v>0</v>
      </c>
      <c r="AD130" s="119">
        <v>10</v>
      </c>
      <c r="AE130" s="119">
        <v>10</v>
      </c>
      <c r="AF130" s="119">
        <v>10</v>
      </c>
      <c r="AG130" s="119">
        <v>10</v>
      </c>
      <c r="AH130" s="119">
        <v>10</v>
      </c>
      <c r="AI130" s="119">
        <v>10</v>
      </c>
      <c r="AJ130" s="119">
        <v>10</v>
      </c>
      <c r="AK130" s="119"/>
      <c r="AL130" s="119"/>
      <c r="AM130" s="119"/>
      <c r="AN130" s="119"/>
      <c r="AO130" s="119"/>
      <c r="AP130" s="119"/>
      <c r="AQ130" s="119"/>
      <c r="AR130" s="119"/>
      <c r="AS130" s="119"/>
      <c r="AT130" s="119"/>
      <c r="AU130" s="119"/>
      <c r="AV130" s="119"/>
      <c r="AW130" s="119"/>
    </row>
    <row r="131" spans="1:49" s="14" customFormat="1" x14ac:dyDescent="0.25">
      <c r="A131" s="112" t="str">
        <f t="shared" si="47"/>
        <v>Punção Aspirativa por Agulha Grossa</v>
      </c>
      <c r="B131" s="113"/>
      <c r="C131" s="114"/>
      <c r="D131" s="113"/>
      <c r="E131" s="115"/>
      <c r="F131" s="114"/>
      <c r="G131" s="114"/>
      <c r="H131" s="116"/>
      <c r="I131" s="114"/>
      <c r="J131" s="116"/>
      <c r="K131" s="114"/>
      <c r="L131" s="114"/>
      <c r="M131" s="114"/>
      <c r="N131" s="114"/>
      <c r="O131" s="114"/>
      <c r="P131" s="114"/>
      <c r="Q131" s="114"/>
      <c r="R131" s="114"/>
      <c r="S131" s="108" t="s">
        <v>101</v>
      </c>
      <c r="T131" s="93">
        <f t="shared" si="51"/>
        <v>4</v>
      </c>
      <c r="U131" s="118">
        <v>0</v>
      </c>
      <c r="V131" s="93">
        <f t="shared" si="52"/>
        <v>4</v>
      </c>
      <c r="W131" s="119"/>
      <c r="X131" s="93">
        <v>5</v>
      </c>
      <c r="Y131" s="119"/>
      <c r="Z131" s="119">
        <v>0</v>
      </c>
      <c r="AA131" s="119">
        <v>6</v>
      </c>
      <c r="AB131" s="119">
        <v>6</v>
      </c>
      <c r="AC131" s="119">
        <v>6</v>
      </c>
      <c r="AD131" s="119">
        <v>5</v>
      </c>
      <c r="AE131" s="119">
        <v>5</v>
      </c>
      <c r="AF131" s="119">
        <v>5</v>
      </c>
      <c r="AG131" s="119">
        <v>5</v>
      </c>
      <c r="AH131" s="119">
        <v>5</v>
      </c>
      <c r="AI131" s="119">
        <v>5</v>
      </c>
      <c r="AJ131" s="119">
        <v>5</v>
      </c>
      <c r="AK131" s="119"/>
      <c r="AL131" s="119"/>
      <c r="AM131" s="119"/>
      <c r="AN131" s="119"/>
      <c r="AO131" s="119"/>
      <c r="AP131" s="119"/>
      <c r="AQ131" s="119"/>
      <c r="AR131" s="119"/>
      <c r="AS131" s="119"/>
      <c r="AT131" s="119"/>
      <c r="AU131" s="119"/>
      <c r="AV131" s="119"/>
      <c r="AW131" s="119"/>
    </row>
    <row r="132" spans="1:49" s="14" customFormat="1" x14ac:dyDescent="0.25">
      <c r="A132" s="112" t="str">
        <f t="shared" si="47"/>
        <v>Radiologia</v>
      </c>
      <c r="B132" s="113"/>
      <c r="C132" s="114"/>
      <c r="D132" s="113"/>
      <c r="E132" s="115"/>
      <c r="F132" s="114"/>
      <c r="G132" s="114"/>
      <c r="H132" s="116"/>
      <c r="I132" s="114"/>
      <c r="J132" s="116"/>
      <c r="K132" s="114"/>
      <c r="L132" s="114"/>
      <c r="M132" s="114"/>
      <c r="N132" s="114"/>
      <c r="O132" s="114"/>
      <c r="P132" s="114"/>
      <c r="Q132" s="114"/>
      <c r="R132" s="114"/>
      <c r="S132" s="108" t="s">
        <v>102</v>
      </c>
      <c r="T132" s="93">
        <f t="shared" si="51"/>
        <v>78</v>
      </c>
      <c r="U132" s="118">
        <v>396</v>
      </c>
      <c r="V132" s="93">
        <f t="shared" si="52"/>
        <v>64</v>
      </c>
      <c r="W132" s="119"/>
      <c r="X132" s="93">
        <v>90</v>
      </c>
      <c r="Y132" s="119"/>
      <c r="Z132" s="119">
        <v>120</v>
      </c>
      <c r="AA132" s="119">
        <v>126</v>
      </c>
      <c r="AB132" s="119">
        <v>120</v>
      </c>
      <c r="AC132" s="119">
        <v>168</v>
      </c>
      <c r="AD132" s="119">
        <v>145</v>
      </c>
      <c r="AE132" s="119">
        <v>460</v>
      </c>
      <c r="AF132" s="119">
        <v>560</v>
      </c>
      <c r="AG132" s="119">
        <v>616</v>
      </c>
      <c r="AH132" s="119">
        <v>644</v>
      </c>
      <c r="AI132" s="119">
        <v>532</v>
      </c>
      <c r="AJ132" s="119">
        <v>616</v>
      </c>
      <c r="AK132" s="119"/>
      <c r="AL132" s="119"/>
      <c r="AM132" s="119"/>
      <c r="AN132" s="119"/>
      <c r="AO132" s="119"/>
      <c r="AP132" s="119"/>
      <c r="AQ132" s="119"/>
      <c r="AR132" s="119"/>
      <c r="AS132" s="119"/>
      <c r="AT132" s="119"/>
      <c r="AU132" s="119"/>
      <c r="AV132" s="119"/>
      <c r="AW132" s="119"/>
    </row>
    <row r="133" spans="1:49" s="14" customFormat="1" x14ac:dyDescent="0.25">
      <c r="A133" s="112" t="str">
        <f t="shared" si="47"/>
        <v>Teste Ergométrico</v>
      </c>
      <c r="B133" s="113"/>
      <c r="C133" s="114"/>
      <c r="D133" s="113"/>
      <c r="E133" s="115"/>
      <c r="F133" s="114"/>
      <c r="G133" s="114"/>
      <c r="H133" s="116"/>
      <c r="I133" s="114"/>
      <c r="J133" s="116"/>
      <c r="K133" s="114"/>
      <c r="L133" s="114"/>
      <c r="M133" s="114"/>
      <c r="N133" s="114"/>
      <c r="O133" s="114"/>
      <c r="P133" s="114"/>
      <c r="Q133" s="114"/>
      <c r="R133" s="114"/>
      <c r="S133" s="108" t="s">
        <v>103</v>
      </c>
      <c r="T133" s="93">
        <f t="shared" si="51"/>
        <v>52</v>
      </c>
      <c r="U133" s="118">
        <v>15</v>
      </c>
      <c r="V133" s="93">
        <f t="shared" si="52"/>
        <v>43</v>
      </c>
      <c r="W133" s="119"/>
      <c r="X133" s="93">
        <v>60</v>
      </c>
      <c r="Y133" s="119"/>
      <c r="Z133" s="119">
        <v>80</v>
      </c>
      <c r="AA133" s="119">
        <v>75</v>
      </c>
      <c r="AB133" s="119">
        <v>75</v>
      </c>
      <c r="AC133" s="119">
        <v>60</v>
      </c>
      <c r="AD133" s="119">
        <v>60</v>
      </c>
      <c r="AE133" s="119">
        <v>60</v>
      </c>
      <c r="AF133" s="119">
        <v>60</v>
      </c>
      <c r="AG133" s="119">
        <v>60</v>
      </c>
      <c r="AH133" s="119">
        <v>30</v>
      </c>
      <c r="AI133" s="119">
        <v>35</v>
      </c>
      <c r="AJ133" s="119">
        <v>60</v>
      </c>
      <c r="AK133" s="119"/>
      <c r="AL133" s="119"/>
      <c r="AM133" s="119"/>
      <c r="AN133" s="119"/>
      <c r="AO133" s="119"/>
      <c r="AP133" s="119"/>
      <c r="AQ133" s="119"/>
      <c r="AR133" s="119"/>
      <c r="AS133" s="119"/>
      <c r="AT133" s="119"/>
      <c r="AU133" s="119"/>
      <c r="AV133" s="119"/>
      <c r="AW133" s="119"/>
    </row>
    <row r="134" spans="1:49" s="14" customFormat="1" x14ac:dyDescent="0.25">
      <c r="A134" s="112" t="str">
        <f t="shared" si="47"/>
        <v>Tomografia</v>
      </c>
      <c r="B134" s="113"/>
      <c r="C134" s="114"/>
      <c r="D134" s="113"/>
      <c r="E134" s="115"/>
      <c r="F134" s="114"/>
      <c r="G134" s="114"/>
      <c r="H134" s="116"/>
      <c r="I134" s="114"/>
      <c r="J134" s="116"/>
      <c r="K134" s="114"/>
      <c r="L134" s="114"/>
      <c r="M134" s="114"/>
      <c r="N134" s="114"/>
      <c r="O134" s="114"/>
      <c r="P134" s="114"/>
      <c r="Q134" s="114"/>
      <c r="R134" s="114"/>
      <c r="S134" s="108" t="s">
        <v>104</v>
      </c>
      <c r="T134" s="93">
        <f t="shared" si="51"/>
        <v>131</v>
      </c>
      <c r="U134" s="118">
        <v>264</v>
      </c>
      <c r="V134" s="93">
        <f t="shared" si="52"/>
        <v>106</v>
      </c>
      <c r="W134" s="119"/>
      <c r="X134" s="93">
        <v>150</v>
      </c>
      <c r="Y134" s="119"/>
      <c r="Z134" s="119">
        <v>160</v>
      </c>
      <c r="AA134" s="119">
        <v>189</v>
      </c>
      <c r="AB134" s="119">
        <v>180</v>
      </c>
      <c r="AC134" s="119">
        <v>189</v>
      </c>
      <c r="AD134" s="119">
        <v>168</v>
      </c>
      <c r="AE134" s="119">
        <v>276</v>
      </c>
      <c r="AF134" s="119">
        <v>200</v>
      </c>
      <c r="AG134" s="119">
        <v>220</v>
      </c>
      <c r="AH134" s="119">
        <v>230</v>
      </c>
      <c r="AI134" s="119">
        <v>190</v>
      </c>
      <c r="AJ134" s="119">
        <v>308</v>
      </c>
      <c r="AK134" s="119"/>
      <c r="AL134" s="119"/>
      <c r="AM134" s="119"/>
      <c r="AN134" s="119"/>
      <c r="AO134" s="119"/>
      <c r="AP134" s="119"/>
      <c r="AQ134" s="119"/>
      <c r="AR134" s="119"/>
      <c r="AS134" s="119"/>
      <c r="AT134" s="119"/>
      <c r="AU134" s="119"/>
      <c r="AV134" s="119"/>
      <c r="AW134" s="119"/>
    </row>
    <row r="135" spans="1:49" s="14" customFormat="1" x14ac:dyDescent="0.25">
      <c r="A135" s="112" t="str">
        <f t="shared" si="47"/>
        <v>Ultrassonografia</v>
      </c>
      <c r="B135" s="113"/>
      <c r="C135" s="114"/>
      <c r="D135" s="113"/>
      <c r="E135" s="115"/>
      <c r="F135" s="114"/>
      <c r="G135" s="114"/>
      <c r="H135" s="116"/>
      <c r="I135" s="114"/>
      <c r="J135" s="116"/>
      <c r="K135" s="114"/>
      <c r="L135" s="114"/>
      <c r="M135" s="114"/>
      <c r="N135" s="114"/>
      <c r="O135" s="114"/>
      <c r="P135" s="114"/>
      <c r="Q135" s="114"/>
      <c r="R135" s="114"/>
      <c r="S135" s="108" t="s">
        <v>105</v>
      </c>
      <c r="T135" s="93">
        <f t="shared" si="51"/>
        <v>131</v>
      </c>
      <c r="U135" s="118">
        <v>152</v>
      </c>
      <c r="V135" s="93">
        <f t="shared" si="52"/>
        <v>106</v>
      </c>
      <c r="W135" s="119"/>
      <c r="X135" s="93">
        <v>150</v>
      </c>
      <c r="Y135" s="119"/>
      <c r="Z135" s="119">
        <v>219</v>
      </c>
      <c r="AA135" s="119">
        <v>219</v>
      </c>
      <c r="AB135" s="119">
        <v>354</v>
      </c>
      <c r="AC135" s="119">
        <v>150</v>
      </c>
      <c r="AD135" s="119">
        <v>150</v>
      </c>
      <c r="AE135" s="119">
        <v>150</v>
      </c>
      <c r="AF135" s="119">
        <v>200</v>
      </c>
      <c r="AG135" s="119">
        <v>200</v>
      </c>
      <c r="AH135" s="119">
        <v>210</v>
      </c>
      <c r="AI135" s="119">
        <v>170</v>
      </c>
      <c r="AJ135" s="119">
        <v>150</v>
      </c>
      <c r="AK135" s="119"/>
      <c r="AL135" s="119"/>
      <c r="AM135" s="119"/>
      <c r="AN135" s="119"/>
      <c r="AO135" s="119"/>
      <c r="AP135" s="119"/>
      <c r="AQ135" s="119"/>
      <c r="AR135" s="119"/>
      <c r="AS135" s="119"/>
      <c r="AT135" s="119"/>
      <c r="AU135" s="119"/>
      <c r="AV135" s="119"/>
      <c r="AW135" s="119"/>
    </row>
    <row r="136" spans="1:49" s="14" customFormat="1" x14ac:dyDescent="0.25">
      <c r="A136" s="112" t="str">
        <f t="shared" si="47"/>
        <v>Urodinâmica</v>
      </c>
      <c r="B136" s="113"/>
      <c r="C136" s="114"/>
      <c r="D136" s="113"/>
      <c r="E136" s="115"/>
      <c r="F136" s="114"/>
      <c r="G136" s="114"/>
      <c r="H136" s="116"/>
      <c r="I136" s="114"/>
      <c r="J136" s="116"/>
      <c r="K136" s="114"/>
      <c r="L136" s="114"/>
      <c r="M136" s="114"/>
      <c r="N136" s="114"/>
      <c r="O136" s="114"/>
      <c r="P136" s="114"/>
      <c r="Q136" s="114"/>
      <c r="R136" s="114"/>
      <c r="S136" s="108" t="s">
        <v>106</v>
      </c>
      <c r="T136" s="93">
        <f t="shared" si="51"/>
        <v>4</v>
      </c>
      <c r="U136" s="118">
        <v>0</v>
      </c>
      <c r="V136" s="93">
        <f t="shared" si="52"/>
        <v>4</v>
      </c>
      <c r="W136" s="119"/>
      <c r="X136" s="93">
        <v>5</v>
      </c>
      <c r="Y136" s="119"/>
      <c r="Z136" s="119">
        <v>0</v>
      </c>
      <c r="AA136" s="119">
        <v>0</v>
      </c>
      <c r="AB136" s="119">
        <v>0</v>
      </c>
      <c r="AC136" s="119">
        <v>0</v>
      </c>
      <c r="AD136" s="119">
        <v>0</v>
      </c>
      <c r="AE136" s="119">
        <v>0</v>
      </c>
      <c r="AF136" s="119">
        <v>0</v>
      </c>
      <c r="AG136" s="119">
        <v>0</v>
      </c>
      <c r="AH136" s="119">
        <v>0</v>
      </c>
      <c r="AI136" s="119">
        <v>0</v>
      </c>
      <c r="AJ136" s="119">
        <v>0</v>
      </c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19"/>
      <c r="AW136" s="119"/>
    </row>
    <row r="137" spans="1:49" s="14" customFormat="1" x14ac:dyDescent="0.25">
      <c r="A137" s="112" t="str">
        <f t="shared" si="47"/>
        <v>Videolaringoscopia</v>
      </c>
      <c r="B137" s="113"/>
      <c r="C137" s="114"/>
      <c r="D137" s="113"/>
      <c r="E137" s="115"/>
      <c r="F137" s="114"/>
      <c r="G137" s="114"/>
      <c r="H137" s="116"/>
      <c r="I137" s="114"/>
      <c r="J137" s="116"/>
      <c r="K137" s="114"/>
      <c r="L137" s="114"/>
      <c r="M137" s="114"/>
      <c r="N137" s="114"/>
      <c r="O137" s="114"/>
      <c r="P137" s="114"/>
      <c r="Q137" s="114"/>
      <c r="R137" s="114"/>
      <c r="S137" s="108" t="s">
        <v>107</v>
      </c>
      <c r="T137" s="93">
        <f t="shared" si="51"/>
        <v>9</v>
      </c>
      <c r="U137" s="118">
        <v>0</v>
      </c>
      <c r="V137" s="93">
        <f t="shared" si="52"/>
        <v>7</v>
      </c>
      <c r="W137" s="119"/>
      <c r="X137" s="93">
        <v>10</v>
      </c>
      <c r="Y137" s="119"/>
      <c r="Z137" s="119">
        <v>0</v>
      </c>
      <c r="AA137" s="119">
        <v>0</v>
      </c>
      <c r="AB137" s="119">
        <v>0</v>
      </c>
      <c r="AC137" s="119">
        <v>0</v>
      </c>
      <c r="AD137" s="119">
        <v>0</v>
      </c>
      <c r="AE137" s="119">
        <v>0</v>
      </c>
      <c r="AF137" s="119">
        <v>0</v>
      </c>
      <c r="AG137" s="119">
        <v>0</v>
      </c>
      <c r="AH137" s="119">
        <v>0</v>
      </c>
      <c r="AI137" s="119">
        <v>0</v>
      </c>
      <c r="AJ137" s="119">
        <v>0</v>
      </c>
      <c r="AK137" s="119"/>
      <c r="AL137" s="119"/>
      <c r="AM137" s="119"/>
      <c r="AN137" s="119"/>
      <c r="AO137" s="119"/>
      <c r="AP137" s="119"/>
      <c r="AQ137" s="119"/>
      <c r="AR137" s="119"/>
      <c r="AS137" s="119"/>
      <c r="AT137" s="119"/>
      <c r="AU137" s="119"/>
      <c r="AV137" s="119"/>
      <c r="AW137" s="119"/>
    </row>
    <row r="138" spans="1:49" s="14" customFormat="1" x14ac:dyDescent="0.25">
      <c r="A138" s="112" t="str">
        <f t="shared" si="47"/>
        <v>TOTAL</v>
      </c>
      <c r="B138" s="113"/>
      <c r="C138" s="114"/>
      <c r="D138" s="113"/>
      <c r="E138" s="115"/>
      <c r="F138" s="114"/>
      <c r="G138" s="114"/>
      <c r="H138" s="116"/>
      <c r="I138" s="114"/>
      <c r="J138" s="116"/>
      <c r="K138" s="114"/>
      <c r="L138" s="114"/>
      <c r="M138" s="114"/>
      <c r="N138" s="114"/>
      <c r="O138" s="114"/>
      <c r="P138" s="114"/>
      <c r="Q138" s="114"/>
      <c r="R138" s="114"/>
      <c r="S138" s="122" t="s">
        <v>15</v>
      </c>
      <c r="T138" s="123">
        <f t="shared" ref="T138:AJ138" si="53">SUM(T111:T137)</f>
        <v>1099</v>
      </c>
      <c r="U138" s="123">
        <f t="shared" si="53"/>
        <v>1306</v>
      </c>
      <c r="V138" s="123">
        <f t="shared" si="53"/>
        <v>894</v>
      </c>
      <c r="W138" s="123">
        <f t="shared" si="53"/>
        <v>0</v>
      </c>
      <c r="X138" s="123">
        <v>1260</v>
      </c>
      <c r="Y138" s="123">
        <f t="shared" si="53"/>
        <v>0</v>
      </c>
      <c r="Z138" s="123">
        <f t="shared" si="53"/>
        <v>1532</v>
      </c>
      <c r="AA138" s="123">
        <f t="shared" si="53"/>
        <v>1607</v>
      </c>
      <c r="AB138" s="123">
        <f t="shared" si="53"/>
        <v>1713</v>
      </c>
      <c r="AC138" s="123">
        <f t="shared" si="53"/>
        <v>1369</v>
      </c>
      <c r="AD138" s="123">
        <f t="shared" si="53"/>
        <v>1277</v>
      </c>
      <c r="AE138" s="123">
        <f t="shared" si="53"/>
        <v>1997</v>
      </c>
      <c r="AF138" s="123">
        <f t="shared" si="53"/>
        <v>2000</v>
      </c>
      <c r="AG138" s="123">
        <f t="shared" si="53"/>
        <v>2126</v>
      </c>
      <c r="AH138" s="123">
        <f t="shared" si="53"/>
        <v>2424</v>
      </c>
      <c r="AI138" s="123">
        <f t="shared" si="53"/>
        <v>1940</v>
      </c>
      <c r="AJ138" s="123">
        <f t="shared" si="53"/>
        <v>2197</v>
      </c>
      <c r="AK138" s="123">
        <f t="shared" ref="AK138:AW138" si="54">SUM(AK111:AK137)</f>
        <v>0</v>
      </c>
      <c r="AL138" s="123">
        <f t="shared" si="54"/>
        <v>0</v>
      </c>
      <c r="AM138" s="123">
        <f t="shared" si="54"/>
        <v>0</v>
      </c>
      <c r="AN138" s="123">
        <f t="shared" si="54"/>
        <v>0</v>
      </c>
      <c r="AO138" s="123">
        <f t="shared" si="54"/>
        <v>0</v>
      </c>
      <c r="AP138" s="123">
        <f t="shared" si="54"/>
        <v>0</v>
      </c>
      <c r="AQ138" s="123">
        <f t="shared" si="54"/>
        <v>0</v>
      </c>
      <c r="AR138" s="123">
        <f t="shared" si="54"/>
        <v>0</v>
      </c>
      <c r="AS138" s="123">
        <f t="shared" si="54"/>
        <v>0</v>
      </c>
      <c r="AT138" s="123">
        <f t="shared" si="54"/>
        <v>0</v>
      </c>
      <c r="AU138" s="123">
        <f t="shared" si="54"/>
        <v>0</v>
      </c>
      <c r="AV138" s="123">
        <f t="shared" si="54"/>
        <v>0</v>
      </c>
      <c r="AW138" s="123">
        <f t="shared" si="54"/>
        <v>0</v>
      </c>
    </row>
    <row r="139" spans="1:49" x14ac:dyDescent="0.25">
      <c r="A139" s="112">
        <f t="shared" si="47"/>
        <v>0</v>
      </c>
    </row>
    <row r="140" spans="1:49" s="14" customFormat="1" ht="25.5" x14ac:dyDescent="0.25">
      <c r="A140" s="112" t="str">
        <f t="shared" si="47"/>
        <v>14. SADT EXTERNO AGENDADO</v>
      </c>
      <c r="B140" s="113"/>
      <c r="C140" s="114"/>
      <c r="D140" s="113"/>
      <c r="E140" s="115"/>
      <c r="F140" s="114"/>
      <c r="G140" s="114"/>
      <c r="H140" s="116"/>
      <c r="I140" s="114"/>
      <c r="J140" s="116"/>
      <c r="K140" s="114"/>
      <c r="L140" s="114"/>
      <c r="M140" s="114"/>
      <c r="N140" s="114"/>
      <c r="O140" s="114"/>
      <c r="P140" s="114"/>
      <c r="Q140" s="114"/>
      <c r="R140" s="114"/>
      <c r="S140" s="47" t="s">
        <v>108</v>
      </c>
      <c r="T140" s="48"/>
      <c r="U140" s="8" t="str">
        <f>U$4</f>
        <v>05-31/jan de 2025</v>
      </c>
      <c r="V140" s="48"/>
      <c r="W140" s="8" t="str">
        <f>W$4</f>
        <v>10-31/jan de 2025</v>
      </c>
      <c r="X140" s="8" t="str">
        <f>X110</f>
        <v>Meta Mensal</v>
      </c>
      <c r="Y140" s="8" t="e">
        <f t="shared" ref="Y140:AW140" ca="1" si="55">Y$4</f>
        <v>#NAME?</v>
      </c>
      <c r="Z140" s="8" t="e">
        <f t="shared" ca="1" si="55"/>
        <v>#NAME?</v>
      </c>
      <c r="AA140" s="8" t="e">
        <f t="shared" ca="1" si="55"/>
        <v>#NAME?</v>
      </c>
      <c r="AB140" s="8" t="e">
        <f t="shared" ca="1" si="55"/>
        <v>#NAME?</v>
      </c>
      <c r="AC140" s="8" t="e">
        <f t="shared" ca="1" si="55"/>
        <v>#NAME?</v>
      </c>
      <c r="AD140" s="8" t="e">
        <f t="shared" ca="1" si="55"/>
        <v>#NAME?</v>
      </c>
      <c r="AE140" s="8" t="e">
        <f t="shared" ca="1" si="55"/>
        <v>#NAME?</v>
      </c>
      <c r="AF140" s="8" t="e">
        <f t="shared" ca="1" si="55"/>
        <v>#NAME?</v>
      </c>
      <c r="AG140" s="8" t="e">
        <f t="shared" ca="1" si="55"/>
        <v>#NAME?</v>
      </c>
      <c r="AH140" s="8" t="e">
        <f t="shared" ca="1" si="55"/>
        <v>#NAME?</v>
      </c>
      <c r="AI140" s="8" t="e">
        <f t="shared" ca="1" si="55"/>
        <v>#NAME?</v>
      </c>
      <c r="AJ140" s="8" t="e">
        <f t="shared" ca="1" si="55"/>
        <v>#NAME?</v>
      </c>
      <c r="AK140" s="8" t="e">
        <f t="shared" ca="1" si="55"/>
        <v>#NAME?</v>
      </c>
      <c r="AL140" s="8" t="e">
        <f t="shared" ca="1" si="55"/>
        <v>#NAME?</v>
      </c>
      <c r="AM140" s="8" t="e">
        <f t="shared" ca="1" si="55"/>
        <v>#NAME?</v>
      </c>
      <c r="AN140" s="8" t="e">
        <f t="shared" ca="1" si="55"/>
        <v>#NAME?</v>
      </c>
      <c r="AO140" s="8" t="e">
        <f t="shared" ca="1" si="55"/>
        <v>#NAME?</v>
      </c>
      <c r="AP140" s="8" t="e">
        <f t="shared" ca="1" si="55"/>
        <v>#NAME?</v>
      </c>
      <c r="AQ140" s="8" t="e">
        <f t="shared" ca="1" si="55"/>
        <v>#NAME?</v>
      </c>
      <c r="AR140" s="8" t="e">
        <f t="shared" ca="1" si="55"/>
        <v>#NAME?</v>
      </c>
      <c r="AS140" s="8" t="e">
        <f t="shared" ca="1" si="55"/>
        <v>#NAME?</v>
      </c>
      <c r="AT140" s="8" t="e">
        <f t="shared" ca="1" si="55"/>
        <v>#NAME?</v>
      </c>
      <c r="AU140" s="8" t="e">
        <f t="shared" ca="1" si="55"/>
        <v>#NAME?</v>
      </c>
      <c r="AV140" s="8" t="e">
        <f t="shared" ca="1" si="55"/>
        <v>#NAME?</v>
      </c>
      <c r="AW140" s="8" t="e">
        <f t="shared" ca="1" si="55"/>
        <v>#NAME?</v>
      </c>
    </row>
    <row r="141" spans="1:49" s="14" customFormat="1" x14ac:dyDescent="0.25">
      <c r="A141" s="112" t="str">
        <f t="shared" si="47"/>
        <v>Audiometria</v>
      </c>
      <c r="B141" s="113"/>
      <c r="C141" s="114"/>
      <c r="D141" s="113"/>
      <c r="E141" s="115"/>
      <c r="F141" s="114"/>
      <c r="G141" s="114"/>
      <c r="H141" s="116"/>
      <c r="I141" s="114"/>
      <c r="J141" s="116"/>
      <c r="K141" s="114"/>
      <c r="L141" s="114"/>
      <c r="M141" s="114"/>
      <c r="N141" s="114"/>
      <c r="O141" s="114"/>
      <c r="P141" s="114"/>
      <c r="Q141" s="114"/>
      <c r="R141" s="114"/>
      <c r="S141" s="109" t="s">
        <v>84</v>
      </c>
      <c r="T141" s="110"/>
      <c r="U141" s="118">
        <v>0</v>
      </c>
      <c r="V141" s="110"/>
      <c r="W141" s="119"/>
      <c r="X141" s="93">
        <v>5</v>
      </c>
      <c r="Y141" s="119"/>
      <c r="Z141" s="93">
        <v>0</v>
      </c>
      <c r="AA141" s="119">
        <v>0</v>
      </c>
      <c r="AB141" s="119">
        <v>0</v>
      </c>
      <c r="AC141" s="119">
        <v>0</v>
      </c>
      <c r="AD141" s="119">
        <v>0</v>
      </c>
      <c r="AE141" s="119">
        <v>0</v>
      </c>
      <c r="AF141" s="119">
        <v>0</v>
      </c>
      <c r="AG141" s="119">
        <v>0</v>
      </c>
      <c r="AH141" s="119">
        <v>0</v>
      </c>
      <c r="AI141" s="119">
        <v>0</v>
      </c>
      <c r="AJ141" s="119">
        <v>0</v>
      </c>
      <c r="AK141" s="119"/>
      <c r="AL141" s="119"/>
      <c r="AM141" s="119"/>
      <c r="AN141" s="119"/>
      <c r="AO141" s="119"/>
      <c r="AP141" s="119"/>
      <c r="AQ141" s="119"/>
      <c r="AR141" s="119"/>
      <c r="AS141" s="119"/>
      <c r="AT141" s="119"/>
      <c r="AU141" s="119"/>
      <c r="AV141" s="119"/>
      <c r="AW141" s="119"/>
    </row>
    <row r="142" spans="1:49" s="14" customFormat="1" x14ac:dyDescent="0.25">
      <c r="A142" s="112" t="str">
        <f t="shared" si="47"/>
        <v>Cistoscopia</v>
      </c>
      <c r="B142" s="113"/>
      <c r="C142" s="114"/>
      <c r="D142" s="113"/>
      <c r="E142" s="115"/>
      <c r="F142" s="114"/>
      <c r="G142" s="114"/>
      <c r="H142" s="116"/>
      <c r="I142" s="114"/>
      <c r="J142" s="116"/>
      <c r="K142" s="114"/>
      <c r="L142" s="114"/>
      <c r="M142" s="114"/>
      <c r="N142" s="114"/>
      <c r="O142" s="114"/>
      <c r="P142" s="114"/>
      <c r="Q142" s="114"/>
      <c r="R142" s="114"/>
      <c r="S142" s="109" t="s">
        <v>85</v>
      </c>
      <c r="T142" s="110"/>
      <c r="U142" s="118">
        <v>0</v>
      </c>
      <c r="V142" s="110"/>
      <c r="W142" s="119"/>
      <c r="X142" s="93">
        <v>5</v>
      </c>
      <c r="Y142" s="119"/>
      <c r="Z142" s="93">
        <v>0</v>
      </c>
      <c r="AA142" s="119">
        <v>0</v>
      </c>
      <c r="AB142" s="119">
        <v>0</v>
      </c>
      <c r="AC142" s="119">
        <v>0</v>
      </c>
      <c r="AD142" s="119">
        <v>0</v>
      </c>
      <c r="AE142" s="119">
        <v>0</v>
      </c>
      <c r="AF142" s="119">
        <v>0</v>
      </c>
      <c r="AG142" s="119">
        <v>0</v>
      </c>
      <c r="AH142" s="119">
        <v>0</v>
      </c>
      <c r="AI142" s="119">
        <v>0</v>
      </c>
      <c r="AJ142" s="119">
        <v>0</v>
      </c>
      <c r="AK142" s="119"/>
      <c r="AL142" s="119"/>
      <c r="AM142" s="119"/>
      <c r="AN142" s="119"/>
      <c r="AO142" s="119"/>
      <c r="AP142" s="119"/>
      <c r="AQ142" s="119"/>
      <c r="AR142" s="119"/>
      <c r="AS142" s="119"/>
      <c r="AT142" s="119"/>
      <c r="AU142" s="119"/>
      <c r="AV142" s="119"/>
      <c r="AW142" s="119"/>
    </row>
    <row r="143" spans="1:49" s="14" customFormat="1" x14ac:dyDescent="0.25">
      <c r="A143" s="112" t="str">
        <f t="shared" si="47"/>
        <v>Colonoscopia</v>
      </c>
      <c r="B143" s="113"/>
      <c r="C143" s="114"/>
      <c r="D143" s="113"/>
      <c r="E143" s="115"/>
      <c r="F143" s="114"/>
      <c r="G143" s="114"/>
      <c r="H143" s="116"/>
      <c r="I143" s="114"/>
      <c r="J143" s="116"/>
      <c r="K143" s="114"/>
      <c r="L143" s="114"/>
      <c r="M143" s="114"/>
      <c r="N143" s="114"/>
      <c r="O143" s="114"/>
      <c r="P143" s="114"/>
      <c r="Q143" s="114"/>
      <c r="R143" s="114"/>
      <c r="S143" s="109" t="s">
        <v>86</v>
      </c>
      <c r="T143" s="110"/>
      <c r="U143" s="118">
        <v>12</v>
      </c>
      <c r="V143" s="110"/>
      <c r="W143" s="119"/>
      <c r="X143" s="93">
        <v>100</v>
      </c>
      <c r="Y143" s="119"/>
      <c r="Z143" s="93">
        <v>103</v>
      </c>
      <c r="AA143" s="119">
        <v>58</v>
      </c>
      <c r="AB143" s="119">
        <v>76</v>
      </c>
      <c r="AC143" s="119">
        <v>69</v>
      </c>
      <c r="AD143" s="119">
        <v>67</v>
      </c>
      <c r="AE143" s="119">
        <v>72</v>
      </c>
      <c r="AF143" s="119">
        <v>91</v>
      </c>
      <c r="AG143" s="119">
        <v>89</v>
      </c>
      <c r="AH143" s="119">
        <v>27</v>
      </c>
      <c r="AI143" s="119">
        <v>91</v>
      </c>
      <c r="AJ143" s="119">
        <v>93</v>
      </c>
      <c r="AK143" s="119"/>
      <c r="AL143" s="119"/>
      <c r="AM143" s="119"/>
      <c r="AN143" s="119"/>
      <c r="AO143" s="119"/>
      <c r="AP143" s="119"/>
      <c r="AQ143" s="119"/>
      <c r="AR143" s="119"/>
      <c r="AS143" s="119"/>
      <c r="AT143" s="119"/>
      <c r="AU143" s="119"/>
      <c r="AV143" s="119"/>
      <c r="AW143" s="119"/>
    </row>
    <row r="144" spans="1:49" s="14" customFormat="1" x14ac:dyDescent="0.25">
      <c r="A144" s="112" t="str">
        <f t="shared" si="47"/>
        <v>Colposcopia</v>
      </c>
      <c r="B144" s="113"/>
      <c r="C144" s="114"/>
      <c r="D144" s="113"/>
      <c r="E144" s="115"/>
      <c r="F144" s="114"/>
      <c r="G144" s="114"/>
      <c r="H144" s="116"/>
      <c r="I144" s="114"/>
      <c r="J144" s="116"/>
      <c r="K144" s="114"/>
      <c r="L144" s="114"/>
      <c r="M144" s="114"/>
      <c r="N144" s="114"/>
      <c r="O144" s="114"/>
      <c r="P144" s="114"/>
      <c r="Q144" s="114"/>
      <c r="R144" s="114"/>
      <c r="S144" s="109" t="s">
        <v>87</v>
      </c>
      <c r="T144" s="110"/>
      <c r="U144" s="118">
        <v>3</v>
      </c>
      <c r="V144" s="110"/>
      <c r="W144" s="119"/>
      <c r="X144" s="93">
        <v>10</v>
      </c>
      <c r="Y144" s="119"/>
      <c r="Z144" s="93">
        <v>3</v>
      </c>
      <c r="AA144" s="119">
        <v>2</v>
      </c>
      <c r="AB144" s="119">
        <v>3</v>
      </c>
      <c r="AC144" s="119">
        <v>1</v>
      </c>
      <c r="AD144" s="119">
        <v>1</v>
      </c>
      <c r="AE144" s="119">
        <v>6</v>
      </c>
      <c r="AF144" s="119">
        <v>10</v>
      </c>
      <c r="AG144" s="119">
        <v>10</v>
      </c>
      <c r="AH144" s="119">
        <v>10</v>
      </c>
      <c r="AI144" s="119">
        <v>7</v>
      </c>
      <c r="AJ144" s="119">
        <v>17</v>
      </c>
      <c r="AK144" s="119"/>
      <c r="AL144" s="119"/>
      <c r="AM144" s="119"/>
      <c r="AN144" s="119"/>
      <c r="AO144" s="119"/>
      <c r="AP144" s="119"/>
      <c r="AQ144" s="119"/>
      <c r="AR144" s="119"/>
      <c r="AS144" s="119"/>
      <c r="AT144" s="119"/>
      <c r="AU144" s="119"/>
      <c r="AV144" s="119"/>
      <c r="AW144" s="119"/>
    </row>
    <row r="145" spans="1:49" s="14" customFormat="1" x14ac:dyDescent="0.25">
      <c r="A145" s="112" t="str">
        <f t="shared" si="47"/>
        <v>Densitometria Óssea</v>
      </c>
      <c r="B145" s="113"/>
      <c r="C145" s="114"/>
      <c r="D145" s="113"/>
      <c r="E145" s="115"/>
      <c r="F145" s="114"/>
      <c r="G145" s="114"/>
      <c r="H145" s="116"/>
      <c r="I145" s="114"/>
      <c r="J145" s="116"/>
      <c r="K145" s="114"/>
      <c r="L145" s="114"/>
      <c r="M145" s="114"/>
      <c r="N145" s="114"/>
      <c r="O145" s="114"/>
      <c r="P145" s="114"/>
      <c r="Q145" s="114"/>
      <c r="R145" s="114"/>
      <c r="S145" s="109" t="s">
        <v>88</v>
      </c>
      <c r="T145" s="110"/>
      <c r="U145" s="118">
        <v>49</v>
      </c>
      <c r="V145" s="110"/>
      <c r="W145" s="119"/>
      <c r="X145" s="93">
        <v>90</v>
      </c>
      <c r="Y145" s="119"/>
      <c r="Z145" s="93">
        <v>83</v>
      </c>
      <c r="AA145" s="119">
        <v>44</v>
      </c>
      <c r="AB145" s="119">
        <v>75</v>
      </c>
      <c r="AC145" s="119">
        <v>62</v>
      </c>
      <c r="AD145" s="119">
        <v>79</v>
      </c>
      <c r="AE145" s="119">
        <v>208</v>
      </c>
      <c r="AF145" s="119">
        <v>135</v>
      </c>
      <c r="AG145" s="119">
        <v>154</v>
      </c>
      <c r="AH145" s="119">
        <v>150</v>
      </c>
      <c r="AI145" s="119">
        <v>50</v>
      </c>
      <c r="AJ145" s="119">
        <v>82</v>
      </c>
      <c r="AK145" s="119"/>
      <c r="AL145" s="119"/>
      <c r="AM145" s="119"/>
      <c r="AN145" s="119"/>
      <c r="AO145" s="119"/>
      <c r="AP145" s="119"/>
      <c r="AQ145" s="119"/>
      <c r="AR145" s="119"/>
      <c r="AS145" s="119"/>
      <c r="AT145" s="119"/>
      <c r="AU145" s="119"/>
      <c r="AV145" s="119"/>
      <c r="AW145" s="119"/>
    </row>
    <row r="146" spans="1:49" s="14" customFormat="1" x14ac:dyDescent="0.25">
      <c r="A146" s="112" t="str">
        <f t="shared" si="47"/>
        <v>Doppler Vascular</v>
      </c>
      <c r="B146" s="113"/>
      <c r="C146" s="114"/>
      <c r="D146" s="113"/>
      <c r="E146" s="115"/>
      <c r="F146" s="114"/>
      <c r="G146" s="114"/>
      <c r="H146" s="116"/>
      <c r="I146" s="114"/>
      <c r="J146" s="116"/>
      <c r="K146" s="114"/>
      <c r="L146" s="114"/>
      <c r="M146" s="114"/>
      <c r="N146" s="114"/>
      <c r="O146" s="114"/>
      <c r="P146" s="114"/>
      <c r="Q146" s="114"/>
      <c r="R146" s="114"/>
      <c r="S146" s="109" t="s">
        <v>89</v>
      </c>
      <c r="T146" s="110"/>
      <c r="U146" s="118">
        <v>113</v>
      </c>
      <c r="V146" s="110"/>
      <c r="W146" s="119"/>
      <c r="X146" s="93">
        <v>80</v>
      </c>
      <c r="Y146" s="119"/>
      <c r="Z146" s="93">
        <v>77</v>
      </c>
      <c r="AA146" s="119">
        <v>58</v>
      </c>
      <c r="AB146" s="119">
        <v>145</v>
      </c>
      <c r="AC146" s="119">
        <v>72</v>
      </c>
      <c r="AD146" s="119">
        <v>62</v>
      </c>
      <c r="AE146" s="119">
        <v>74</v>
      </c>
      <c r="AF146" s="119">
        <v>80</v>
      </c>
      <c r="AG146" s="119">
        <v>80</v>
      </c>
      <c r="AH146" s="119">
        <v>109</v>
      </c>
      <c r="AI146" s="119">
        <v>138</v>
      </c>
      <c r="AJ146" s="119">
        <v>76</v>
      </c>
      <c r="AK146" s="119"/>
      <c r="AL146" s="119"/>
      <c r="AM146" s="119"/>
      <c r="AN146" s="119"/>
      <c r="AO146" s="119"/>
      <c r="AP146" s="119"/>
      <c r="AQ146" s="119"/>
      <c r="AR146" s="119"/>
      <c r="AS146" s="119"/>
      <c r="AT146" s="119"/>
      <c r="AU146" s="119"/>
      <c r="AV146" s="119"/>
      <c r="AW146" s="119"/>
    </row>
    <row r="147" spans="1:49" s="14" customFormat="1" x14ac:dyDescent="0.25">
      <c r="A147" s="112" t="str">
        <f t="shared" si="47"/>
        <v>Ecocardiografia</v>
      </c>
      <c r="B147" s="113"/>
      <c r="C147" s="114"/>
      <c r="D147" s="113"/>
      <c r="E147" s="115"/>
      <c r="F147" s="114"/>
      <c r="G147" s="114"/>
      <c r="H147" s="116"/>
      <c r="I147" s="114"/>
      <c r="J147" s="116"/>
      <c r="K147" s="114"/>
      <c r="L147" s="114"/>
      <c r="M147" s="114"/>
      <c r="N147" s="114"/>
      <c r="O147" s="114"/>
      <c r="P147" s="114"/>
      <c r="Q147" s="114"/>
      <c r="R147" s="114"/>
      <c r="S147" s="109" t="s">
        <v>90</v>
      </c>
      <c r="T147" s="110"/>
      <c r="U147" s="118">
        <v>54</v>
      </c>
      <c r="V147" s="110"/>
      <c r="W147" s="119"/>
      <c r="X147" s="93">
        <v>50</v>
      </c>
      <c r="Y147" s="119"/>
      <c r="Z147" s="93">
        <v>81</v>
      </c>
      <c r="AA147" s="119">
        <v>37</v>
      </c>
      <c r="AB147" s="119">
        <v>46</v>
      </c>
      <c r="AC147" s="119">
        <v>41</v>
      </c>
      <c r="AD147" s="119">
        <v>0</v>
      </c>
      <c r="AE147" s="119">
        <v>0</v>
      </c>
      <c r="AF147" s="119">
        <v>0</v>
      </c>
      <c r="AG147" s="119">
        <v>0</v>
      </c>
      <c r="AH147" s="119">
        <v>0</v>
      </c>
      <c r="AI147" s="119">
        <v>9</v>
      </c>
      <c r="AJ147" s="119">
        <v>35</v>
      </c>
      <c r="AK147" s="119"/>
      <c r="AL147" s="119"/>
      <c r="AM147" s="119"/>
      <c r="AN147" s="119"/>
      <c r="AO147" s="119"/>
      <c r="AP147" s="119"/>
      <c r="AQ147" s="119"/>
      <c r="AR147" s="119"/>
      <c r="AS147" s="119"/>
      <c r="AT147" s="119"/>
      <c r="AU147" s="119"/>
      <c r="AV147" s="119"/>
      <c r="AW147" s="119"/>
    </row>
    <row r="148" spans="1:49" s="14" customFormat="1" x14ac:dyDescent="0.25">
      <c r="A148" s="112" t="str">
        <f t="shared" si="47"/>
        <v>Eletrocardiografia</v>
      </c>
      <c r="B148" s="113"/>
      <c r="C148" s="114"/>
      <c r="D148" s="113"/>
      <c r="E148" s="115"/>
      <c r="F148" s="114"/>
      <c r="G148" s="114"/>
      <c r="H148" s="116"/>
      <c r="I148" s="114"/>
      <c r="J148" s="116"/>
      <c r="K148" s="114"/>
      <c r="L148" s="114"/>
      <c r="M148" s="114"/>
      <c r="N148" s="114"/>
      <c r="O148" s="114"/>
      <c r="P148" s="114"/>
      <c r="Q148" s="114"/>
      <c r="R148" s="114"/>
      <c r="S148" s="109" t="s">
        <v>91</v>
      </c>
      <c r="T148" s="110"/>
      <c r="U148" s="118">
        <v>4</v>
      </c>
      <c r="V148" s="110"/>
      <c r="W148" s="119"/>
      <c r="X148" s="93">
        <v>10</v>
      </c>
      <c r="Y148" s="119"/>
      <c r="Z148" s="93">
        <v>9</v>
      </c>
      <c r="AA148" s="119">
        <v>4</v>
      </c>
      <c r="AB148" s="119">
        <v>11</v>
      </c>
      <c r="AC148" s="119">
        <v>18</v>
      </c>
      <c r="AD148" s="119">
        <v>18</v>
      </c>
      <c r="AE148" s="119">
        <v>105</v>
      </c>
      <c r="AF148" s="119">
        <v>119</v>
      </c>
      <c r="AG148" s="119">
        <v>129</v>
      </c>
      <c r="AH148" s="119">
        <v>176</v>
      </c>
      <c r="AI148" s="119">
        <v>152</v>
      </c>
      <c r="AJ148" s="119">
        <v>48</v>
      </c>
      <c r="AK148" s="119"/>
      <c r="AL148" s="119"/>
      <c r="AM148" s="119"/>
      <c r="AN148" s="119"/>
      <c r="AO148" s="119"/>
      <c r="AP148" s="119"/>
      <c r="AQ148" s="119"/>
      <c r="AR148" s="119"/>
      <c r="AS148" s="119"/>
      <c r="AT148" s="119"/>
      <c r="AU148" s="119"/>
      <c r="AV148" s="119"/>
      <c r="AW148" s="119"/>
    </row>
    <row r="149" spans="1:49" s="14" customFormat="1" x14ac:dyDescent="0.25">
      <c r="A149" s="112" t="str">
        <f t="shared" si="47"/>
        <v>Eletroencefalografia</v>
      </c>
      <c r="B149" s="113"/>
      <c r="C149" s="114"/>
      <c r="D149" s="113"/>
      <c r="E149" s="115"/>
      <c r="F149" s="114"/>
      <c r="G149" s="114"/>
      <c r="H149" s="116"/>
      <c r="I149" s="114"/>
      <c r="J149" s="116"/>
      <c r="K149" s="114"/>
      <c r="L149" s="114"/>
      <c r="M149" s="114"/>
      <c r="N149" s="114"/>
      <c r="O149" s="114"/>
      <c r="P149" s="114"/>
      <c r="Q149" s="114"/>
      <c r="R149" s="114"/>
      <c r="S149" s="109" t="s">
        <v>92</v>
      </c>
      <c r="T149" s="110"/>
      <c r="U149" s="118">
        <v>7</v>
      </c>
      <c r="V149" s="110"/>
      <c r="W149" s="119"/>
      <c r="X149" s="93">
        <v>15</v>
      </c>
      <c r="Y149" s="119"/>
      <c r="Z149" s="93">
        <v>7</v>
      </c>
      <c r="AA149" s="119">
        <v>2</v>
      </c>
      <c r="AB149" s="119">
        <v>9</v>
      </c>
      <c r="AC149" s="119">
        <v>7</v>
      </c>
      <c r="AD149" s="119">
        <v>15</v>
      </c>
      <c r="AE149" s="119">
        <v>18</v>
      </c>
      <c r="AF149" s="119">
        <v>8</v>
      </c>
      <c r="AG149" s="119">
        <v>4</v>
      </c>
      <c r="AH149" s="119">
        <v>25</v>
      </c>
      <c r="AI149" s="119">
        <v>16</v>
      </c>
      <c r="AJ149" s="119">
        <v>13</v>
      </c>
      <c r="AK149" s="119"/>
      <c r="AL149" s="119"/>
      <c r="AM149" s="119"/>
      <c r="AN149" s="119"/>
      <c r="AO149" s="119"/>
      <c r="AP149" s="119"/>
      <c r="AQ149" s="119"/>
      <c r="AR149" s="119"/>
      <c r="AS149" s="119"/>
      <c r="AT149" s="119"/>
      <c r="AU149" s="119"/>
      <c r="AV149" s="119"/>
      <c r="AW149" s="119"/>
    </row>
    <row r="150" spans="1:49" s="14" customFormat="1" x14ac:dyDescent="0.25">
      <c r="A150" s="112" t="str">
        <f t="shared" si="47"/>
        <v>Eletroneuromiografia</v>
      </c>
      <c r="B150" s="113"/>
      <c r="C150" s="114"/>
      <c r="D150" s="113"/>
      <c r="E150" s="115"/>
      <c r="F150" s="114"/>
      <c r="G150" s="114"/>
      <c r="H150" s="116"/>
      <c r="I150" s="114"/>
      <c r="J150" s="116"/>
      <c r="K150" s="114"/>
      <c r="L150" s="114"/>
      <c r="M150" s="114"/>
      <c r="N150" s="114"/>
      <c r="O150" s="114"/>
      <c r="P150" s="114"/>
      <c r="Q150" s="114"/>
      <c r="R150" s="114"/>
      <c r="S150" s="109" t="s">
        <v>93</v>
      </c>
      <c r="T150" s="110"/>
      <c r="U150" s="118">
        <v>1</v>
      </c>
      <c r="V150" s="110"/>
      <c r="W150" s="119"/>
      <c r="X150" s="93">
        <v>40</v>
      </c>
      <c r="Y150" s="119"/>
      <c r="Z150" s="93">
        <v>2</v>
      </c>
      <c r="AA150" s="119">
        <v>2</v>
      </c>
      <c r="AB150" s="119">
        <v>3</v>
      </c>
      <c r="AC150" s="119">
        <v>0</v>
      </c>
      <c r="AD150" s="119">
        <v>0</v>
      </c>
      <c r="AE150" s="119">
        <v>0</v>
      </c>
      <c r="AF150" s="119">
        <v>0</v>
      </c>
      <c r="AG150" s="119">
        <v>0</v>
      </c>
      <c r="AH150" s="119">
        <v>10</v>
      </c>
      <c r="AI150" s="119">
        <v>12</v>
      </c>
      <c r="AJ150" s="119">
        <v>6</v>
      </c>
      <c r="AK150" s="119"/>
      <c r="AL150" s="119"/>
      <c r="AM150" s="119"/>
      <c r="AN150" s="119"/>
      <c r="AO150" s="119"/>
      <c r="AP150" s="119"/>
      <c r="AQ150" s="119"/>
      <c r="AR150" s="119"/>
      <c r="AS150" s="119"/>
      <c r="AT150" s="119"/>
      <c r="AU150" s="119"/>
      <c r="AV150" s="119"/>
      <c r="AW150" s="119"/>
    </row>
    <row r="151" spans="1:49" s="14" customFormat="1" x14ac:dyDescent="0.25">
      <c r="A151" s="112" t="str">
        <f t="shared" si="47"/>
        <v>Endoscopia</v>
      </c>
      <c r="B151" s="113"/>
      <c r="C151" s="114"/>
      <c r="D151" s="113"/>
      <c r="E151" s="115"/>
      <c r="F151" s="114"/>
      <c r="G151" s="114"/>
      <c r="H151" s="116"/>
      <c r="I151" s="114"/>
      <c r="J151" s="116"/>
      <c r="K151" s="114"/>
      <c r="L151" s="114"/>
      <c r="M151" s="114"/>
      <c r="N151" s="114"/>
      <c r="O151" s="114"/>
      <c r="P151" s="114"/>
      <c r="Q151" s="114"/>
      <c r="R151" s="114"/>
      <c r="S151" s="109" t="s">
        <v>94</v>
      </c>
      <c r="T151" s="110"/>
      <c r="U151" s="118">
        <v>34</v>
      </c>
      <c r="V151" s="110"/>
      <c r="W151" s="119"/>
      <c r="X151" s="93">
        <v>120</v>
      </c>
      <c r="Y151" s="119"/>
      <c r="Z151" s="93">
        <v>128</v>
      </c>
      <c r="AA151" s="119">
        <v>71</v>
      </c>
      <c r="AB151" s="119">
        <v>132</v>
      </c>
      <c r="AC151" s="119">
        <v>11</v>
      </c>
      <c r="AD151" s="119">
        <v>79</v>
      </c>
      <c r="AE151" s="119">
        <v>81</v>
      </c>
      <c r="AF151" s="119">
        <v>120</v>
      </c>
      <c r="AG151" s="119">
        <v>94</v>
      </c>
      <c r="AH151" s="119">
        <v>72</v>
      </c>
      <c r="AI151" s="119">
        <v>115</v>
      </c>
      <c r="AJ151" s="119">
        <v>115</v>
      </c>
      <c r="AK151" s="119"/>
      <c r="AL151" s="119"/>
      <c r="AM151" s="119"/>
      <c r="AN151" s="119"/>
      <c r="AO151" s="119"/>
      <c r="AP151" s="119"/>
      <c r="AQ151" s="119"/>
      <c r="AR151" s="119"/>
      <c r="AS151" s="119"/>
      <c r="AT151" s="119"/>
      <c r="AU151" s="119"/>
      <c r="AV151" s="119"/>
      <c r="AW151" s="119"/>
    </row>
    <row r="152" spans="1:49" s="14" customFormat="1" hidden="1" x14ac:dyDescent="0.25">
      <c r="A152" s="112">
        <f t="shared" si="47"/>
        <v>0</v>
      </c>
      <c r="B152" s="113"/>
      <c r="C152" s="114"/>
      <c r="D152" s="113"/>
      <c r="E152" s="115"/>
      <c r="F152" s="114"/>
      <c r="G152" s="114"/>
      <c r="H152" s="116"/>
      <c r="I152" s="114"/>
      <c r="J152" s="116"/>
      <c r="K152" s="114"/>
      <c r="L152" s="114"/>
      <c r="M152" s="114"/>
      <c r="N152" s="114"/>
      <c r="O152" s="114"/>
      <c r="P152" s="114"/>
      <c r="Q152" s="114"/>
      <c r="R152" s="114"/>
      <c r="S152" s="125"/>
      <c r="T152" s="126"/>
      <c r="U152" s="118"/>
      <c r="V152" s="126"/>
      <c r="W152" s="121"/>
      <c r="X152" s="96"/>
      <c r="Y152" s="121"/>
      <c r="Z152" s="96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21"/>
      <c r="AV152" s="121"/>
      <c r="AW152" s="121"/>
    </row>
    <row r="153" spans="1:49" s="14" customFormat="1" x14ac:dyDescent="0.25">
      <c r="A153" s="112" t="str">
        <f t="shared" si="47"/>
        <v>Espirometria</v>
      </c>
      <c r="B153" s="113"/>
      <c r="C153" s="114"/>
      <c r="D153" s="113"/>
      <c r="E153" s="115"/>
      <c r="F153" s="114"/>
      <c r="G153" s="114"/>
      <c r="H153" s="116"/>
      <c r="I153" s="114"/>
      <c r="J153" s="116"/>
      <c r="K153" s="114"/>
      <c r="L153" s="114"/>
      <c r="M153" s="114"/>
      <c r="N153" s="114"/>
      <c r="O153" s="114"/>
      <c r="P153" s="114"/>
      <c r="Q153" s="114"/>
      <c r="R153" s="114"/>
      <c r="S153" s="109" t="s">
        <v>95</v>
      </c>
      <c r="T153" s="110"/>
      <c r="U153" s="118">
        <v>0</v>
      </c>
      <c r="V153" s="110"/>
      <c r="W153" s="119"/>
      <c r="X153" s="93">
        <v>50</v>
      </c>
      <c r="Y153" s="119"/>
      <c r="Z153" s="93">
        <v>0</v>
      </c>
      <c r="AA153" s="119">
        <v>48</v>
      </c>
      <c r="AB153" s="119">
        <v>54</v>
      </c>
      <c r="AC153" s="119">
        <v>31</v>
      </c>
      <c r="AD153" s="119">
        <v>31</v>
      </c>
      <c r="AE153" s="119">
        <v>50</v>
      </c>
      <c r="AF153" s="119">
        <v>50</v>
      </c>
      <c r="AG153" s="119">
        <v>50</v>
      </c>
      <c r="AH153" s="119">
        <v>40</v>
      </c>
      <c r="AI153" s="119">
        <v>50</v>
      </c>
      <c r="AJ153" s="119">
        <v>50</v>
      </c>
      <c r="AK153" s="119"/>
      <c r="AL153" s="119"/>
      <c r="AM153" s="119"/>
      <c r="AN153" s="119"/>
      <c r="AO153" s="119"/>
      <c r="AP153" s="119"/>
      <c r="AQ153" s="119"/>
      <c r="AR153" s="119"/>
      <c r="AS153" s="119"/>
      <c r="AT153" s="119"/>
      <c r="AU153" s="119"/>
      <c r="AV153" s="119"/>
      <c r="AW153" s="119"/>
    </row>
    <row r="154" spans="1:49" s="14" customFormat="1" x14ac:dyDescent="0.25">
      <c r="A154" s="112" t="str">
        <f t="shared" si="47"/>
        <v>Holter</v>
      </c>
      <c r="B154" s="113"/>
      <c r="C154" s="114"/>
      <c r="D154" s="113"/>
      <c r="E154" s="115"/>
      <c r="F154" s="114"/>
      <c r="G154" s="114"/>
      <c r="H154" s="116"/>
      <c r="I154" s="114"/>
      <c r="J154" s="116"/>
      <c r="K154" s="114"/>
      <c r="L154" s="114"/>
      <c r="M154" s="114"/>
      <c r="N154" s="114"/>
      <c r="O154" s="114"/>
      <c r="P154" s="114"/>
      <c r="Q154" s="114"/>
      <c r="R154" s="114"/>
      <c r="S154" s="109" t="s">
        <v>96</v>
      </c>
      <c r="T154" s="110"/>
      <c r="U154" s="118">
        <v>31</v>
      </c>
      <c r="V154" s="110"/>
      <c r="W154" s="119"/>
      <c r="X154" s="93">
        <v>50</v>
      </c>
      <c r="Y154" s="119"/>
      <c r="Z154" s="93">
        <v>42</v>
      </c>
      <c r="AA154" s="119">
        <v>31</v>
      </c>
      <c r="AB154" s="119">
        <v>29</v>
      </c>
      <c r="AC154" s="119">
        <v>79</v>
      </c>
      <c r="AD154" s="119">
        <v>42</v>
      </c>
      <c r="AE154" s="119">
        <v>74</v>
      </c>
      <c r="AF154" s="119">
        <v>96</v>
      </c>
      <c r="AG154" s="119">
        <v>91</v>
      </c>
      <c r="AH154" s="119">
        <v>76</v>
      </c>
      <c r="AI154" s="119">
        <v>67</v>
      </c>
      <c r="AJ154" s="119">
        <v>63</v>
      </c>
      <c r="AK154" s="119"/>
      <c r="AL154" s="119"/>
      <c r="AM154" s="119"/>
      <c r="AN154" s="119"/>
      <c r="AO154" s="119"/>
      <c r="AP154" s="119"/>
      <c r="AQ154" s="119"/>
      <c r="AR154" s="119"/>
      <c r="AS154" s="119"/>
      <c r="AT154" s="119"/>
      <c r="AU154" s="119"/>
      <c r="AV154" s="119"/>
      <c r="AW154" s="119"/>
    </row>
    <row r="155" spans="1:49" s="14" customFormat="1" x14ac:dyDescent="0.25">
      <c r="A155" s="112" t="str">
        <f t="shared" si="47"/>
        <v>Mamografia</v>
      </c>
      <c r="B155" s="113"/>
      <c r="C155" s="114"/>
      <c r="D155" s="113"/>
      <c r="E155" s="115"/>
      <c r="F155" s="114"/>
      <c r="G155" s="114"/>
      <c r="H155" s="116"/>
      <c r="I155" s="114"/>
      <c r="J155" s="116"/>
      <c r="K155" s="114"/>
      <c r="L155" s="114"/>
      <c r="M155" s="114"/>
      <c r="N155" s="114"/>
      <c r="O155" s="114"/>
      <c r="P155" s="114"/>
      <c r="Q155" s="114"/>
      <c r="R155" s="114"/>
      <c r="S155" s="109" t="s">
        <v>97</v>
      </c>
      <c r="T155" s="110"/>
      <c r="U155" s="118">
        <v>104</v>
      </c>
      <c r="V155" s="110"/>
      <c r="W155" s="119"/>
      <c r="X155" s="93">
        <v>100</v>
      </c>
      <c r="Y155" s="119"/>
      <c r="Z155" s="93">
        <v>149</v>
      </c>
      <c r="AA155" s="119">
        <v>69</v>
      </c>
      <c r="AB155" s="119">
        <v>119</v>
      </c>
      <c r="AC155" s="119">
        <v>110</v>
      </c>
      <c r="AD155" s="119">
        <v>114</v>
      </c>
      <c r="AE155" s="119">
        <v>147</v>
      </c>
      <c r="AF155" s="119">
        <v>116</v>
      </c>
      <c r="AG155" s="119">
        <v>134</v>
      </c>
      <c r="AH155" s="119">
        <v>293</v>
      </c>
      <c r="AI155" s="119">
        <v>127</v>
      </c>
      <c r="AJ155" s="119">
        <v>197</v>
      </c>
      <c r="AK155" s="119"/>
      <c r="AL155" s="119"/>
      <c r="AM155" s="119"/>
      <c r="AN155" s="119"/>
      <c r="AO155" s="119"/>
      <c r="AP155" s="119"/>
      <c r="AQ155" s="119"/>
      <c r="AR155" s="119"/>
      <c r="AS155" s="119"/>
      <c r="AT155" s="119"/>
      <c r="AU155" s="119"/>
      <c r="AV155" s="119"/>
      <c r="AW155" s="119"/>
    </row>
    <row r="156" spans="1:49" s="14" customFormat="1" x14ac:dyDescent="0.25">
      <c r="A156" s="112" t="str">
        <f t="shared" si="47"/>
        <v>Mapa</v>
      </c>
      <c r="B156" s="113"/>
      <c r="C156" s="114"/>
      <c r="D156" s="113"/>
      <c r="E156" s="115"/>
      <c r="F156" s="114"/>
      <c r="G156" s="114"/>
      <c r="H156" s="116"/>
      <c r="I156" s="114"/>
      <c r="J156" s="116"/>
      <c r="K156" s="114"/>
      <c r="L156" s="114"/>
      <c r="M156" s="114"/>
      <c r="N156" s="114"/>
      <c r="O156" s="114"/>
      <c r="P156" s="114"/>
      <c r="Q156" s="114"/>
      <c r="R156" s="114"/>
      <c r="S156" s="109" t="s">
        <v>98</v>
      </c>
      <c r="T156" s="110"/>
      <c r="U156" s="118">
        <v>11</v>
      </c>
      <c r="V156" s="110"/>
      <c r="W156" s="119"/>
      <c r="X156" s="93">
        <v>50</v>
      </c>
      <c r="Y156" s="119"/>
      <c r="Z156" s="93">
        <v>38</v>
      </c>
      <c r="AA156" s="119">
        <v>4</v>
      </c>
      <c r="AB156" s="119">
        <v>46</v>
      </c>
      <c r="AC156" s="119">
        <v>53</v>
      </c>
      <c r="AD156" s="119">
        <v>41</v>
      </c>
      <c r="AE156" s="119">
        <v>65</v>
      </c>
      <c r="AF156" s="119">
        <v>82</v>
      </c>
      <c r="AG156" s="119">
        <v>82</v>
      </c>
      <c r="AH156" s="119">
        <v>78</v>
      </c>
      <c r="AI156" s="119">
        <v>53</v>
      </c>
      <c r="AJ156" s="119">
        <v>61</v>
      </c>
      <c r="AK156" s="119"/>
      <c r="AL156" s="119"/>
      <c r="AM156" s="119"/>
      <c r="AN156" s="119"/>
      <c r="AO156" s="119"/>
      <c r="AP156" s="119"/>
      <c r="AQ156" s="119"/>
      <c r="AR156" s="119"/>
      <c r="AS156" s="119"/>
      <c r="AT156" s="119"/>
      <c r="AU156" s="119"/>
      <c r="AV156" s="119"/>
      <c r="AW156" s="119"/>
    </row>
    <row r="157" spans="1:49" s="14" customFormat="1" hidden="1" x14ac:dyDescent="0.25">
      <c r="A157" s="112">
        <f t="shared" si="47"/>
        <v>0</v>
      </c>
      <c r="B157" s="113"/>
      <c r="C157" s="114"/>
      <c r="D157" s="113"/>
      <c r="E157" s="115"/>
      <c r="F157" s="114"/>
      <c r="G157" s="114"/>
      <c r="H157" s="116"/>
      <c r="I157" s="114"/>
      <c r="J157" s="116"/>
      <c r="K157" s="114"/>
      <c r="L157" s="114"/>
      <c r="M157" s="114"/>
      <c r="N157" s="114"/>
      <c r="O157" s="114"/>
      <c r="P157" s="114"/>
      <c r="Q157" s="114"/>
      <c r="R157" s="114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19"/>
      <c r="AL157" s="119"/>
      <c r="AM157" s="119"/>
      <c r="AN157" s="119"/>
      <c r="AO157" s="119"/>
      <c r="AP157" s="119"/>
      <c r="AQ157" s="119"/>
      <c r="AR157" s="119"/>
      <c r="AS157" s="119"/>
      <c r="AT157" s="119"/>
      <c r="AU157" s="119"/>
      <c r="AV157" s="119"/>
      <c r="AW157" s="119"/>
    </row>
    <row r="158" spans="1:49" s="14" customFormat="1" hidden="1" x14ac:dyDescent="0.25">
      <c r="A158" s="112">
        <f t="shared" si="47"/>
        <v>0</v>
      </c>
      <c r="B158" s="113"/>
      <c r="C158" s="114"/>
      <c r="D158" s="113"/>
      <c r="E158" s="115"/>
      <c r="F158" s="114"/>
      <c r="G158" s="114"/>
      <c r="H158" s="116"/>
      <c r="I158" s="114"/>
      <c r="J158" s="116"/>
      <c r="K158" s="114"/>
      <c r="L158" s="114"/>
      <c r="M158" s="114"/>
      <c r="N158" s="114"/>
      <c r="O158" s="114"/>
      <c r="P158" s="114"/>
      <c r="Q158" s="114"/>
      <c r="R158" s="114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21"/>
      <c r="AV158" s="121"/>
      <c r="AW158" s="121"/>
    </row>
    <row r="159" spans="1:49" s="14" customFormat="1" x14ac:dyDescent="0.25">
      <c r="A159" s="112" t="str">
        <f t="shared" si="47"/>
        <v>Punção Aspirativa por Agulha Fina (PAAF): Mama</v>
      </c>
      <c r="B159" s="113"/>
      <c r="C159" s="114"/>
      <c r="D159" s="113"/>
      <c r="E159" s="115"/>
      <c r="F159" s="114"/>
      <c r="G159" s="114"/>
      <c r="H159" s="116"/>
      <c r="I159" s="114"/>
      <c r="J159" s="116"/>
      <c r="K159" s="114"/>
      <c r="L159" s="114"/>
      <c r="M159" s="114"/>
      <c r="N159" s="114"/>
      <c r="O159" s="114"/>
      <c r="P159" s="114"/>
      <c r="Q159" s="114"/>
      <c r="R159" s="114"/>
      <c r="S159" s="109" t="s">
        <v>99</v>
      </c>
      <c r="T159" s="110"/>
      <c r="U159" s="118">
        <v>0</v>
      </c>
      <c r="V159" s="110"/>
      <c r="W159" s="119"/>
      <c r="X159" s="93">
        <v>5</v>
      </c>
      <c r="Y159" s="119"/>
      <c r="Z159" s="93">
        <v>0</v>
      </c>
      <c r="AA159" s="119">
        <v>0</v>
      </c>
      <c r="AB159" s="119">
        <v>4</v>
      </c>
      <c r="AC159" s="119">
        <v>4</v>
      </c>
      <c r="AD159" s="119">
        <v>5</v>
      </c>
      <c r="AE159" s="119">
        <v>1</v>
      </c>
      <c r="AF159" s="119">
        <v>0</v>
      </c>
      <c r="AG159" s="119">
        <v>1</v>
      </c>
      <c r="AH159" s="119">
        <v>0</v>
      </c>
      <c r="AI159" s="119">
        <v>2</v>
      </c>
      <c r="AJ159" s="119">
        <v>4</v>
      </c>
      <c r="AK159" s="119"/>
      <c r="AL159" s="119"/>
      <c r="AM159" s="119"/>
      <c r="AN159" s="119"/>
      <c r="AO159" s="119"/>
      <c r="AP159" s="119"/>
      <c r="AQ159" s="119"/>
      <c r="AR159" s="119"/>
      <c r="AS159" s="119"/>
      <c r="AT159" s="119"/>
      <c r="AU159" s="119"/>
      <c r="AV159" s="119"/>
      <c r="AW159" s="119"/>
    </row>
    <row r="160" spans="1:49" s="14" customFormat="1" x14ac:dyDescent="0.25">
      <c r="A160" s="112" t="str">
        <f t="shared" si="47"/>
        <v>Punção Aspirativa por Agulha Fina (PAAF): Tireóide</v>
      </c>
      <c r="B160" s="113"/>
      <c r="C160" s="114"/>
      <c r="D160" s="113"/>
      <c r="E160" s="115"/>
      <c r="F160" s="114"/>
      <c r="G160" s="114"/>
      <c r="H160" s="116"/>
      <c r="I160" s="114"/>
      <c r="J160" s="116"/>
      <c r="K160" s="114"/>
      <c r="L160" s="114"/>
      <c r="M160" s="114"/>
      <c r="N160" s="114"/>
      <c r="O160" s="114"/>
      <c r="P160" s="114"/>
      <c r="Q160" s="114"/>
      <c r="R160" s="114"/>
      <c r="S160" s="109" t="s">
        <v>100</v>
      </c>
      <c r="T160" s="110"/>
      <c r="U160" s="118">
        <v>0</v>
      </c>
      <c r="V160" s="110"/>
      <c r="W160" s="119"/>
      <c r="X160" s="93">
        <v>10</v>
      </c>
      <c r="Y160" s="119"/>
      <c r="Z160" s="93">
        <v>0</v>
      </c>
      <c r="AA160" s="119">
        <v>11</v>
      </c>
      <c r="AB160" s="119">
        <v>11</v>
      </c>
      <c r="AC160" s="119">
        <v>0</v>
      </c>
      <c r="AD160" s="119">
        <v>10</v>
      </c>
      <c r="AE160" s="119">
        <v>8</v>
      </c>
      <c r="AF160" s="119">
        <v>9</v>
      </c>
      <c r="AG160" s="119">
        <v>10</v>
      </c>
      <c r="AH160" s="119">
        <v>8</v>
      </c>
      <c r="AI160" s="119">
        <v>10</v>
      </c>
      <c r="AJ160" s="119">
        <v>10</v>
      </c>
      <c r="AK160" s="119"/>
      <c r="AL160" s="119"/>
      <c r="AM160" s="119"/>
      <c r="AN160" s="119"/>
      <c r="AO160" s="119"/>
      <c r="AP160" s="119"/>
      <c r="AQ160" s="119"/>
      <c r="AR160" s="119"/>
      <c r="AS160" s="119"/>
      <c r="AT160" s="119"/>
      <c r="AU160" s="119"/>
      <c r="AV160" s="119"/>
      <c r="AW160" s="119"/>
    </row>
    <row r="161" spans="1:49" s="14" customFormat="1" x14ac:dyDescent="0.25">
      <c r="A161" s="112" t="str">
        <f t="shared" si="47"/>
        <v>Punção Aspirativa por Agulha Grossa</v>
      </c>
      <c r="B161" s="113"/>
      <c r="C161" s="114"/>
      <c r="D161" s="113"/>
      <c r="E161" s="115"/>
      <c r="F161" s="114"/>
      <c r="G161" s="114"/>
      <c r="H161" s="116"/>
      <c r="I161" s="114"/>
      <c r="J161" s="116"/>
      <c r="K161" s="114"/>
      <c r="L161" s="114"/>
      <c r="M161" s="114"/>
      <c r="N161" s="114"/>
      <c r="O161" s="114"/>
      <c r="P161" s="114"/>
      <c r="Q161" s="114"/>
      <c r="R161" s="114"/>
      <c r="S161" s="109" t="s">
        <v>101</v>
      </c>
      <c r="T161" s="110"/>
      <c r="U161" s="118">
        <v>0</v>
      </c>
      <c r="V161" s="110"/>
      <c r="W161" s="119"/>
      <c r="X161" s="93">
        <v>5</v>
      </c>
      <c r="Y161" s="119"/>
      <c r="Z161" s="93">
        <v>0</v>
      </c>
      <c r="AA161" s="119">
        <v>0</v>
      </c>
      <c r="AB161" s="119">
        <v>5</v>
      </c>
      <c r="AC161" s="119">
        <v>3</v>
      </c>
      <c r="AD161" s="119">
        <v>3</v>
      </c>
      <c r="AE161" s="119">
        <v>4</v>
      </c>
      <c r="AF161" s="119">
        <v>5</v>
      </c>
      <c r="AG161" s="119">
        <v>5</v>
      </c>
      <c r="AH161" s="119">
        <v>5</v>
      </c>
      <c r="AI161" s="119">
        <v>5</v>
      </c>
      <c r="AJ161" s="119">
        <v>5</v>
      </c>
      <c r="AK161" s="119"/>
      <c r="AL161" s="119"/>
      <c r="AM161" s="119"/>
      <c r="AN161" s="119"/>
      <c r="AO161" s="119"/>
      <c r="AP161" s="119"/>
      <c r="AQ161" s="119"/>
      <c r="AR161" s="119"/>
      <c r="AS161" s="119"/>
      <c r="AT161" s="119"/>
      <c r="AU161" s="119"/>
      <c r="AV161" s="119"/>
      <c r="AW161" s="119"/>
    </row>
    <row r="162" spans="1:49" s="14" customFormat="1" x14ac:dyDescent="0.25">
      <c r="A162" s="112" t="str">
        <f t="shared" si="47"/>
        <v>Radiologia</v>
      </c>
      <c r="B162" s="113"/>
      <c r="C162" s="114"/>
      <c r="D162" s="113"/>
      <c r="E162" s="115"/>
      <c r="F162" s="114"/>
      <c r="G162" s="114"/>
      <c r="H162" s="116"/>
      <c r="I162" s="114"/>
      <c r="J162" s="116"/>
      <c r="K162" s="114"/>
      <c r="L162" s="114"/>
      <c r="M162" s="114"/>
      <c r="N162" s="114"/>
      <c r="O162" s="114"/>
      <c r="P162" s="114"/>
      <c r="Q162" s="114"/>
      <c r="R162" s="114"/>
      <c r="S162" s="109" t="s">
        <v>102</v>
      </c>
      <c r="T162" s="110"/>
      <c r="U162" s="118">
        <v>5</v>
      </c>
      <c r="V162" s="110"/>
      <c r="W162" s="119"/>
      <c r="X162" s="93">
        <v>90</v>
      </c>
      <c r="Y162" s="119"/>
      <c r="Z162" s="93">
        <v>37</v>
      </c>
      <c r="AA162" s="119">
        <v>20</v>
      </c>
      <c r="AB162" s="119">
        <v>26</v>
      </c>
      <c r="AC162" s="119">
        <v>23</v>
      </c>
      <c r="AD162" s="119">
        <v>111</v>
      </c>
      <c r="AE162" s="119">
        <v>418</v>
      </c>
      <c r="AF162" s="119">
        <v>490</v>
      </c>
      <c r="AG162" s="119">
        <v>362</v>
      </c>
      <c r="AH162" s="119">
        <v>60</v>
      </c>
      <c r="AI162" s="119">
        <v>7</v>
      </c>
      <c r="AJ162" s="119">
        <v>22</v>
      </c>
      <c r="AK162" s="119"/>
      <c r="AL162" s="119"/>
      <c r="AM162" s="119"/>
      <c r="AN162" s="119"/>
      <c r="AO162" s="119"/>
      <c r="AP162" s="119"/>
      <c r="AQ162" s="119"/>
      <c r="AR162" s="119"/>
      <c r="AS162" s="119"/>
      <c r="AT162" s="119"/>
      <c r="AU162" s="119"/>
      <c r="AV162" s="119"/>
      <c r="AW162" s="119"/>
    </row>
    <row r="163" spans="1:49" s="14" customFormat="1" x14ac:dyDescent="0.25">
      <c r="A163" s="112" t="str">
        <f t="shared" si="47"/>
        <v>Teste Ergométrico</v>
      </c>
      <c r="B163" s="113"/>
      <c r="C163" s="114"/>
      <c r="D163" s="113"/>
      <c r="E163" s="115"/>
      <c r="F163" s="114"/>
      <c r="G163" s="114"/>
      <c r="H163" s="116"/>
      <c r="I163" s="114"/>
      <c r="J163" s="116"/>
      <c r="K163" s="114"/>
      <c r="L163" s="114"/>
      <c r="M163" s="114"/>
      <c r="N163" s="114"/>
      <c r="O163" s="114"/>
      <c r="P163" s="114"/>
      <c r="Q163" s="114"/>
      <c r="R163" s="114"/>
      <c r="S163" s="109" t="s">
        <v>103</v>
      </c>
      <c r="T163" s="110"/>
      <c r="U163" s="118">
        <v>33</v>
      </c>
      <c r="V163" s="110"/>
      <c r="W163" s="119"/>
      <c r="X163" s="93">
        <v>60</v>
      </c>
      <c r="Y163" s="119"/>
      <c r="Z163" s="93">
        <v>65</v>
      </c>
      <c r="AA163" s="119">
        <v>36</v>
      </c>
      <c r="AB163" s="119">
        <v>70</v>
      </c>
      <c r="AC163" s="119">
        <v>60</v>
      </c>
      <c r="AD163" s="119">
        <v>54</v>
      </c>
      <c r="AE163" s="119">
        <v>60</v>
      </c>
      <c r="AF163" s="119">
        <v>60</v>
      </c>
      <c r="AG163" s="119">
        <v>60</v>
      </c>
      <c r="AH163" s="119">
        <v>23</v>
      </c>
      <c r="AI163" s="119">
        <v>34</v>
      </c>
      <c r="AJ163" s="119">
        <v>59</v>
      </c>
      <c r="AK163" s="119"/>
      <c r="AL163" s="119"/>
      <c r="AM163" s="119"/>
      <c r="AN163" s="119"/>
      <c r="AO163" s="119"/>
      <c r="AP163" s="119"/>
      <c r="AQ163" s="119"/>
      <c r="AR163" s="119"/>
      <c r="AS163" s="119"/>
      <c r="AT163" s="119"/>
      <c r="AU163" s="119"/>
      <c r="AV163" s="119"/>
      <c r="AW163" s="119"/>
    </row>
    <row r="164" spans="1:49" s="14" customFormat="1" x14ac:dyDescent="0.25">
      <c r="A164" s="112" t="str">
        <f t="shared" si="47"/>
        <v>Tomografia</v>
      </c>
      <c r="B164" s="113"/>
      <c r="C164" s="114"/>
      <c r="D164" s="113"/>
      <c r="E164" s="115"/>
      <c r="F164" s="114"/>
      <c r="G164" s="114"/>
      <c r="H164" s="116"/>
      <c r="I164" s="114"/>
      <c r="J164" s="116"/>
      <c r="K164" s="114"/>
      <c r="L164" s="114"/>
      <c r="M164" s="114"/>
      <c r="N164" s="114"/>
      <c r="O164" s="114"/>
      <c r="P164" s="114"/>
      <c r="Q164" s="114"/>
      <c r="R164" s="114"/>
      <c r="S164" s="109" t="s">
        <v>104</v>
      </c>
      <c r="T164" s="110"/>
      <c r="U164" s="118">
        <v>47</v>
      </c>
      <c r="V164" s="110"/>
      <c r="W164" s="119"/>
      <c r="X164" s="93">
        <v>150</v>
      </c>
      <c r="Y164" s="119"/>
      <c r="Z164" s="93">
        <v>57</v>
      </c>
      <c r="AA164" s="119">
        <v>126</v>
      </c>
      <c r="AB164" s="119">
        <v>57</v>
      </c>
      <c r="AC164" s="119">
        <v>104</v>
      </c>
      <c r="AD164" s="119">
        <v>95</v>
      </c>
      <c r="AE164" s="119">
        <v>256</v>
      </c>
      <c r="AF164" s="119">
        <v>199</v>
      </c>
      <c r="AG164" s="119">
        <v>218</v>
      </c>
      <c r="AH164" s="119">
        <v>228</v>
      </c>
      <c r="AI164" s="119">
        <v>184</v>
      </c>
      <c r="AJ164" s="119">
        <v>286</v>
      </c>
      <c r="AK164" s="119"/>
      <c r="AL164" s="119"/>
      <c r="AM164" s="119"/>
      <c r="AN164" s="119"/>
      <c r="AO164" s="119"/>
      <c r="AP164" s="119"/>
      <c r="AQ164" s="119"/>
      <c r="AR164" s="119"/>
      <c r="AS164" s="119"/>
      <c r="AT164" s="119"/>
      <c r="AU164" s="119"/>
      <c r="AV164" s="119"/>
      <c r="AW164" s="119"/>
    </row>
    <row r="165" spans="1:49" s="14" customFormat="1" x14ac:dyDescent="0.25">
      <c r="A165" s="112" t="str">
        <f t="shared" si="47"/>
        <v>Ultrassonografia</v>
      </c>
      <c r="B165" s="113"/>
      <c r="C165" s="114"/>
      <c r="D165" s="113"/>
      <c r="E165" s="115"/>
      <c r="F165" s="114"/>
      <c r="G165" s="114"/>
      <c r="H165" s="116"/>
      <c r="I165" s="114"/>
      <c r="J165" s="116"/>
      <c r="K165" s="114"/>
      <c r="L165" s="114"/>
      <c r="M165" s="114"/>
      <c r="N165" s="114"/>
      <c r="O165" s="114"/>
      <c r="P165" s="114"/>
      <c r="Q165" s="114"/>
      <c r="R165" s="114"/>
      <c r="S165" s="109" t="s">
        <v>105</v>
      </c>
      <c r="T165" s="110"/>
      <c r="U165" s="118">
        <v>34</v>
      </c>
      <c r="V165" s="110"/>
      <c r="W165" s="119"/>
      <c r="X165" s="93">
        <v>150</v>
      </c>
      <c r="Y165" s="119"/>
      <c r="Z165" s="93">
        <v>92</v>
      </c>
      <c r="AA165" s="119">
        <v>53</v>
      </c>
      <c r="AB165" s="119">
        <v>204</v>
      </c>
      <c r="AC165" s="119">
        <v>107</v>
      </c>
      <c r="AD165" s="119">
        <v>145</v>
      </c>
      <c r="AE165" s="119">
        <v>143</v>
      </c>
      <c r="AF165" s="119">
        <v>151</v>
      </c>
      <c r="AG165" s="119">
        <v>190</v>
      </c>
      <c r="AH165" s="119">
        <v>196</v>
      </c>
      <c r="AI165" s="119">
        <v>177</v>
      </c>
      <c r="AJ165" s="119">
        <v>148</v>
      </c>
      <c r="AK165" s="119"/>
      <c r="AL165" s="119"/>
      <c r="AM165" s="119"/>
      <c r="AN165" s="119"/>
      <c r="AO165" s="119"/>
      <c r="AP165" s="119"/>
      <c r="AQ165" s="119"/>
      <c r="AR165" s="119"/>
      <c r="AS165" s="119"/>
      <c r="AT165" s="119"/>
      <c r="AU165" s="119"/>
      <c r="AV165" s="119"/>
      <c r="AW165" s="119"/>
    </row>
    <row r="166" spans="1:49" s="14" customFormat="1" x14ac:dyDescent="0.25">
      <c r="A166" s="112" t="str">
        <f t="shared" si="47"/>
        <v>Urodinâmica</v>
      </c>
      <c r="B166" s="113"/>
      <c r="C166" s="114"/>
      <c r="D166" s="113"/>
      <c r="E166" s="115"/>
      <c r="F166" s="114"/>
      <c r="G166" s="114"/>
      <c r="H166" s="116"/>
      <c r="I166" s="114"/>
      <c r="J166" s="116"/>
      <c r="K166" s="114"/>
      <c r="L166" s="114"/>
      <c r="M166" s="114"/>
      <c r="N166" s="114"/>
      <c r="O166" s="114"/>
      <c r="P166" s="114"/>
      <c r="Q166" s="114"/>
      <c r="R166" s="114"/>
      <c r="S166" s="109" t="s">
        <v>106</v>
      </c>
      <c r="T166" s="110"/>
      <c r="U166" s="118">
        <v>0</v>
      </c>
      <c r="V166" s="110"/>
      <c r="W166" s="119"/>
      <c r="X166" s="93">
        <v>5</v>
      </c>
      <c r="Y166" s="119"/>
      <c r="Z166" s="93">
        <v>0</v>
      </c>
      <c r="AA166" s="119">
        <v>0</v>
      </c>
      <c r="AB166" s="119">
        <v>0</v>
      </c>
      <c r="AC166" s="119">
        <v>0</v>
      </c>
      <c r="AD166" s="119">
        <v>0</v>
      </c>
      <c r="AE166" s="119">
        <v>0</v>
      </c>
      <c r="AF166" s="119">
        <v>0</v>
      </c>
      <c r="AG166" s="119">
        <v>0</v>
      </c>
      <c r="AH166" s="119">
        <v>0</v>
      </c>
      <c r="AI166" s="119">
        <v>0</v>
      </c>
      <c r="AJ166" s="119">
        <v>0</v>
      </c>
      <c r="AK166" s="119"/>
      <c r="AL166" s="119"/>
      <c r="AM166" s="119"/>
      <c r="AN166" s="119"/>
      <c r="AO166" s="119"/>
      <c r="AP166" s="119"/>
      <c r="AQ166" s="119"/>
      <c r="AR166" s="119"/>
      <c r="AS166" s="119"/>
      <c r="AT166" s="119"/>
      <c r="AU166" s="119"/>
      <c r="AV166" s="119"/>
      <c r="AW166" s="119"/>
    </row>
    <row r="167" spans="1:49" s="14" customFormat="1" x14ac:dyDescent="0.25">
      <c r="A167" s="112" t="str">
        <f t="shared" si="47"/>
        <v>Videolaringoscopia</v>
      </c>
      <c r="B167" s="113"/>
      <c r="C167" s="114"/>
      <c r="D167" s="113"/>
      <c r="E167" s="115"/>
      <c r="F167" s="114"/>
      <c r="G167" s="114"/>
      <c r="H167" s="116"/>
      <c r="I167" s="114"/>
      <c r="J167" s="116"/>
      <c r="K167" s="114"/>
      <c r="L167" s="114"/>
      <c r="M167" s="114"/>
      <c r="N167" s="114"/>
      <c r="O167" s="114"/>
      <c r="P167" s="114"/>
      <c r="Q167" s="114"/>
      <c r="R167" s="114"/>
      <c r="S167" s="109" t="s">
        <v>107</v>
      </c>
      <c r="T167" s="110"/>
      <c r="U167" s="118">
        <v>0</v>
      </c>
      <c r="V167" s="110"/>
      <c r="W167" s="119"/>
      <c r="X167" s="93">
        <v>10</v>
      </c>
      <c r="Y167" s="119"/>
      <c r="Z167" s="93">
        <v>0</v>
      </c>
      <c r="AA167" s="119">
        <v>0</v>
      </c>
      <c r="AB167" s="119">
        <v>0</v>
      </c>
      <c r="AC167" s="119">
        <v>0</v>
      </c>
      <c r="AD167" s="119">
        <v>0</v>
      </c>
      <c r="AE167" s="119">
        <v>0</v>
      </c>
      <c r="AF167" s="119">
        <v>0</v>
      </c>
      <c r="AG167" s="119">
        <v>0</v>
      </c>
      <c r="AH167" s="119">
        <v>0</v>
      </c>
      <c r="AI167" s="119">
        <v>0</v>
      </c>
      <c r="AJ167" s="119">
        <v>0</v>
      </c>
      <c r="AK167" s="119"/>
      <c r="AL167" s="119"/>
      <c r="AM167" s="119"/>
      <c r="AN167" s="119"/>
      <c r="AO167" s="119"/>
      <c r="AP167" s="119"/>
      <c r="AQ167" s="119"/>
      <c r="AR167" s="119"/>
      <c r="AS167" s="119"/>
      <c r="AT167" s="119"/>
      <c r="AU167" s="119"/>
      <c r="AV167" s="119"/>
      <c r="AW167" s="119"/>
    </row>
    <row r="168" spans="1:49" s="14" customFormat="1" x14ac:dyDescent="0.25">
      <c r="A168" s="112" t="str">
        <f t="shared" si="47"/>
        <v>TOTAL</v>
      </c>
      <c r="B168" s="113"/>
      <c r="C168" s="114"/>
      <c r="D168" s="113"/>
      <c r="E168" s="115"/>
      <c r="F168" s="114"/>
      <c r="G168" s="114"/>
      <c r="H168" s="116"/>
      <c r="I168" s="114"/>
      <c r="J168" s="116"/>
      <c r="K168" s="114"/>
      <c r="L168" s="114"/>
      <c r="M168" s="114"/>
      <c r="N168" s="114"/>
      <c r="O168" s="114"/>
      <c r="P168" s="114"/>
      <c r="Q168" s="114"/>
      <c r="R168" s="114"/>
      <c r="S168" s="127" t="s">
        <v>15</v>
      </c>
      <c r="T168" s="128"/>
      <c r="U168" s="123">
        <f>SUM(U141:U167)</f>
        <v>542</v>
      </c>
      <c r="V168" s="128"/>
      <c r="W168" s="123">
        <f t="shared" ref="W168:AW168" si="56">SUM(W141:W167)</f>
        <v>0</v>
      </c>
      <c r="X168" s="129">
        <v>1260</v>
      </c>
      <c r="Y168" s="123">
        <f t="shared" si="56"/>
        <v>0</v>
      </c>
      <c r="Z168" s="123">
        <f t="shared" si="56"/>
        <v>973</v>
      </c>
      <c r="AA168" s="123">
        <f t="shared" si="56"/>
        <v>676</v>
      </c>
      <c r="AB168" s="123">
        <f>SUM(AB141:AB167)</f>
        <v>1125</v>
      </c>
      <c r="AC168" s="123">
        <f t="shared" si="56"/>
        <v>855</v>
      </c>
      <c r="AD168" s="123">
        <f t="shared" si="56"/>
        <v>972</v>
      </c>
      <c r="AE168" s="123">
        <f t="shared" si="56"/>
        <v>1790</v>
      </c>
      <c r="AF168" s="123">
        <f t="shared" si="56"/>
        <v>1821</v>
      </c>
      <c r="AG168" s="123">
        <f t="shared" si="56"/>
        <v>1763</v>
      </c>
      <c r="AH168" s="123">
        <f t="shared" si="56"/>
        <v>1586</v>
      </c>
      <c r="AI168" s="123">
        <f t="shared" si="56"/>
        <v>1306</v>
      </c>
      <c r="AJ168" s="123">
        <f t="shared" si="56"/>
        <v>1390</v>
      </c>
      <c r="AK168" s="123">
        <f t="shared" si="56"/>
        <v>0</v>
      </c>
      <c r="AL168" s="123">
        <f t="shared" si="56"/>
        <v>0</v>
      </c>
      <c r="AM168" s="123">
        <f t="shared" si="56"/>
        <v>0</v>
      </c>
      <c r="AN168" s="123">
        <f t="shared" si="56"/>
        <v>0</v>
      </c>
      <c r="AO168" s="123">
        <f t="shared" si="56"/>
        <v>0</v>
      </c>
      <c r="AP168" s="123">
        <f t="shared" si="56"/>
        <v>0</v>
      </c>
      <c r="AQ168" s="123">
        <f t="shared" si="56"/>
        <v>0</v>
      </c>
      <c r="AR168" s="123">
        <f t="shared" si="56"/>
        <v>0</v>
      </c>
      <c r="AS168" s="123">
        <f t="shared" si="56"/>
        <v>0</v>
      </c>
      <c r="AT168" s="123">
        <f t="shared" si="56"/>
        <v>0</v>
      </c>
      <c r="AU168" s="123">
        <f t="shared" si="56"/>
        <v>0</v>
      </c>
      <c r="AV168" s="123">
        <f t="shared" si="56"/>
        <v>0</v>
      </c>
      <c r="AW168" s="123">
        <f t="shared" si="56"/>
        <v>0</v>
      </c>
    </row>
    <row r="169" spans="1:49" x14ac:dyDescent="0.25">
      <c r="A169" s="112">
        <f t="shared" si="47"/>
        <v>0</v>
      </c>
    </row>
    <row r="170" spans="1:49" s="68" customFormat="1" ht="25.5" x14ac:dyDescent="0.25">
      <c r="A170" s="90" t="s">
        <v>109</v>
      </c>
      <c r="B170" s="5" t="str">
        <f>B$4</f>
        <v>Meta Parcial</v>
      </c>
      <c r="C170" s="5" t="str">
        <f t="shared" ref="C170:AW170" si="57">C$4</f>
        <v>10-31-jul-24</v>
      </c>
      <c r="D170" s="5" t="str">
        <f t="shared" si="57"/>
        <v>Meta Mensal</v>
      </c>
      <c r="E170" s="5">
        <f t="shared" si="57"/>
        <v>45505</v>
      </c>
      <c r="F170" s="5" t="e">
        <f t="shared" ca="1" si="57"/>
        <v>#NAME?</v>
      </c>
      <c r="G170" s="5" t="str">
        <f t="shared" si="57"/>
        <v>Meta Parcial</v>
      </c>
      <c r="H170" s="5" t="str">
        <f t="shared" si="57"/>
        <v>01-09-Out-24</v>
      </c>
      <c r="I170" s="5" t="str">
        <f t="shared" si="57"/>
        <v>Meta Parcial</v>
      </c>
      <c r="J170" s="5" t="str">
        <f t="shared" si="57"/>
        <v>10-31-Out-24</v>
      </c>
      <c r="K170" s="5" t="str">
        <f t="shared" si="57"/>
        <v>Meta Mensal</v>
      </c>
      <c r="L170" s="5">
        <f t="shared" si="57"/>
        <v>45566</v>
      </c>
      <c r="M170" s="5" t="e">
        <f t="shared" ca="1" si="57"/>
        <v>#NAME?</v>
      </c>
      <c r="N170" s="5" t="e">
        <f t="shared" ca="1" si="57"/>
        <v>#NAME?</v>
      </c>
      <c r="O170" s="5" t="str">
        <f t="shared" si="57"/>
        <v>Meta Parcial</v>
      </c>
      <c r="P170" s="5" t="str">
        <f t="shared" si="57"/>
        <v>01-09/jan de 2025</v>
      </c>
      <c r="Q170" s="5" t="str">
        <f t="shared" si="57"/>
        <v>Meta Parcial</v>
      </c>
      <c r="R170" s="5" t="str">
        <f t="shared" si="57"/>
        <v>01-04/jan de 2025</v>
      </c>
      <c r="S170" s="7" t="s">
        <v>110</v>
      </c>
      <c r="T170" s="8" t="str">
        <f>T$4</f>
        <v>Meta Parcial</v>
      </c>
      <c r="U170" s="8" t="str">
        <f>U$4</f>
        <v>05-31/jan de 2025</v>
      </c>
      <c r="V170" s="8" t="str">
        <f>V$4</f>
        <v>Meta Parcial</v>
      </c>
      <c r="W170" s="8" t="str">
        <f>W$4</f>
        <v>10-31/jan de 2025</v>
      </c>
      <c r="X170" s="8" t="s">
        <v>6</v>
      </c>
      <c r="Y170" s="8" t="e">
        <f t="shared" ref="Y170:AJ170" ca="1" si="58">Y$4</f>
        <v>#NAME?</v>
      </c>
      <c r="Z170" s="8" t="e">
        <f t="shared" ca="1" si="58"/>
        <v>#NAME?</v>
      </c>
      <c r="AA170" s="8" t="e">
        <f t="shared" ca="1" si="58"/>
        <v>#NAME?</v>
      </c>
      <c r="AB170" s="8" t="e">
        <f t="shared" ca="1" si="58"/>
        <v>#NAME?</v>
      </c>
      <c r="AC170" s="8" t="e">
        <f t="shared" ca="1" si="58"/>
        <v>#NAME?</v>
      </c>
      <c r="AD170" s="8" t="e">
        <f t="shared" ca="1" si="58"/>
        <v>#NAME?</v>
      </c>
      <c r="AE170" s="8" t="e">
        <f t="shared" ca="1" si="58"/>
        <v>#NAME?</v>
      </c>
      <c r="AF170" s="8" t="e">
        <f t="shared" ca="1" si="58"/>
        <v>#NAME?</v>
      </c>
      <c r="AG170" s="8" t="e">
        <f t="shared" ca="1" si="58"/>
        <v>#NAME?</v>
      </c>
      <c r="AH170" s="8" t="e">
        <f t="shared" ca="1" si="58"/>
        <v>#NAME?</v>
      </c>
      <c r="AI170" s="8" t="e">
        <f t="shared" ca="1" si="58"/>
        <v>#NAME?</v>
      </c>
      <c r="AJ170" s="8" t="e">
        <f t="shared" ca="1" si="58"/>
        <v>#NAME?</v>
      </c>
      <c r="AK170" s="8" t="e">
        <f t="shared" ca="1" si="57"/>
        <v>#NAME?</v>
      </c>
      <c r="AL170" s="8" t="e">
        <f t="shared" ca="1" si="57"/>
        <v>#NAME?</v>
      </c>
      <c r="AM170" s="8" t="e">
        <f t="shared" ca="1" si="57"/>
        <v>#NAME?</v>
      </c>
      <c r="AN170" s="8" t="e">
        <f t="shared" ca="1" si="57"/>
        <v>#NAME?</v>
      </c>
      <c r="AO170" s="8" t="e">
        <f t="shared" ca="1" si="57"/>
        <v>#NAME?</v>
      </c>
      <c r="AP170" s="8" t="e">
        <f t="shared" ca="1" si="57"/>
        <v>#NAME?</v>
      </c>
      <c r="AQ170" s="8" t="e">
        <f t="shared" ca="1" si="57"/>
        <v>#NAME?</v>
      </c>
      <c r="AR170" s="8" t="e">
        <f t="shared" ca="1" si="57"/>
        <v>#NAME?</v>
      </c>
      <c r="AS170" s="8" t="e">
        <f t="shared" ca="1" si="57"/>
        <v>#NAME?</v>
      </c>
      <c r="AT170" s="8" t="e">
        <f t="shared" ca="1" si="57"/>
        <v>#NAME?</v>
      </c>
      <c r="AU170" s="8" t="e">
        <f t="shared" ca="1" si="57"/>
        <v>#NAME?</v>
      </c>
      <c r="AV170" s="8" t="e">
        <f t="shared" ca="1" si="57"/>
        <v>#NAME?</v>
      </c>
      <c r="AW170" s="8" t="e">
        <f t="shared" ca="1" si="57"/>
        <v>#NAME?</v>
      </c>
    </row>
    <row r="171" spans="1:49" s="14" customFormat="1" x14ac:dyDescent="0.25">
      <c r="A171" s="108" t="s">
        <v>84</v>
      </c>
      <c r="B171" s="130">
        <f>(D171/31)*22</f>
        <v>7.096774193548387</v>
      </c>
      <c r="C171" s="130">
        <v>0</v>
      </c>
      <c r="D171" s="130">
        <v>10</v>
      </c>
      <c r="E171" s="131">
        <v>0</v>
      </c>
      <c r="F171" s="130">
        <v>0</v>
      </c>
      <c r="G171" s="93">
        <f t="shared" ref="G171:G197" si="59">(K171/31)*9</f>
        <v>2.903225806451613</v>
      </c>
      <c r="H171" s="96">
        <v>0</v>
      </c>
      <c r="I171" s="93">
        <f t="shared" ref="I171:I197" si="60">(K171/31)*22</f>
        <v>7.096774193548387</v>
      </c>
      <c r="J171" s="96">
        <v>0</v>
      </c>
      <c r="K171" s="93">
        <f t="shared" ref="K171:K197" si="61">D171</f>
        <v>10</v>
      </c>
      <c r="L171" s="93">
        <f t="shared" ref="L171:L197" si="62">H171+J171</f>
        <v>0</v>
      </c>
      <c r="M171" s="130">
        <v>0</v>
      </c>
      <c r="N171" s="130">
        <v>0</v>
      </c>
      <c r="O171" s="93">
        <f>ROUND((K171/31)*9,0)</f>
        <v>3</v>
      </c>
      <c r="P171" s="130">
        <v>0</v>
      </c>
      <c r="Q171" s="93">
        <f>ROUND((K171/31)*4,0)</f>
        <v>1</v>
      </c>
      <c r="R171" s="130">
        <v>0</v>
      </c>
      <c r="S171" s="108" t="s">
        <v>84</v>
      </c>
      <c r="T171" s="93">
        <f t="shared" ref="T171:T197" si="63">ROUND((X171/31)*27,0)</f>
        <v>4</v>
      </c>
      <c r="U171" s="132">
        <v>0</v>
      </c>
      <c r="V171" s="93">
        <f>ROUND((X171/31)*22,0)</f>
        <v>4</v>
      </c>
      <c r="W171" s="119">
        <v>0</v>
      </c>
      <c r="X171" s="93">
        <v>5</v>
      </c>
      <c r="Y171" s="18">
        <f t="shared" ref="Y171:Y197" si="64">P171+W171</f>
        <v>0</v>
      </c>
      <c r="Z171" s="130">
        <v>0</v>
      </c>
      <c r="AA171" s="119">
        <v>0</v>
      </c>
      <c r="AB171" s="130">
        <v>0</v>
      </c>
      <c r="AC171" s="130">
        <v>0</v>
      </c>
      <c r="AD171" s="130">
        <v>0</v>
      </c>
      <c r="AE171" s="130">
        <v>0</v>
      </c>
      <c r="AF171" s="130">
        <v>0</v>
      </c>
      <c r="AG171" s="130">
        <v>0</v>
      </c>
      <c r="AH171" s="130">
        <v>0</v>
      </c>
      <c r="AI171" s="130">
        <v>0</v>
      </c>
      <c r="AJ171" s="130">
        <v>0</v>
      </c>
      <c r="AK171" s="130"/>
      <c r="AL171" s="130"/>
      <c r="AM171" s="130"/>
      <c r="AN171" s="130"/>
      <c r="AO171" s="130"/>
      <c r="AP171" s="130"/>
      <c r="AQ171" s="130"/>
      <c r="AR171" s="130"/>
      <c r="AS171" s="130"/>
      <c r="AT171" s="130"/>
      <c r="AU171" s="130"/>
      <c r="AV171" s="130"/>
      <c r="AW171" s="130"/>
    </row>
    <row r="172" spans="1:49" s="14" customFormat="1" x14ac:dyDescent="0.25">
      <c r="A172" s="108" t="s">
        <v>85</v>
      </c>
      <c r="B172" s="130">
        <f t="shared" ref="B172:B197" si="65">(D172/31)*22</f>
        <v>7.096774193548387</v>
      </c>
      <c r="C172" s="130">
        <v>0</v>
      </c>
      <c r="D172" s="130">
        <v>10</v>
      </c>
      <c r="E172" s="131">
        <v>0</v>
      </c>
      <c r="F172" s="130">
        <v>0</v>
      </c>
      <c r="G172" s="93">
        <f t="shared" si="59"/>
        <v>2.903225806451613</v>
      </c>
      <c r="H172" s="96">
        <v>0</v>
      </c>
      <c r="I172" s="93">
        <f t="shared" si="60"/>
        <v>7.096774193548387</v>
      </c>
      <c r="J172" s="96">
        <v>0</v>
      </c>
      <c r="K172" s="93">
        <f t="shared" si="61"/>
        <v>10</v>
      </c>
      <c r="L172" s="93">
        <f t="shared" si="62"/>
        <v>0</v>
      </c>
      <c r="M172" s="130">
        <v>0</v>
      </c>
      <c r="N172" s="130">
        <v>0</v>
      </c>
      <c r="O172" s="93">
        <f t="shared" ref="O172:O197" si="66">ROUND((K172/31)*9,0)</f>
        <v>3</v>
      </c>
      <c r="P172" s="130">
        <v>0</v>
      </c>
      <c r="Q172" s="93">
        <f t="shared" ref="Q172:Q197" si="67">ROUND((K172/31)*4,0)</f>
        <v>1</v>
      </c>
      <c r="R172" s="130">
        <v>0</v>
      </c>
      <c r="S172" s="108" t="s">
        <v>85</v>
      </c>
      <c r="T172" s="93">
        <f t="shared" si="63"/>
        <v>4</v>
      </c>
      <c r="U172" s="132">
        <v>0</v>
      </c>
      <c r="V172" s="93">
        <f t="shared" ref="V172:V197" si="68">ROUND((X172/31)*22,0)</f>
        <v>4</v>
      </c>
      <c r="W172" s="119">
        <v>0</v>
      </c>
      <c r="X172" s="93">
        <v>5</v>
      </c>
      <c r="Y172" s="18">
        <f t="shared" si="64"/>
        <v>0</v>
      </c>
      <c r="Z172" s="130">
        <v>0</v>
      </c>
      <c r="AA172" s="119">
        <v>0</v>
      </c>
      <c r="AB172" s="130">
        <v>0</v>
      </c>
      <c r="AC172" s="130">
        <v>0</v>
      </c>
      <c r="AD172" s="130">
        <v>0</v>
      </c>
      <c r="AE172" s="130">
        <v>0</v>
      </c>
      <c r="AF172" s="130">
        <v>0</v>
      </c>
      <c r="AG172" s="130">
        <v>0</v>
      </c>
      <c r="AH172" s="130">
        <v>0</v>
      </c>
      <c r="AI172" s="130">
        <v>0</v>
      </c>
      <c r="AJ172" s="130">
        <v>0</v>
      </c>
      <c r="AK172" s="130"/>
      <c r="AL172" s="130"/>
      <c r="AM172" s="130"/>
      <c r="AN172" s="130"/>
      <c r="AO172" s="130"/>
      <c r="AP172" s="130"/>
      <c r="AQ172" s="130"/>
      <c r="AR172" s="130"/>
      <c r="AS172" s="130"/>
      <c r="AT172" s="130"/>
      <c r="AU172" s="130"/>
      <c r="AV172" s="130"/>
      <c r="AW172" s="130"/>
    </row>
    <row r="173" spans="1:49" s="14" customFormat="1" x14ac:dyDescent="0.25">
      <c r="A173" s="108" t="s">
        <v>86</v>
      </c>
      <c r="B173" s="130">
        <f t="shared" si="65"/>
        <v>27.677419354838708</v>
      </c>
      <c r="C173" s="130">
        <v>0</v>
      </c>
      <c r="D173" s="130">
        <v>39</v>
      </c>
      <c r="E173" s="131">
        <v>24</v>
      </c>
      <c r="F173" s="130">
        <v>0</v>
      </c>
      <c r="G173" s="93">
        <f t="shared" si="59"/>
        <v>11.32258064516129</v>
      </c>
      <c r="H173" s="96">
        <v>0</v>
      </c>
      <c r="I173" s="93">
        <f t="shared" si="60"/>
        <v>27.677419354838708</v>
      </c>
      <c r="J173" s="96">
        <v>27</v>
      </c>
      <c r="K173" s="93">
        <f t="shared" si="61"/>
        <v>39</v>
      </c>
      <c r="L173" s="93">
        <f t="shared" si="62"/>
        <v>27</v>
      </c>
      <c r="M173" s="130">
        <v>0</v>
      </c>
      <c r="N173" s="130">
        <v>20</v>
      </c>
      <c r="O173" s="93">
        <f t="shared" si="66"/>
        <v>11</v>
      </c>
      <c r="P173" s="130">
        <v>0</v>
      </c>
      <c r="Q173" s="93">
        <f t="shared" si="67"/>
        <v>5</v>
      </c>
      <c r="R173" s="130">
        <v>0</v>
      </c>
      <c r="S173" s="108" t="s">
        <v>86</v>
      </c>
      <c r="T173" s="93">
        <f t="shared" si="63"/>
        <v>87</v>
      </c>
      <c r="U173" s="132">
        <v>2</v>
      </c>
      <c r="V173" s="93">
        <f t="shared" si="68"/>
        <v>71</v>
      </c>
      <c r="W173" s="119">
        <v>2</v>
      </c>
      <c r="X173" s="93">
        <v>100</v>
      </c>
      <c r="Y173" s="18">
        <f t="shared" si="64"/>
        <v>2</v>
      </c>
      <c r="Z173" s="130">
        <v>64</v>
      </c>
      <c r="AA173" s="119">
        <v>58</v>
      </c>
      <c r="AB173" s="130">
        <v>21</v>
      </c>
      <c r="AC173" s="130">
        <v>7</v>
      </c>
      <c r="AD173" s="130">
        <v>35</v>
      </c>
      <c r="AE173" s="130">
        <v>31</v>
      </c>
      <c r="AF173" s="130">
        <v>57</v>
      </c>
      <c r="AG173" s="130">
        <v>54</v>
      </c>
      <c r="AH173" s="130">
        <v>25</v>
      </c>
      <c r="AI173" s="130">
        <v>53</v>
      </c>
      <c r="AJ173" s="130">
        <v>57</v>
      </c>
      <c r="AK173" s="130"/>
      <c r="AL173" s="130"/>
      <c r="AM173" s="130"/>
      <c r="AN173" s="130"/>
      <c r="AO173" s="130"/>
      <c r="AP173" s="130"/>
      <c r="AQ173" s="130"/>
      <c r="AR173" s="130"/>
      <c r="AS173" s="130"/>
      <c r="AT173" s="130"/>
      <c r="AU173" s="130"/>
      <c r="AV173" s="130"/>
      <c r="AW173" s="130"/>
    </row>
    <row r="174" spans="1:49" s="14" customFormat="1" x14ac:dyDescent="0.25">
      <c r="A174" s="108" t="s">
        <v>87</v>
      </c>
      <c r="B174" s="130">
        <f t="shared" si="65"/>
        <v>7.096774193548387</v>
      </c>
      <c r="C174" s="130">
        <v>0</v>
      </c>
      <c r="D174" s="130">
        <v>10</v>
      </c>
      <c r="E174" s="131">
        <v>2</v>
      </c>
      <c r="F174" s="130">
        <v>2</v>
      </c>
      <c r="G174" s="93">
        <f t="shared" si="59"/>
        <v>2.903225806451613</v>
      </c>
      <c r="H174" s="96">
        <v>2</v>
      </c>
      <c r="I174" s="93">
        <f t="shared" si="60"/>
        <v>7.096774193548387</v>
      </c>
      <c r="J174" s="96">
        <v>0</v>
      </c>
      <c r="K174" s="93">
        <f t="shared" si="61"/>
        <v>10</v>
      </c>
      <c r="L174" s="93">
        <f t="shared" si="62"/>
        <v>2</v>
      </c>
      <c r="M174" s="130">
        <v>7</v>
      </c>
      <c r="N174" s="130">
        <v>7</v>
      </c>
      <c r="O174" s="93">
        <f t="shared" si="66"/>
        <v>3</v>
      </c>
      <c r="P174" s="130">
        <v>0</v>
      </c>
      <c r="Q174" s="93">
        <f t="shared" si="67"/>
        <v>1</v>
      </c>
      <c r="R174" s="130">
        <v>0</v>
      </c>
      <c r="S174" s="108" t="s">
        <v>87</v>
      </c>
      <c r="T174" s="93">
        <f t="shared" si="63"/>
        <v>9</v>
      </c>
      <c r="U174" s="132">
        <v>5</v>
      </c>
      <c r="V174" s="93">
        <f t="shared" si="68"/>
        <v>7</v>
      </c>
      <c r="W174" s="119">
        <v>2</v>
      </c>
      <c r="X174" s="93">
        <v>10</v>
      </c>
      <c r="Y174" s="18">
        <f t="shared" si="64"/>
        <v>2</v>
      </c>
      <c r="Z174" s="130">
        <v>2</v>
      </c>
      <c r="AA174" s="119">
        <v>2</v>
      </c>
      <c r="AB174" s="130">
        <v>0</v>
      </c>
      <c r="AC174" s="130">
        <v>1</v>
      </c>
      <c r="AD174" s="130">
        <v>0</v>
      </c>
      <c r="AE174" s="130">
        <v>4</v>
      </c>
      <c r="AF174" s="130">
        <v>6</v>
      </c>
      <c r="AG174" s="130">
        <v>4</v>
      </c>
      <c r="AH174" s="130">
        <v>4</v>
      </c>
      <c r="AI174" s="130">
        <v>6</v>
      </c>
      <c r="AJ174" s="130">
        <v>12</v>
      </c>
      <c r="AK174" s="130"/>
      <c r="AL174" s="130"/>
      <c r="AM174" s="130"/>
      <c r="AN174" s="130"/>
      <c r="AO174" s="130"/>
      <c r="AP174" s="130"/>
      <c r="AQ174" s="130"/>
      <c r="AR174" s="130"/>
      <c r="AS174" s="130"/>
      <c r="AT174" s="130"/>
      <c r="AU174" s="130"/>
      <c r="AV174" s="130"/>
      <c r="AW174" s="130"/>
    </row>
    <row r="175" spans="1:49" s="14" customFormat="1" x14ac:dyDescent="0.25">
      <c r="A175" s="108" t="s">
        <v>88</v>
      </c>
      <c r="B175" s="130">
        <f t="shared" si="65"/>
        <v>41.870967741935488</v>
      </c>
      <c r="C175" s="130">
        <v>28</v>
      </c>
      <c r="D175" s="130">
        <v>59</v>
      </c>
      <c r="E175" s="131">
        <v>114</v>
      </c>
      <c r="F175" s="130">
        <v>41</v>
      </c>
      <c r="G175" s="93">
        <f t="shared" si="59"/>
        <v>17.129032258064516</v>
      </c>
      <c r="H175" s="96">
        <v>7</v>
      </c>
      <c r="I175" s="93">
        <f t="shared" si="60"/>
        <v>41.870967741935488</v>
      </c>
      <c r="J175" s="96">
        <v>26</v>
      </c>
      <c r="K175" s="93">
        <f t="shared" si="61"/>
        <v>59</v>
      </c>
      <c r="L175" s="93">
        <f t="shared" si="62"/>
        <v>33</v>
      </c>
      <c r="M175" s="130">
        <v>41</v>
      </c>
      <c r="N175" s="130">
        <v>23</v>
      </c>
      <c r="O175" s="93">
        <f t="shared" si="66"/>
        <v>17</v>
      </c>
      <c r="P175" s="130">
        <v>11</v>
      </c>
      <c r="Q175" s="93">
        <f t="shared" si="67"/>
        <v>8</v>
      </c>
      <c r="R175" s="130">
        <v>4</v>
      </c>
      <c r="S175" s="108" t="s">
        <v>88</v>
      </c>
      <c r="T175" s="93">
        <f t="shared" si="63"/>
        <v>78</v>
      </c>
      <c r="U175" s="132">
        <v>32</v>
      </c>
      <c r="V175" s="93">
        <f t="shared" si="68"/>
        <v>64</v>
      </c>
      <c r="W175" s="119">
        <v>25</v>
      </c>
      <c r="X175" s="93">
        <v>90</v>
      </c>
      <c r="Y175" s="18">
        <f t="shared" si="64"/>
        <v>36</v>
      </c>
      <c r="Z175" s="130">
        <v>53</v>
      </c>
      <c r="AA175" s="119">
        <v>45</v>
      </c>
      <c r="AB175" s="130">
        <v>41</v>
      </c>
      <c r="AC175" s="130">
        <v>45</v>
      </c>
      <c r="AD175" s="130">
        <v>49</v>
      </c>
      <c r="AE175" s="130">
        <v>119</v>
      </c>
      <c r="AF175" s="130">
        <v>77</v>
      </c>
      <c r="AG175" s="130">
        <v>96</v>
      </c>
      <c r="AH175" s="130">
        <v>94</v>
      </c>
      <c r="AI175" s="130">
        <v>29</v>
      </c>
      <c r="AJ175" s="130">
        <v>53</v>
      </c>
      <c r="AK175" s="130"/>
      <c r="AL175" s="130"/>
      <c r="AM175" s="130"/>
      <c r="AN175" s="130"/>
      <c r="AO175" s="130"/>
      <c r="AP175" s="130"/>
      <c r="AQ175" s="130"/>
      <c r="AR175" s="130"/>
      <c r="AS175" s="130"/>
      <c r="AT175" s="130"/>
      <c r="AU175" s="130"/>
      <c r="AV175" s="130"/>
      <c r="AW175" s="130"/>
    </row>
    <row r="176" spans="1:49" s="14" customFormat="1" x14ac:dyDescent="0.25">
      <c r="A176" s="108" t="s">
        <v>89</v>
      </c>
      <c r="B176" s="130">
        <f t="shared" si="65"/>
        <v>60.322580645161288</v>
      </c>
      <c r="C176" s="130">
        <v>56</v>
      </c>
      <c r="D176" s="130">
        <v>85</v>
      </c>
      <c r="E176" s="131">
        <v>63</v>
      </c>
      <c r="F176" s="130">
        <v>83</v>
      </c>
      <c r="G176" s="93">
        <f t="shared" si="59"/>
        <v>24.677419354838708</v>
      </c>
      <c r="H176" s="96">
        <v>82</v>
      </c>
      <c r="I176" s="93">
        <f t="shared" si="60"/>
        <v>60.322580645161288</v>
      </c>
      <c r="J176" s="96">
        <v>69</v>
      </c>
      <c r="K176" s="93">
        <f t="shared" si="61"/>
        <v>85</v>
      </c>
      <c r="L176" s="93">
        <f t="shared" si="62"/>
        <v>151</v>
      </c>
      <c r="M176" s="130">
        <v>77</v>
      </c>
      <c r="N176" s="130">
        <v>256</v>
      </c>
      <c r="O176" s="93">
        <f t="shared" si="66"/>
        <v>25</v>
      </c>
      <c r="P176" s="130">
        <v>0</v>
      </c>
      <c r="Q176" s="93">
        <f t="shared" si="67"/>
        <v>11</v>
      </c>
      <c r="R176" s="130">
        <v>0</v>
      </c>
      <c r="S176" s="108" t="s">
        <v>89</v>
      </c>
      <c r="T176" s="93">
        <f t="shared" si="63"/>
        <v>70</v>
      </c>
      <c r="U176" s="132">
        <v>97</v>
      </c>
      <c r="V176" s="93">
        <f t="shared" si="68"/>
        <v>57</v>
      </c>
      <c r="W176" s="119">
        <v>97</v>
      </c>
      <c r="X176" s="93">
        <v>80</v>
      </c>
      <c r="Y176" s="18">
        <f t="shared" si="64"/>
        <v>97</v>
      </c>
      <c r="Z176" s="130">
        <v>64</v>
      </c>
      <c r="AA176" s="119">
        <v>58</v>
      </c>
      <c r="AB176" s="130">
        <v>91</v>
      </c>
      <c r="AC176" s="130">
        <v>74</v>
      </c>
      <c r="AD176" s="130">
        <v>47</v>
      </c>
      <c r="AE176" s="130">
        <v>67</v>
      </c>
      <c r="AF176" s="130">
        <v>52</v>
      </c>
      <c r="AG176" s="130">
        <v>43</v>
      </c>
      <c r="AH176" s="130">
        <v>68</v>
      </c>
      <c r="AI176" s="130">
        <v>104</v>
      </c>
      <c r="AJ176" s="130">
        <v>56</v>
      </c>
      <c r="AK176" s="130"/>
      <c r="AL176" s="130"/>
      <c r="AM176" s="130"/>
      <c r="AN176" s="130"/>
      <c r="AO176" s="130"/>
      <c r="AP176" s="130"/>
      <c r="AQ176" s="130"/>
      <c r="AR176" s="130"/>
      <c r="AS176" s="130"/>
      <c r="AT176" s="130"/>
      <c r="AU176" s="130"/>
      <c r="AV176" s="130"/>
      <c r="AW176" s="130"/>
    </row>
    <row r="177" spans="1:49" s="14" customFormat="1" x14ac:dyDescent="0.25">
      <c r="A177" s="108" t="s">
        <v>90</v>
      </c>
      <c r="B177" s="130">
        <f t="shared" si="65"/>
        <v>53.225806451612904</v>
      </c>
      <c r="C177" s="130">
        <v>198</v>
      </c>
      <c r="D177" s="130">
        <v>75</v>
      </c>
      <c r="E177" s="131">
        <v>91</v>
      </c>
      <c r="F177" s="130">
        <v>80</v>
      </c>
      <c r="G177" s="93">
        <f t="shared" si="59"/>
        <v>21.774193548387096</v>
      </c>
      <c r="H177" s="96">
        <v>31</v>
      </c>
      <c r="I177" s="93">
        <f t="shared" si="60"/>
        <v>53.225806451612904</v>
      </c>
      <c r="J177" s="96">
        <v>54</v>
      </c>
      <c r="K177" s="93">
        <f t="shared" si="61"/>
        <v>75</v>
      </c>
      <c r="L177" s="93">
        <f t="shared" si="62"/>
        <v>85</v>
      </c>
      <c r="M177" s="130">
        <v>85</v>
      </c>
      <c r="N177" s="130">
        <v>188</v>
      </c>
      <c r="O177" s="93">
        <f t="shared" si="66"/>
        <v>22</v>
      </c>
      <c r="P177" s="130">
        <v>24</v>
      </c>
      <c r="Q177" s="93">
        <f t="shared" si="67"/>
        <v>10</v>
      </c>
      <c r="R177" s="130">
        <v>0</v>
      </c>
      <c r="S177" s="108" t="s">
        <v>90</v>
      </c>
      <c r="T177" s="93">
        <f t="shared" si="63"/>
        <v>44</v>
      </c>
      <c r="U177" s="132">
        <v>33</v>
      </c>
      <c r="V177" s="93">
        <f t="shared" si="68"/>
        <v>35</v>
      </c>
      <c r="W177" s="119">
        <v>28</v>
      </c>
      <c r="X177" s="93">
        <v>50</v>
      </c>
      <c r="Y177" s="18">
        <f t="shared" si="64"/>
        <v>52</v>
      </c>
      <c r="Z177" s="130">
        <v>42</v>
      </c>
      <c r="AA177" s="119">
        <v>37</v>
      </c>
      <c r="AB177" s="130">
        <v>26</v>
      </c>
      <c r="AC177" s="130">
        <v>3</v>
      </c>
      <c r="AD177" s="130">
        <v>0</v>
      </c>
      <c r="AE177" s="130">
        <v>0</v>
      </c>
      <c r="AF177" s="130">
        <v>0</v>
      </c>
      <c r="AG177" s="130">
        <v>0</v>
      </c>
      <c r="AH177" s="130">
        <v>0</v>
      </c>
      <c r="AI177" s="130">
        <v>7</v>
      </c>
      <c r="AJ177" s="130">
        <v>19</v>
      </c>
      <c r="AK177" s="130"/>
      <c r="AL177" s="130"/>
      <c r="AM177" s="130"/>
      <c r="AN177" s="130"/>
      <c r="AO177" s="130"/>
      <c r="AP177" s="130"/>
      <c r="AQ177" s="130"/>
      <c r="AR177" s="130"/>
      <c r="AS177" s="130"/>
      <c r="AT177" s="130"/>
      <c r="AU177" s="130"/>
      <c r="AV177" s="130"/>
      <c r="AW177" s="130"/>
    </row>
    <row r="178" spans="1:49" s="14" customFormat="1" x14ac:dyDescent="0.25">
      <c r="A178" s="108" t="s">
        <v>91</v>
      </c>
      <c r="B178" s="130">
        <f t="shared" si="65"/>
        <v>80.903225806451616</v>
      </c>
      <c r="C178" s="130">
        <v>104</v>
      </c>
      <c r="D178" s="130">
        <v>114</v>
      </c>
      <c r="E178" s="131">
        <v>134</v>
      </c>
      <c r="F178" s="130">
        <v>65</v>
      </c>
      <c r="G178" s="93">
        <f t="shared" si="59"/>
        <v>33.096774193548384</v>
      </c>
      <c r="H178" s="96">
        <v>15</v>
      </c>
      <c r="I178" s="93">
        <f t="shared" si="60"/>
        <v>80.903225806451616</v>
      </c>
      <c r="J178" s="96">
        <v>48</v>
      </c>
      <c r="K178" s="93">
        <f t="shared" si="61"/>
        <v>114</v>
      </c>
      <c r="L178" s="93">
        <f t="shared" si="62"/>
        <v>63</v>
      </c>
      <c r="M178" s="130">
        <v>48</v>
      </c>
      <c r="N178" s="130">
        <v>38</v>
      </c>
      <c r="O178" s="93">
        <f t="shared" si="66"/>
        <v>33</v>
      </c>
      <c r="P178" s="130">
        <v>5</v>
      </c>
      <c r="Q178" s="93">
        <f t="shared" si="67"/>
        <v>15</v>
      </c>
      <c r="R178" s="130">
        <v>1</v>
      </c>
      <c r="S178" s="108" t="s">
        <v>91</v>
      </c>
      <c r="T178" s="93">
        <f t="shared" si="63"/>
        <v>9</v>
      </c>
      <c r="U178" s="132">
        <v>3</v>
      </c>
      <c r="V178" s="93">
        <f t="shared" si="68"/>
        <v>7</v>
      </c>
      <c r="W178" s="119">
        <v>3</v>
      </c>
      <c r="X178" s="93">
        <v>10</v>
      </c>
      <c r="Y178" s="18">
        <f t="shared" si="64"/>
        <v>8</v>
      </c>
      <c r="Z178" s="130">
        <v>7</v>
      </c>
      <c r="AA178" s="119">
        <v>4</v>
      </c>
      <c r="AB178" s="130">
        <v>5</v>
      </c>
      <c r="AC178" s="130">
        <v>15</v>
      </c>
      <c r="AD178" s="130">
        <v>13</v>
      </c>
      <c r="AE178" s="130">
        <v>79</v>
      </c>
      <c r="AF178" s="130">
        <v>77</v>
      </c>
      <c r="AG178" s="130">
        <v>73</v>
      </c>
      <c r="AH178" s="130">
        <v>121</v>
      </c>
      <c r="AI178" s="130">
        <v>81</v>
      </c>
      <c r="AJ178" s="130">
        <v>27</v>
      </c>
      <c r="AK178" s="130"/>
      <c r="AL178" s="130"/>
      <c r="AM178" s="130"/>
      <c r="AN178" s="130"/>
      <c r="AO178" s="130"/>
      <c r="AP178" s="130"/>
      <c r="AQ178" s="130"/>
      <c r="AR178" s="130"/>
      <c r="AS178" s="130"/>
      <c r="AT178" s="130"/>
      <c r="AU178" s="130"/>
      <c r="AV178" s="130"/>
      <c r="AW178" s="130"/>
    </row>
    <row r="179" spans="1:49" s="14" customFormat="1" x14ac:dyDescent="0.25">
      <c r="A179" s="108" t="s">
        <v>92</v>
      </c>
      <c r="B179" s="130">
        <f t="shared" si="65"/>
        <v>8.5161290322580641</v>
      </c>
      <c r="C179" s="130">
        <v>40</v>
      </c>
      <c r="D179" s="130">
        <v>12</v>
      </c>
      <c r="E179" s="131">
        <v>0</v>
      </c>
      <c r="F179" s="130">
        <v>0</v>
      </c>
      <c r="G179" s="93">
        <f t="shared" si="59"/>
        <v>3.4838709677419355</v>
      </c>
      <c r="H179" s="96">
        <v>0</v>
      </c>
      <c r="I179" s="93">
        <f t="shared" si="60"/>
        <v>8.5161290322580641</v>
      </c>
      <c r="J179" s="96">
        <v>0</v>
      </c>
      <c r="K179" s="93">
        <f t="shared" si="61"/>
        <v>12</v>
      </c>
      <c r="L179" s="93">
        <f t="shared" si="62"/>
        <v>0</v>
      </c>
      <c r="M179" s="130">
        <v>0</v>
      </c>
      <c r="N179" s="130">
        <v>39</v>
      </c>
      <c r="O179" s="93">
        <f t="shared" si="66"/>
        <v>3</v>
      </c>
      <c r="P179" s="130">
        <v>13</v>
      </c>
      <c r="Q179" s="93">
        <f t="shared" si="67"/>
        <v>2</v>
      </c>
      <c r="R179" s="130">
        <v>0</v>
      </c>
      <c r="S179" s="108" t="s">
        <v>92</v>
      </c>
      <c r="T179" s="93">
        <f t="shared" si="63"/>
        <v>13</v>
      </c>
      <c r="U179" s="132">
        <v>3</v>
      </c>
      <c r="V179" s="93">
        <f t="shared" si="68"/>
        <v>11</v>
      </c>
      <c r="W179" s="119">
        <v>1</v>
      </c>
      <c r="X179" s="93">
        <v>15</v>
      </c>
      <c r="Y179" s="18">
        <f t="shared" si="64"/>
        <v>14</v>
      </c>
      <c r="Z179" s="130">
        <v>4</v>
      </c>
      <c r="AA179" s="119">
        <v>2</v>
      </c>
      <c r="AB179" s="130">
        <v>4</v>
      </c>
      <c r="AC179" s="130">
        <v>4</v>
      </c>
      <c r="AD179" s="130">
        <v>5</v>
      </c>
      <c r="AE179" s="130">
        <v>9</v>
      </c>
      <c r="AF179" s="130">
        <v>5</v>
      </c>
      <c r="AG179" s="130">
        <v>4</v>
      </c>
      <c r="AH179" s="130">
        <v>20</v>
      </c>
      <c r="AI179" s="130">
        <v>7</v>
      </c>
      <c r="AJ179" s="130">
        <v>5</v>
      </c>
      <c r="AK179" s="130"/>
      <c r="AL179" s="130"/>
      <c r="AM179" s="130"/>
      <c r="AN179" s="130"/>
      <c r="AO179" s="130"/>
      <c r="AP179" s="130"/>
      <c r="AQ179" s="130"/>
      <c r="AR179" s="130"/>
      <c r="AS179" s="130"/>
      <c r="AT179" s="130"/>
      <c r="AU179" s="130"/>
      <c r="AV179" s="130"/>
      <c r="AW179" s="130"/>
    </row>
    <row r="180" spans="1:49" s="14" customFormat="1" x14ac:dyDescent="0.25">
      <c r="A180" s="108" t="s">
        <v>93</v>
      </c>
      <c r="B180" s="130">
        <f t="shared" si="65"/>
        <v>6.3870967741935489</v>
      </c>
      <c r="C180" s="130">
        <v>2</v>
      </c>
      <c r="D180" s="130">
        <v>9</v>
      </c>
      <c r="E180" s="131">
        <v>2</v>
      </c>
      <c r="F180" s="130">
        <v>2</v>
      </c>
      <c r="G180" s="93">
        <f t="shared" si="59"/>
        <v>2.612903225806452</v>
      </c>
      <c r="H180" s="96">
        <v>0</v>
      </c>
      <c r="I180" s="93">
        <f t="shared" si="60"/>
        <v>6.3870967741935489</v>
      </c>
      <c r="J180" s="96">
        <v>2</v>
      </c>
      <c r="K180" s="93">
        <f t="shared" si="61"/>
        <v>9</v>
      </c>
      <c r="L180" s="93">
        <f t="shared" si="62"/>
        <v>2</v>
      </c>
      <c r="M180" s="130">
        <v>2</v>
      </c>
      <c r="N180" s="130">
        <v>2</v>
      </c>
      <c r="O180" s="93">
        <f t="shared" si="66"/>
        <v>3</v>
      </c>
      <c r="P180" s="130">
        <v>2</v>
      </c>
      <c r="Q180" s="93">
        <f t="shared" si="67"/>
        <v>1</v>
      </c>
      <c r="R180" s="130">
        <v>0</v>
      </c>
      <c r="S180" s="108" t="s">
        <v>93</v>
      </c>
      <c r="T180" s="93">
        <f t="shared" si="63"/>
        <v>35</v>
      </c>
      <c r="U180" s="132">
        <v>1</v>
      </c>
      <c r="V180" s="93">
        <f t="shared" si="68"/>
        <v>28</v>
      </c>
      <c r="W180" s="119">
        <v>0</v>
      </c>
      <c r="X180" s="93">
        <v>40</v>
      </c>
      <c r="Y180" s="18">
        <f t="shared" si="64"/>
        <v>2</v>
      </c>
      <c r="Z180" s="130">
        <v>6</v>
      </c>
      <c r="AA180" s="119">
        <v>2</v>
      </c>
      <c r="AB180" s="130">
        <v>6</v>
      </c>
      <c r="AC180" s="130">
        <v>0</v>
      </c>
      <c r="AD180" s="130">
        <v>0</v>
      </c>
      <c r="AE180" s="130">
        <v>0</v>
      </c>
      <c r="AF180" s="130">
        <v>0</v>
      </c>
      <c r="AG180" s="130">
        <v>0</v>
      </c>
      <c r="AH180" s="130">
        <v>10</v>
      </c>
      <c r="AI180" s="130">
        <v>8</v>
      </c>
      <c r="AJ180" s="130">
        <v>10</v>
      </c>
      <c r="AK180" s="130"/>
      <c r="AL180" s="130"/>
      <c r="AM180" s="130"/>
      <c r="AN180" s="130"/>
      <c r="AO180" s="130"/>
      <c r="AP180" s="130"/>
      <c r="AQ180" s="130"/>
      <c r="AR180" s="130"/>
      <c r="AS180" s="130"/>
      <c r="AT180" s="130"/>
      <c r="AU180" s="130"/>
      <c r="AV180" s="130"/>
      <c r="AW180" s="130"/>
    </row>
    <row r="181" spans="1:49" s="14" customFormat="1" x14ac:dyDescent="0.25">
      <c r="A181" s="108" t="s">
        <v>94</v>
      </c>
      <c r="B181" s="130">
        <f t="shared" si="65"/>
        <v>32.645161290322584</v>
      </c>
      <c r="C181" s="130">
        <v>16</v>
      </c>
      <c r="D181" s="130">
        <v>46</v>
      </c>
      <c r="E181" s="131">
        <v>30</v>
      </c>
      <c r="F181" s="130">
        <v>41</v>
      </c>
      <c r="G181" s="93">
        <f t="shared" si="59"/>
        <v>13.35483870967742</v>
      </c>
      <c r="H181" s="96">
        <v>0</v>
      </c>
      <c r="I181" s="93">
        <f t="shared" si="60"/>
        <v>32.645161290322584</v>
      </c>
      <c r="J181" s="96">
        <v>43</v>
      </c>
      <c r="K181" s="93">
        <f t="shared" si="61"/>
        <v>46</v>
      </c>
      <c r="L181" s="93">
        <f t="shared" si="62"/>
        <v>43</v>
      </c>
      <c r="M181" s="130">
        <v>48</v>
      </c>
      <c r="N181" s="130">
        <v>29</v>
      </c>
      <c r="O181" s="93">
        <f t="shared" si="66"/>
        <v>13</v>
      </c>
      <c r="P181" s="130">
        <v>14</v>
      </c>
      <c r="Q181" s="93">
        <f t="shared" si="67"/>
        <v>6</v>
      </c>
      <c r="R181" s="130">
        <v>0</v>
      </c>
      <c r="S181" s="108" t="s">
        <v>94</v>
      </c>
      <c r="T181" s="93">
        <f t="shared" si="63"/>
        <v>105</v>
      </c>
      <c r="U181" s="132">
        <v>17</v>
      </c>
      <c r="V181" s="93">
        <f t="shared" si="68"/>
        <v>85</v>
      </c>
      <c r="W181" s="119">
        <v>6</v>
      </c>
      <c r="X181" s="93">
        <v>120</v>
      </c>
      <c r="Y181" s="18">
        <f t="shared" si="64"/>
        <v>20</v>
      </c>
      <c r="Z181" s="130">
        <v>102</v>
      </c>
      <c r="AA181" s="119">
        <v>57</v>
      </c>
      <c r="AB181" s="130">
        <v>60</v>
      </c>
      <c r="AC181" s="130">
        <v>25</v>
      </c>
      <c r="AD181" s="130">
        <v>48</v>
      </c>
      <c r="AE181" s="130">
        <v>33</v>
      </c>
      <c r="AF181" s="130">
        <v>49</v>
      </c>
      <c r="AG181" s="130">
        <v>78</v>
      </c>
      <c r="AH181" s="130">
        <v>47</v>
      </c>
      <c r="AI181" s="130">
        <v>66</v>
      </c>
      <c r="AJ181" s="130">
        <v>47</v>
      </c>
      <c r="AK181" s="130"/>
      <c r="AL181" s="130"/>
      <c r="AM181" s="130"/>
      <c r="AN181" s="130"/>
      <c r="AO181" s="130"/>
      <c r="AP181" s="130"/>
      <c r="AQ181" s="130"/>
      <c r="AR181" s="130"/>
      <c r="AS181" s="130"/>
      <c r="AT181" s="130"/>
      <c r="AU181" s="130"/>
      <c r="AV181" s="130"/>
      <c r="AW181" s="130"/>
    </row>
    <row r="182" spans="1:49" s="14" customFormat="1" hidden="1" x14ac:dyDescent="0.25">
      <c r="A182" s="108" t="s">
        <v>111</v>
      </c>
      <c r="B182" s="130">
        <f t="shared" si="65"/>
        <v>7.096774193548387</v>
      </c>
      <c r="C182" s="130">
        <v>0</v>
      </c>
      <c r="D182" s="130">
        <v>10</v>
      </c>
      <c r="E182" s="131">
        <v>0</v>
      </c>
      <c r="F182" s="130">
        <v>0</v>
      </c>
      <c r="G182" s="93">
        <f t="shared" si="59"/>
        <v>2.903225806451613</v>
      </c>
      <c r="H182" s="96">
        <v>0</v>
      </c>
      <c r="I182" s="93">
        <f t="shared" si="60"/>
        <v>7.096774193548387</v>
      </c>
      <c r="J182" s="96">
        <v>0</v>
      </c>
      <c r="K182" s="93">
        <f t="shared" si="61"/>
        <v>10</v>
      </c>
      <c r="L182" s="93">
        <f t="shared" si="62"/>
        <v>0</v>
      </c>
      <c r="M182" s="130">
        <v>0</v>
      </c>
      <c r="N182" s="130">
        <v>0</v>
      </c>
      <c r="O182" s="93">
        <f t="shared" si="66"/>
        <v>3</v>
      </c>
      <c r="P182" s="130">
        <v>0</v>
      </c>
      <c r="Q182" s="93">
        <f t="shared" si="67"/>
        <v>1</v>
      </c>
      <c r="R182" s="130"/>
      <c r="S182" s="120"/>
      <c r="T182" s="93">
        <f t="shared" si="63"/>
        <v>0</v>
      </c>
      <c r="U182" s="132"/>
      <c r="V182" s="120"/>
      <c r="W182" s="121"/>
      <c r="X182" s="96"/>
      <c r="Y182" s="133">
        <f t="shared" si="64"/>
        <v>0</v>
      </c>
      <c r="Z182" s="134"/>
      <c r="AA182" s="121"/>
      <c r="AB182" s="134"/>
      <c r="AC182" s="134"/>
      <c r="AD182" s="134"/>
      <c r="AE182" s="134"/>
      <c r="AF182" s="134"/>
      <c r="AG182" s="134"/>
      <c r="AH182" s="134"/>
      <c r="AI182" s="134"/>
      <c r="AJ182" s="134"/>
      <c r="AK182" s="134"/>
      <c r="AL182" s="134"/>
      <c r="AM182" s="134"/>
      <c r="AN182" s="134"/>
      <c r="AO182" s="134"/>
      <c r="AP182" s="134"/>
      <c r="AQ182" s="134"/>
      <c r="AR182" s="134"/>
      <c r="AS182" s="134"/>
      <c r="AT182" s="134"/>
      <c r="AU182" s="134"/>
      <c r="AV182" s="134"/>
      <c r="AW182" s="134"/>
    </row>
    <row r="183" spans="1:49" s="14" customFormat="1" x14ac:dyDescent="0.25">
      <c r="A183" s="108" t="s">
        <v>95</v>
      </c>
      <c r="B183" s="130">
        <f t="shared" si="65"/>
        <v>7.096774193548387</v>
      </c>
      <c r="C183" s="130">
        <v>0</v>
      </c>
      <c r="D183" s="130">
        <v>10</v>
      </c>
      <c r="E183" s="131">
        <v>0</v>
      </c>
      <c r="F183" s="130">
        <v>0</v>
      </c>
      <c r="G183" s="93">
        <f t="shared" si="59"/>
        <v>2.903225806451613</v>
      </c>
      <c r="H183" s="96">
        <v>0</v>
      </c>
      <c r="I183" s="93">
        <f t="shared" si="60"/>
        <v>7.096774193548387</v>
      </c>
      <c r="J183" s="96">
        <v>0</v>
      </c>
      <c r="K183" s="93">
        <f t="shared" si="61"/>
        <v>10</v>
      </c>
      <c r="L183" s="93">
        <f t="shared" si="62"/>
        <v>0</v>
      </c>
      <c r="M183" s="130">
        <v>0</v>
      </c>
      <c r="N183" s="130">
        <v>0</v>
      </c>
      <c r="O183" s="93">
        <f t="shared" si="66"/>
        <v>3</v>
      </c>
      <c r="P183" s="130">
        <v>0</v>
      </c>
      <c r="Q183" s="93">
        <f t="shared" si="67"/>
        <v>1</v>
      </c>
      <c r="R183" s="130">
        <v>0</v>
      </c>
      <c r="S183" s="108" t="s">
        <v>95</v>
      </c>
      <c r="T183" s="93">
        <f t="shared" si="63"/>
        <v>44</v>
      </c>
      <c r="U183" s="132">
        <v>0</v>
      </c>
      <c r="V183" s="93">
        <f t="shared" si="68"/>
        <v>35</v>
      </c>
      <c r="W183" s="119">
        <v>0</v>
      </c>
      <c r="X183" s="93">
        <v>50</v>
      </c>
      <c r="Y183" s="18">
        <f t="shared" si="64"/>
        <v>0</v>
      </c>
      <c r="Z183" s="130">
        <v>0</v>
      </c>
      <c r="AA183" s="119">
        <v>29</v>
      </c>
      <c r="AB183" s="130">
        <v>32</v>
      </c>
      <c r="AC183" s="130">
        <v>7</v>
      </c>
      <c r="AD183" s="130">
        <v>10</v>
      </c>
      <c r="AE183" s="130">
        <v>19</v>
      </c>
      <c r="AF183" s="130">
        <v>28</v>
      </c>
      <c r="AG183" s="130">
        <v>19</v>
      </c>
      <c r="AH183" s="130">
        <v>16</v>
      </c>
      <c r="AI183" s="130">
        <v>25</v>
      </c>
      <c r="AJ183" s="130">
        <v>25</v>
      </c>
      <c r="AK183" s="130"/>
      <c r="AL183" s="130"/>
      <c r="AM183" s="130"/>
      <c r="AN183" s="130"/>
      <c r="AO183" s="130"/>
      <c r="AP183" s="130"/>
      <c r="AQ183" s="130"/>
      <c r="AR183" s="130"/>
      <c r="AS183" s="130"/>
      <c r="AT183" s="130"/>
      <c r="AU183" s="130"/>
      <c r="AV183" s="130"/>
      <c r="AW183" s="130"/>
    </row>
    <row r="184" spans="1:49" s="14" customFormat="1" x14ac:dyDescent="0.25">
      <c r="A184" s="108" t="s">
        <v>96</v>
      </c>
      <c r="B184" s="130">
        <f t="shared" si="65"/>
        <v>33.354838709677416</v>
      </c>
      <c r="C184" s="130">
        <v>65</v>
      </c>
      <c r="D184" s="130">
        <v>47</v>
      </c>
      <c r="E184" s="131">
        <v>83</v>
      </c>
      <c r="F184" s="130">
        <v>69</v>
      </c>
      <c r="G184" s="93">
        <f t="shared" si="59"/>
        <v>13.64516129032258</v>
      </c>
      <c r="H184" s="96">
        <v>16</v>
      </c>
      <c r="I184" s="93">
        <f t="shared" si="60"/>
        <v>33.354838709677416</v>
      </c>
      <c r="J184" s="96">
        <v>38</v>
      </c>
      <c r="K184" s="93">
        <f t="shared" si="61"/>
        <v>47</v>
      </c>
      <c r="L184" s="93">
        <f t="shared" si="62"/>
        <v>54</v>
      </c>
      <c r="M184" s="130">
        <v>71</v>
      </c>
      <c r="N184" s="130">
        <v>59</v>
      </c>
      <c r="O184" s="93">
        <f t="shared" si="66"/>
        <v>14</v>
      </c>
      <c r="P184" s="130">
        <v>16</v>
      </c>
      <c r="Q184" s="93">
        <f t="shared" si="67"/>
        <v>6</v>
      </c>
      <c r="R184" s="130">
        <v>0</v>
      </c>
      <c r="S184" s="108" t="s">
        <v>96</v>
      </c>
      <c r="T184" s="93">
        <f t="shared" si="63"/>
        <v>44</v>
      </c>
      <c r="U184" s="132">
        <v>12</v>
      </c>
      <c r="V184" s="93">
        <f t="shared" si="68"/>
        <v>35</v>
      </c>
      <c r="W184" s="119">
        <v>8</v>
      </c>
      <c r="X184" s="93">
        <v>50</v>
      </c>
      <c r="Y184" s="18">
        <f t="shared" si="64"/>
        <v>24</v>
      </c>
      <c r="Z184" s="130">
        <v>26</v>
      </c>
      <c r="AA184" s="119">
        <v>32</v>
      </c>
      <c r="AB184" s="130">
        <v>12</v>
      </c>
      <c r="AC184" s="130">
        <v>55</v>
      </c>
      <c r="AD184" s="130">
        <v>27</v>
      </c>
      <c r="AE184" s="130">
        <v>45</v>
      </c>
      <c r="AF184" s="130">
        <v>55</v>
      </c>
      <c r="AG184" s="130">
        <v>53</v>
      </c>
      <c r="AH184" s="130">
        <v>34</v>
      </c>
      <c r="AI184" s="130">
        <v>36</v>
      </c>
      <c r="AJ184" s="130">
        <v>21</v>
      </c>
      <c r="AK184" s="130"/>
      <c r="AL184" s="130"/>
      <c r="AM184" s="130"/>
      <c r="AN184" s="130"/>
      <c r="AO184" s="130"/>
      <c r="AP184" s="130"/>
      <c r="AQ184" s="130"/>
      <c r="AR184" s="130"/>
      <c r="AS184" s="130"/>
      <c r="AT184" s="130"/>
      <c r="AU184" s="130"/>
      <c r="AV184" s="130"/>
      <c r="AW184" s="130"/>
    </row>
    <row r="185" spans="1:49" s="14" customFormat="1" x14ac:dyDescent="0.25">
      <c r="A185" s="108" t="s">
        <v>97</v>
      </c>
      <c r="B185" s="130">
        <f t="shared" si="65"/>
        <v>53.225806451612904</v>
      </c>
      <c r="C185" s="130">
        <v>0</v>
      </c>
      <c r="D185" s="130">
        <v>75</v>
      </c>
      <c r="E185" s="131">
        <v>0</v>
      </c>
      <c r="F185" s="130">
        <v>0</v>
      </c>
      <c r="G185" s="93">
        <f t="shared" si="59"/>
        <v>21.774193548387096</v>
      </c>
      <c r="H185" s="96">
        <v>0</v>
      </c>
      <c r="I185" s="93">
        <f t="shared" si="60"/>
        <v>53.225806451612904</v>
      </c>
      <c r="J185" s="96">
        <v>183</v>
      </c>
      <c r="K185" s="93">
        <f t="shared" si="61"/>
        <v>75</v>
      </c>
      <c r="L185" s="93">
        <f t="shared" si="62"/>
        <v>183</v>
      </c>
      <c r="M185" s="130">
        <v>117</v>
      </c>
      <c r="N185" s="130">
        <v>150</v>
      </c>
      <c r="O185" s="93">
        <f t="shared" si="66"/>
        <v>22</v>
      </c>
      <c r="P185" s="130">
        <v>7</v>
      </c>
      <c r="Q185" s="93">
        <f t="shared" si="67"/>
        <v>10</v>
      </c>
      <c r="R185" s="130">
        <v>1</v>
      </c>
      <c r="S185" s="108" t="s">
        <v>97</v>
      </c>
      <c r="T185" s="93">
        <f t="shared" si="63"/>
        <v>87</v>
      </c>
      <c r="U185" s="132">
        <v>47</v>
      </c>
      <c r="V185" s="93">
        <f t="shared" si="68"/>
        <v>71</v>
      </c>
      <c r="W185" s="119">
        <v>42</v>
      </c>
      <c r="X185" s="93">
        <v>100</v>
      </c>
      <c r="Y185" s="18">
        <f t="shared" si="64"/>
        <v>49</v>
      </c>
      <c r="Z185" s="130">
        <v>94</v>
      </c>
      <c r="AA185" s="119">
        <v>69</v>
      </c>
      <c r="AB185" s="130">
        <v>87</v>
      </c>
      <c r="AC185" s="130">
        <v>86</v>
      </c>
      <c r="AD185" s="130">
        <v>86</v>
      </c>
      <c r="AE185" s="130">
        <v>98</v>
      </c>
      <c r="AF185" s="130">
        <v>88</v>
      </c>
      <c r="AG185" s="130">
        <v>85</v>
      </c>
      <c r="AH185" s="130">
        <v>359</v>
      </c>
      <c r="AI185" s="130">
        <v>71</v>
      </c>
      <c r="AJ185" s="130">
        <v>123</v>
      </c>
      <c r="AK185" s="130"/>
      <c r="AL185" s="130"/>
      <c r="AM185" s="130"/>
      <c r="AN185" s="130"/>
      <c r="AO185" s="130"/>
      <c r="AP185" s="130"/>
      <c r="AQ185" s="130"/>
      <c r="AR185" s="130"/>
      <c r="AS185" s="130"/>
      <c r="AT185" s="130"/>
      <c r="AU185" s="130"/>
      <c r="AV185" s="130"/>
      <c r="AW185" s="130"/>
    </row>
    <row r="186" spans="1:49" s="14" customFormat="1" x14ac:dyDescent="0.25">
      <c r="A186" s="108" t="s">
        <v>98</v>
      </c>
      <c r="B186" s="130">
        <f t="shared" si="65"/>
        <v>29.806451612903224</v>
      </c>
      <c r="C186" s="130">
        <v>55</v>
      </c>
      <c r="D186" s="130">
        <v>42</v>
      </c>
      <c r="E186" s="131">
        <v>54</v>
      </c>
      <c r="F186" s="130">
        <v>47</v>
      </c>
      <c r="G186" s="93">
        <f t="shared" si="59"/>
        <v>12.193548387096774</v>
      </c>
      <c r="H186" s="96">
        <v>13</v>
      </c>
      <c r="I186" s="93">
        <f t="shared" si="60"/>
        <v>29.806451612903224</v>
      </c>
      <c r="J186" s="96">
        <v>37</v>
      </c>
      <c r="K186" s="93">
        <f t="shared" si="61"/>
        <v>42</v>
      </c>
      <c r="L186" s="93">
        <f t="shared" si="62"/>
        <v>50</v>
      </c>
      <c r="M186" s="130">
        <v>49</v>
      </c>
      <c r="N186" s="130">
        <v>40</v>
      </c>
      <c r="O186" s="93">
        <f t="shared" si="66"/>
        <v>12</v>
      </c>
      <c r="P186" s="130">
        <v>12</v>
      </c>
      <c r="Q186" s="93">
        <f t="shared" si="67"/>
        <v>5</v>
      </c>
      <c r="R186" s="130">
        <v>0</v>
      </c>
      <c r="S186" s="108" t="s">
        <v>98</v>
      </c>
      <c r="T186" s="93">
        <f t="shared" si="63"/>
        <v>44</v>
      </c>
      <c r="U186" s="132">
        <v>6</v>
      </c>
      <c r="V186" s="93">
        <f t="shared" si="68"/>
        <v>35</v>
      </c>
      <c r="W186" s="119">
        <v>6</v>
      </c>
      <c r="X186" s="93">
        <v>50</v>
      </c>
      <c r="Y186" s="18">
        <f t="shared" si="64"/>
        <v>18</v>
      </c>
      <c r="Z186" s="130">
        <v>20</v>
      </c>
      <c r="AA186" s="119">
        <v>4</v>
      </c>
      <c r="AB186" s="130">
        <v>26</v>
      </c>
      <c r="AC186" s="130">
        <v>27</v>
      </c>
      <c r="AD186" s="130">
        <v>25</v>
      </c>
      <c r="AE186" s="130">
        <v>28</v>
      </c>
      <c r="AF186" s="130">
        <v>47</v>
      </c>
      <c r="AG186" s="130">
        <v>62</v>
      </c>
      <c r="AH186" s="130">
        <v>38</v>
      </c>
      <c r="AI186" s="130">
        <v>36</v>
      </c>
      <c r="AJ186" s="130">
        <v>47</v>
      </c>
      <c r="AK186" s="130"/>
      <c r="AL186" s="130"/>
      <c r="AM186" s="130"/>
      <c r="AN186" s="130"/>
      <c r="AO186" s="130"/>
      <c r="AP186" s="130"/>
      <c r="AQ186" s="130"/>
      <c r="AR186" s="130"/>
      <c r="AS186" s="130"/>
      <c r="AT186" s="130"/>
      <c r="AU186" s="130"/>
      <c r="AV186" s="130"/>
      <c r="AW186" s="130"/>
    </row>
    <row r="187" spans="1:49" s="14" customFormat="1" hidden="1" x14ac:dyDescent="0.25">
      <c r="A187" s="108" t="s">
        <v>112</v>
      </c>
      <c r="B187" s="130">
        <f t="shared" si="65"/>
        <v>7.096774193548387</v>
      </c>
      <c r="C187" s="130">
        <v>0</v>
      </c>
      <c r="D187" s="130">
        <v>10</v>
      </c>
      <c r="E187" s="131">
        <v>0</v>
      </c>
      <c r="F187" s="130">
        <v>0</v>
      </c>
      <c r="G187" s="93">
        <f t="shared" si="59"/>
        <v>2.903225806451613</v>
      </c>
      <c r="H187" s="96">
        <v>0</v>
      </c>
      <c r="I187" s="93">
        <f t="shared" si="60"/>
        <v>7.096774193548387</v>
      </c>
      <c r="J187" s="96">
        <v>0</v>
      </c>
      <c r="K187" s="93">
        <f t="shared" si="61"/>
        <v>10</v>
      </c>
      <c r="L187" s="93">
        <f t="shared" si="62"/>
        <v>0</v>
      </c>
      <c r="M187" s="130">
        <v>0</v>
      </c>
      <c r="N187" s="130">
        <v>0</v>
      </c>
      <c r="O187" s="93">
        <f t="shared" si="66"/>
        <v>3</v>
      </c>
      <c r="P187" s="130">
        <v>0</v>
      </c>
      <c r="Q187" s="93">
        <f t="shared" si="67"/>
        <v>1</v>
      </c>
      <c r="R187" s="130">
        <v>0</v>
      </c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30"/>
      <c r="AL187" s="130"/>
      <c r="AM187" s="130"/>
      <c r="AN187" s="130"/>
      <c r="AO187" s="130"/>
      <c r="AP187" s="130"/>
      <c r="AQ187" s="130"/>
      <c r="AR187" s="130"/>
      <c r="AS187" s="130"/>
      <c r="AT187" s="130"/>
      <c r="AU187" s="130"/>
      <c r="AV187" s="130"/>
      <c r="AW187" s="130"/>
    </row>
    <row r="188" spans="1:49" s="14" customFormat="1" hidden="1" x14ac:dyDescent="0.25">
      <c r="A188" s="108" t="s">
        <v>113</v>
      </c>
      <c r="B188" s="130">
        <f t="shared" si="65"/>
        <v>7.096774193548387</v>
      </c>
      <c r="C188" s="130">
        <v>0</v>
      </c>
      <c r="D188" s="130">
        <v>10</v>
      </c>
      <c r="E188" s="131">
        <v>0</v>
      </c>
      <c r="F188" s="130">
        <v>0</v>
      </c>
      <c r="G188" s="93">
        <f t="shared" si="59"/>
        <v>2.903225806451613</v>
      </c>
      <c r="H188" s="96">
        <v>0</v>
      </c>
      <c r="I188" s="93">
        <f t="shared" si="60"/>
        <v>7.096774193548387</v>
      </c>
      <c r="J188" s="96">
        <v>0</v>
      </c>
      <c r="K188" s="93">
        <f t="shared" si="61"/>
        <v>10</v>
      </c>
      <c r="L188" s="93">
        <f t="shared" si="62"/>
        <v>0</v>
      </c>
      <c r="M188" s="130">
        <v>0</v>
      </c>
      <c r="N188" s="130">
        <v>0</v>
      </c>
      <c r="O188" s="93">
        <f t="shared" si="66"/>
        <v>3</v>
      </c>
      <c r="P188" s="130">
        <v>0</v>
      </c>
      <c r="Q188" s="93">
        <f t="shared" si="67"/>
        <v>1</v>
      </c>
      <c r="R188" s="130"/>
      <c r="S188" s="120"/>
      <c r="T188" s="93">
        <f t="shared" si="63"/>
        <v>0</v>
      </c>
      <c r="U188" s="132"/>
      <c r="V188" s="120"/>
      <c r="W188" s="121"/>
      <c r="X188" s="96"/>
      <c r="Y188" s="133">
        <f t="shared" si="64"/>
        <v>0</v>
      </c>
      <c r="Z188" s="134"/>
      <c r="AA188" s="121"/>
      <c r="AB188" s="134"/>
      <c r="AC188" s="134"/>
      <c r="AD188" s="134"/>
      <c r="AE188" s="134"/>
      <c r="AF188" s="134"/>
      <c r="AG188" s="134"/>
      <c r="AH188" s="134"/>
      <c r="AI188" s="134"/>
      <c r="AJ188" s="134"/>
      <c r="AK188" s="134"/>
      <c r="AL188" s="134"/>
      <c r="AM188" s="134"/>
      <c r="AN188" s="134"/>
      <c r="AO188" s="134"/>
      <c r="AP188" s="134"/>
      <c r="AQ188" s="134"/>
      <c r="AR188" s="134"/>
      <c r="AS188" s="134"/>
      <c r="AT188" s="134"/>
      <c r="AU188" s="134"/>
      <c r="AV188" s="134"/>
      <c r="AW188" s="134"/>
    </row>
    <row r="189" spans="1:49" s="14" customFormat="1" x14ac:dyDescent="0.25">
      <c r="A189" s="135" t="s">
        <v>99</v>
      </c>
      <c r="B189" s="130"/>
      <c r="C189" s="130"/>
      <c r="D189" s="130"/>
      <c r="E189" s="131"/>
      <c r="F189" s="130"/>
      <c r="G189" s="93"/>
      <c r="H189" s="96"/>
      <c r="I189" s="93"/>
      <c r="J189" s="96"/>
      <c r="K189" s="93"/>
      <c r="L189" s="93"/>
      <c r="M189" s="130"/>
      <c r="N189" s="130"/>
      <c r="O189" s="93"/>
      <c r="P189" s="130"/>
      <c r="Q189" s="93"/>
      <c r="R189" s="130"/>
      <c r="S189" s="108" t="s">
        <v>99</v>
      </c>
      <c r="T189" s="93">
        <f t="shared" si="63"/>
        <v>4</v>
      </c>
      <c r="U189" s="132">
        <v>0</v>
      </c>
      <c r="V189" s="93">
        <f t="shared" si="68"/>
        <v>4</v>
      </c>
      <c r="W189" s="119">
        <v>0</v>
      </c>
      <c r="X189" s="93">
        <v>5</v>
      </c>
      <c r="Y189" s="18">
        <f t="shared" si="64"/>
        <v>0</v>
      </c>
      <c r="Z189" s="130">
        <v>0</v>
      </c>
      <c r="AA189" s="119">
        <v>0</v>
      </c>
      <c r="AB189" s="130">
        <v>3</v>
      </c>
      <c r="AC189" s="130">
        <v>3</v>
      </c>
      <c r="AD189" s="130">
        <v>2</v>
      </c>
      <c r="AE189" s="130">
        <v>1</v>
      </c>
      <c r="AF189" s="130">
        <v>0</v>
      </c>
      <c r="AG189" s="130">
        <v>1</v>
      </c>
      <c r="AH189" s="130">
        <v>0</v>
      </c>
      <c r="AI189" s="130">
        <v>0</v>
      </c>
      <c r="AJ189" s="130">
        <v>3</v>
      </c>
      <c r="AK189" s="130"/>
      <c r="AL189" s="130"/>
      <c r="AM189" s="130"/>
      <c r="AN189" s="130"/>
      <c r="AO189" s="130"/>
      <c r="AP189" s="130"/>
      <c r="AQ189" s="130"/>
      <c r="AR189" s="130"/>
      <c r="AS189" s="130"/>
      <c r="AT189" s="130"/>
      <c r="AU189" s="130"/>
      <c r="AV189" s="130"/>
      <c r="AW189" s="130"/>
    </row>
    <row r="190" spans="1:49" s="14" customFormat="1" x14ac:dyDescent="0.25">
      <c r="A190" s="135" t="s">
        <v>100</v>
      </c>
      <c r="B190" s="130"/>
      <c r="C190" s="130"/>
      <c r="D190" s="130"/>
      <c r="E190" s="131"/>
      <c r="F190" s="130"/>
      <c r="G190" s="93"/>
      <c r="H190" s="96"/>
      <c r="I190" s="93"/>
      <c r="J190" s="96"/>
      <c r="K190" s="93"/>
      <c r="L190" s="93"/>
      <c r="M190" s="130"/>
      <c r="N190" s="130"/>
      <c r="O190" s="93"/>
      <c r="P190" s="130"/>
      <c r="Q190" s="93"/>
      <c r="R190" s="130"/>
      <c r="S190" s="108" t="s">
        <v>100</v>
      </c>
      <c r="T190" s="93">
        <f t="shared" si="63"/>
        <v>9</v>
      </c>
      <c r="U190" s="132">
        <v>0</v>
      </c>
      <c r="V190" s="93">
        <f t="shared" si="68"/>
        <v>7</v>
      </c>
      <c r="W190" s="119">
        <v>0</v>
      </c>
      <c r="X190" s="93">
        <v>10</v>
      </c>
      <c r="Y190" s="18">
        <f t="shared" si="64"/>
        <v>0</v>
      </c>
      <c r="Z190" s="130">
        <v>0</v>
      </c>
      <c r="AA190" s="119">
        <v>8</v>
      </c>
      <c r="AB190" s="130">
        <v>7</v>
      </c>
      <c r="AC190" s="130">
        <v>0</v>
      </c>
      <c r="AD190" s="130">
        <v>10</v>
      </c>
      <c r="AE190" s="130">
        <v>4</v>
      </c>
      <c r="AF190" s="130">
        <v>6</v>
      </c>
      <c r="AG190" s="130">
        <v>4</v>
      </c>
      <c r="AH190" s="130">
        <v>4</v>
      </c>
      <c r="AI190" s="130">
        <v>6</v>
      </c>
      <c r="AJ190" s="130">
        <v>3</v>
      </c>
      <c r="AK190" s="130"/>
      <c r="AL190" s="130"/>
      <c r="AM190" s="130"/>
      <c r="AN190" s="130"/>
      <c r="AO190" s="130"/>
      <c r="AP190" s="130"/>
      <c r="AQ190" s="130"/>
      <c r="AR190" s="130"/>
      <c r="AS190" s="130"/>
      <c r="AT190" s="130"/>
      <c r="AU190" s="130"/>
      <c r="AV190" s="130"/>
      <c r="AW190" s="130"/>
    </row>
    <row r="191" spans="1:49" s="14" customFormat="1" x14ac:dyDescent="0.25">
      <c r="A191" s="108" t="s">
        <v>101</v>
      </c>
      <c r="B191" s="130">
        <f t="shared" si="65"/>
        <v>7.096774193548387</v>
      </c>
      <c r="C191" s="130">
        <v>0</v>
      </c>
      <c r="D191" s="130">
        <v>10</v>
      </c>
      <c r="E191" s="131">
        <v>0</v>
      </c>
      <c r="F191" s="130">
        <v>0</v>
      </c>
      <c r="G191" s="93">
        <f t="shared" si="59"/>
        <v>2.903225806451613</v>
      </c>
      <c r="H191" s="96">
        <v>0</v>
      </c>
      <c r="I191" s="93">
        <f t="shared" si="60"/>
        <v>7.096774193548387</v>
      </c>
      <c r="J191" s="96">
        <v>0</v>
      </c>
      <c r="K191" s="93">
        <f t="shared" si="61"/>
        <v>10</v>
      </c>
      <c r="L191" s="93">
        <f t="shared" si="62"/>
        <v>0</v>
      </c>
      <c r="M191" s="130">
        <v>0</v>
      </c>
      <c r="N191" s="130">
        <v>0</v>
      </c>
      <c r="O191" s="93">
        <f t="shared" si="66"/>
        <v>3</v>
      </c>
      <c r="P191" s="130">
        <v>0</v>
      </c>
      <c r="Q191" s="93">
        <f t="shared" si="67"/>
        <v>1</v>
      </c>
      <c r="R191" s="130">
        <v>0</v>
      </c>
      <c r="S191" s="108" t="s">
        <v>101</v>
      </c>
      <c r="T191" s="93">
        <f t="shared" si="63"/>
        <v>4</v>
      </c>
      <c r="U191" s="132">
        <v>0</v>
      </c>
      <c r="V191" s="93">
        <f t="shared" si="68"/>
        <v>4</v>
      </c>
      <c r="W191" s="119">
        <v>0</v>
      </c>
      <c r="X191" s="93">
        <v>5</v>
      </c>
      <c r="Y191" s="18">
        <f t="shared" si="64"/>
        <v>0</v>
      </c>
      <c r="Z191" s="130">
        <v>0</v>
      </c>
      <c r="AA191" s="119">
        <v>0</v>
      </c>
      <c r="AB191" s="130">
        <v>5</v>
      </c>
      <c r="AC191" s="130">
        <v>2</v>
      </c>
      <c r="AD191" s="130">
        <v>3</v>
      </c>
      <c r="AE191" s="130">
        <v>4</v>
      </c>
      <c r="AF191" s="130">
        <v>2</v>
      </c>
      <c r="AG191" s="130">
        <v>4</v>
      </c>
      <c r="AH191" s="130">
        <v>1</v>
      </c>
      <c r="AI191" s="130">
        <v>4</v>
      </c>
      <c r="AJ191" s="130">
        <v>2</v>
      </c>
      <c r="AK191" s="130"/>
      <c r="AL191" s="130"/>
      <c r="AM191" s="130"/>
      <c r="AN191" s="130"/>
      <c r="AO191" s="130"/>
      <c r="AP191" s="130"/>
      <c r="AQ191" s="130"/>
      <c r="AR191" s="130"/>
      <c r="AS191" s="130"/>
      <c r="AT191" s="130"/>
      <c r="AU191" s="130"/>
      <c r="AV191" s="130"/>
      <c r="AW191" s="130"/>
    </row>
    <row r="192" spans="1:49" s="14" customFormat="1" x14ac:dyDescent="0.25">
      <c r="A192" s="108" t="s">
        <v>102</v>
      </c>
      <c r="B192" s="130">
        <f t="shared" si="65"/>
        <v>238.45161290322579</v>
      </c>
      <c r="C192" s="130">
        <v>136</v>
      </c>
      <c r="D192" s="130">
        <v>336</v>
      </c>
      <c r="E192" s="131">
        <v>479</v>
      </c>
      <c r="F192" s="130">
        <v>545</v>
      </c>
      <c r="G192" s="93">
        <f t="shared" si="59"/>
        <v>97.548387096774192</v>
      </c>
      <c r="H192" s="96">
        <v>69</v>
      </c>
      <c r="I192" s="93">
        <f t="shared" si="60"/>
        <v>238.45161290322579</v>
      </c>
      <c r="J192" s="96">
        <v>379</v>
      </c>
      <c r="K192" s="93">
        <f t="shared" si="61"/>
        <v>336</v>
      </c>
      <c r="L192" s="93">
        <f t="shared" si="62"/>
        <v>448</v>
      </c>
      <c r="M192" s="130">
        <v>302</v>
      </c>
      <c r="N192" s="130">
        <v>193</v>
      </c>
      <c r="O192" s="93">
        <f t="shared" si="66"/>
        <v>98</v>
      </c>
      <c r="P192" s="130">
        <v>5</v>
      </c>
      <c r="Q192" s="93">
        <f t="shared" si="67"/>
        <v>43</v>
      </c>
      <c r="R192" s="130">
        <v>0</v>
      </c>
      <c r="S192" s="108" t="s">
        <v>102</v>
      </c>
      <c r="T192" s="93">
        <f t="shared" si="63"/>
        <v>78</v>
      </c>
      <c r="U192" s="132">
        <v>4</v>
      </c>
      <c r="V192" s="93">
        <f t="shared" si="68"/>
        <v>64</v>
      </c>
      <c r="W192" s="119">
        <v>4</v>
      </c>
      <c r="X192" s="93">
        <v>90</v>
      </c>
      <c r="Y192" s="18">
        <f t="shared" si="64"/>
        <v>9</v>
      </c>
      <c r="Z192" s="130">
        <v>19</v>
      </c>
      <c r="AA192" s="119">
        <v>19</v>
      </c>
      <c r="AB192" s="130">
        <v>14</v>
      </c>
      <c r="AC192" s="130">
        <v>8</v>
      </c>
      <c r="AD192" s="130">
        <v>86</v>
      </c>
      <c r="AE192" s="130">
        <v>338</v>
      </c>
      <c r="AF192" s="130">
        <v>368</v>
      </c>
      <c r="AG192" s="130">
        <v>342</v>
      </c>
      <c r="AH192" s="130">
        <v>38</v>
      </c>
      <c r="AI192" s="130">
        <v>7</v>
      </c>
      <c r="AJ192" s="130">
        <v>19</v>
      </c>
      <c r="AK192" s="130"/>
      <c r="AL192" s="130"/>
      <c r="AM192" s="130"/>
      <c r="AN192" s="130"/>
      <c r="AO192" s="130"/>
      <c r="AP192" s="130"/>
      <c r="AQ192" s="130"/>
      <c r="AR192" s="130"/>
      <c r="AS192" s="130"/>
      <c r="AT192" s="130"/>
      <c r="AU192" s="130"/>
      <c r="AV192" s="130"/>
      <c r="AW192" s="130"/>
    </row>
    <row r="193" spans="1:49" s="14" customFormat="1" x14ac:dyDescent="0.25">
      <c r="A193" s="108" t="s">
        <v>103</v>
      </c>
      <c r="B193" s="130">
        <f t="shared" si="65"/>
        <v>34.064516129032256</v>
      </c>
      <c r="C193" s="130">
        <v>56</v>
      </c>
      <c r="D193" s="130">
        <v>48</v>
      </c>
      <c r="E193" s="131">
        <v>41</v>
      </c>
      <c r="F193" s="130">
        <v>35</v>
      </c>
      <c r="G193" s="93">
        <f t="shared" si="59"/>
        <v>13.935483870967742</v>
      </c>
      <c r="H193" s="96">
        <v>33</v>
      </c>
      <c r="I193" s="93">
        <f t="shared" si="60"/>
        <v>34.064516129032256</v>
      </c>
      <c r="J193" s="96">
        <v>22</v>
      </c>
      <c r="K193" s="93">
        <f t="shared" si="61"/>
        <v>48</v>
      </c>
      <c r="L193" s="93">
        <f t="shared" si="62"/>
        <v>55</v>
      </c>
      <c r="M193" s="130">
        <v>43</v>
      </c>
      <c r="N193" s="130">
        <v>24</v>
      </c>
      <c r="O193" s="93">
        <f t="shared" si="66"/>
        <v>14</v>
      </c>
      <c r="P193" s="130">
        <v>11</v>
      </c>
      <c r="Q193" s="93">
        <f t="shared" si="67"/>
        <v>6</v>
      </c>
      <c r="R193" s="130">
        <v>0</v>
      </c>
      <c r="S193" s="108" t="s">
        <v>103</v>
      </c>
      <c r="T193" s="93">
        <f t="shared" si="63"/>
        <v>52</v>
      </c>
      <c r="U193" s="132">
        <v>22</v>
      </c>
      <c r="V193" s="93">
        <f t="shared" si="68"/>
        <v>43</v>
      </c>
      <c r="W193" s="119">
        <v>20</v>
      </c>
      <c r="X193" s="93">
        <v>60</v>
      </c>
      <c r="Y193" s="18">
        <f t="shared" si="64"/>
        <v>31</v>
      </c>
      <c r="Z193" s="130">
        <v>27</v>
      </c>
      <c r="AA193" s="119">
        <v>41</v>
      </c>
      <c r="AB193" s="130">
        <v>37</v>
      </c>
      <c r="AC193" s="130">
        <v>9</v>
      </c>
      <c r="AD193" s="130">
        <v>39</v>
      </c>
      <c r="AE193" s="130">
        <v>24</v>
      </c>
      <c r="AF193" s="130">
        <v>34</v>
      </c>
      <c r="AG193" s="130">
        <v>24</v>
      </c>
      <c r="AH193" s="130">
        <v>13</v>
      </c>
      <c r="AI193" s="130">
        <v>17</v>
      </c>
      <c r="AJ193" s="130">
        <v>32</v>
      </c>
      <c r="AK193" s="130"/>
      <c r="AL193" s="130"/>
      <c r="AM193" s="130"/>
      <c r="AN193" s="130"/>
      <c r="AO193" s="130"/>
      <c r="AP193" s="130"/>
      <c r="AQ193" s="130"/>
      <c r="AR193" s="130"/>
      <c r="AS193" s="130"/>
      <c r="AT193" s="130"/>
      <c r="AU193" s="130"/>
      <c r="AV193" s="130"/>
      <c r="AW193" s="130"/>
    </row>
    <row r="194" spans="1:49" s="14" customFormat="1" x14ac:dyDescent="0.25">
      <c r="A194" s="108" t="s">
        <v>114</v>
      </c>
      <c r="B194" s="130">
        <f t="shared" si="65"/>
        <v>217.87096774193546</v>
      </c>
      <c r="C194" s="130">
        <v>180</v>
      </c>
      <c r="D194" s="130">
        <v>307</v>
      </c>
      <c r="E194" s="131">
        <v>477</v>
      </c>
      <c r="F194" s="130">
        <v>657</v>
      </c>
      <c r="G194" s="93">
        <f t="shared" si="59"/>
        <v>89.129032258064512</v>
      </c>
      <c r="H194" s="96">
        <v>195</v>
      </c>
      <c r="I194" s="93">
        <f t="shared" si="60"/>
        <v>217.87096774193546</v>
      </c>
      <c r="J194" s="96">
        <v>329</v>
      </c>
      <c r="K194" s="93">
        <f t="shared" si="61"/>
        <v>307</v>
      </c>
      <c r="L194" s="93">
        <f t="shared" si="62"/>
        <v>524</v>
      </c>
      <c r="M194" s="130">
        <v>472</v>
      </c>
      <c r="N194" s="130">
        <v>476</v>
      </c>
      <c r="O194" s="93">
        <f t="shared" si="66"/>
        <v>89</v>
      </c>
      <c r="P194" s="130">
        <v>44</v>
      </c>
      <c r="Q194" s="93">
        <f t="shared" si="67"/>
        <v>40</v>
      </c>
      <c r="R194" s="130">
        <v>12</v>
      </c>
      <c r="S194" s="108" t="s">
        <v>104</v>
      </c>
      <c r="T194" s="93">
        <f t="shared" si="63"/>
        <v>131</v>
      </c>
      <c r="U194" s="132">
        <v>38</v>
      </c>
      <c r="V194" s="93">
        <f t="shared" si="68"/>
        <v>106</v>
      </c>
      <c r="W194" s="119">
        <v>29</v>
      </c>
      <c r="X194" s="93">
        <v>150</v>
      </c>
      <c r="Y194" s="18">
        <f t="shared" si="64"/>
        <v>73</v>
      </c>
      <c r="Z194" s="130">
        <v>45</v>
      </c>
      <c r="AA194" s="119">
        <v>128</v>
      </c>
      <c r="AB194" s="130">
        <v>51</v>
      </c>
      <c r="AC194" s="130">
        <v>83</v>
      </c>
      <c r="AD194" s="130">
        <v>65</v>
      </c>
      <c r="AE194" s="130">
        <v>186</v>
      </c>
      <c r="AF194" s="130">
        <v>159</v>
      </c>
      <c r="AG194" s="130">
        <v>168</v>
      </c>
      <c r="AH194" s="130">
        <v>150</v>
      </c>
      <c r="AI194" s="130">
        <v>115</v>
      </c>
      <c r="AJ194" s="130">
        <v>190</v>
      </c>
      <c r="AK194" s="130"/>
      <c r="AL194" s="130"/>
      <c r="AM194" s="130"/>
      <c r="AN194" s="130"/>
      <c r="AO194" s="130"/>
      <c r="AP194" s="130"/>
      <c r="AQ194" s="130"/>
      <c r="AR194" s="130"/>
      <c r="AS194" s="130"/>
      <c r="AT194" s="130"/>
      <c r="AU194" s="130"/>
      <c r="AV194" s="130"/>
      <c r="AW194" s="130"/>
    </row>
    <row r="195" spans="1:49" s="14" customFormat="1" x14ac:dyDescent="0.25">
      <c r="A195" s="108" t="s">
        <v>105</v>
      </c>
      <c r="B195" s="130">
        <f t="shared" si="65"/>
        <v>344.90322580645164</v>
      </c>
      <c r="C195" s="130">
        <v>408</v>
      </c>
      <c r="D195" s="130">
        <v>486</v>
      </c>
      <c r="E195" s="131">
        <v>507</v>
      </c>
      <c r="F195" s="130">
        <v>517</v>
      </c>
      <c r="G195" s="93">
        <f t="shared" si="59"/>
        <v>141.09677419354838</v>
      </c>
      <c r="H195" s="96">
        <v>158</v>
      </c>
      <c r="I195" s="93">
        <f t="shared" si="60"/>
        <v>344.90322580645164</v>
      </c>
      <c r="J195" s="96">
        <v>348</v>
      </c>
      <c r="K195" s="93">
        <f t="shared" si="61"/>
        <v>486</v>
      </c>
      <c r="L195" s="93">
        <f t="shared" si="62"/>
        <v>506</v>
      </c>
      <c r="M195" s="130">
        <v>522</v>
      </c>
      <c r="N195" s="130">
        <v>590</v>
      </c>
      <c r="O195" s="93">
        <f t="shared" si="66"/>
        <v>141</v>
      </c>
      <c r="P195" s="130">
        <v>87</v>
      </c>
      <c r="Q195" s="93">
        <f t="shared" si="67"/>
        <v>63</v>
      </c>
      <c r="R195" s="130">
        <v>6</v>
      </c>
      <c r="S195" s="108" t="s">
        <v>105</v>
      </c>
      <c r="T195" s="93">
        <f t="shared" si="63"/>
        <v>131</v>
      </c>
      <c r="U195" s="132">
        <v>23</v>
      </c>
      <c r="V195" s="93">
        <f t="shared" si="68"/>
        <v>106</v>
      </c>
      <c r="W195" s="119">
        <v>23</v>
      </c>
      <c r="X195" s="93">
        <v>150</v>
      </c>
      <c r="Y195" s="18">
        <f t="shared" si="64"/>
        <v>110</v>
      </c>
      <c r="Z195" s="130">
        <v>73</v>
      </c>
      <c r="AA195" s="119">
        <v>55</v>
      </c>
      <c r="AB195" s="130">
        <v>87</v>
      </c>
      <c r="AC195" s="130">
        <v>27</v>
      </c>
      <c r="AD195" s="130">
        <v>126</v>
      </c>
      <c r="AE195" s="130">
        <v>102</v>
      </c>
      <c r="AF195" s="130">
        <v>119</v>
      </c>
      <c r="AG195" s="130">
        <v>121</v>
      </c>
      <c r="AH195" s="130">
        <v>93</v>
      </c>
      <c r="AI195" s="130">
        <v>111</v>
      </c>
      <c r="AJ195" s="130">
        <v>102</v>
      </c>
      <c r="AK195" s="130"/>
      <c r="AL195" s="130"/>
      <c r="AM195" s="130"/>
      <c r="AN195" s="130"/>
      <c r="AO195" s="130"/>
      <c r="AP195" s="130"/>
      <c r="AQ195" s="130"/>
      <c r="AR195" s="130"/>
      <c r="AS195" s="130"/>
      <c r="AT195" s="130"/>
      <c r="AU195" s="130"/>
      <c r="AV195" s="130"/>
      <c r="AW195" s="130"/>
    </row>
    <row r="196" spans="1:49" s="14" customFormat="1" x14ac:dyDescent="0.25">
      <c r="A196" s="108" t="s">
        <v>106</v>
      </c>
      <c r="B196" s="130">
        <f t="shared" si="65"/>
        <v>7.096774193548387</v>
      </c>
      <c r="C196" s="130">
        <v>0</v>
      </c>
      <c r="D196" s="130">
        <v>10</v>
      </c>
      <c r="E196" s="131">
        <v>0</v>
      </c>
      <c r="F196" s="130">
        <v>0</v>
      </c>
      <c r="G196" s="93">
        <f t="shared" si="59"/>
        <v>2.903225806451613</v>
      </c>
      <c r="H196" s="96">
        <v>0</v>
      </c>
      <c r="I196" s="93">
        <f t="shared" si="60"/>
        <v>7.096774193548387</v>
      </c>
      <c r="J196" s="96">
        <v>0</v>
      </c>
      <c r="K196" s="93">
        <f t="shared" si="61"/>
        <v>10</v>
      </c>
      <c r="L196" s="93">
        <f t="shared" si="62"/>
        <v>0</v>
      </c>
      <c r="M196" s="130">
        <v>0</v>
      </c>
      <c r="N196" s="130">
        <v>0</v>
      </c>
      <c r="O196" s="93">
        <f t="shared" si="66"/>
        <v>3</v>
      </c>
      <c r="P196" s="130">
        <v>0</v>
      </c>
      <c r="Q196" s="93">
        <f t="shared" si="67"/>
        <v>1</v>
      </c>
      <c r="R196" s="130">
        <v>0</v>
      </c>
      <c r="S196" s="108" t="s">
        <v>106</v>
      </c>
      <c r="T196" s="93">
        <f t="shared" si="63"/>
        <v>4</v>
      </c>
      <c r="U196" s="132">
        <v>0</v>
      </c>
      <c r="V196" s="93">
        <f t="shared" si="68"/>
        <v>4</v>
      </c>
      <c r="W196" s="119">
        <v>0</v>
      </c>
      <c r="X196" s="93">
        <v>5</v>
      </c>
      <c r="Y196" s="18">
        <f t="shared" si="64"/>
        <v>0</v>
      </c>
      <c r="Z196" s="130">
        <v>0</v>
      </c>
      <c r="AA196" s="119">
        <v>0</v>
      </c>
      <c r="AB196" s="130">
        <v>0</v>
      </c>
      <c r="AC196" s="130">
        <v>0</v>
      </c>
      <c r="AD196" s="130">
        <v>0</v>
      </c>
      <c r="AE196" s="130">
        <v>0</v>
      </c>
      <c r="AF196" s="130">
        <v>0</v>
      </c>
      <c r="AG196" s="130">
        <v>0</v>
      </c>
      <c r="AH196" s="130">
        <v>0</v>
      </c>
      <c r="AI196" s="130">
        <v>0</v>
      </c>
      <c r="AJ196" s="130">
        <v>0</v>
      </c>
      <c r="AK196" s="130"/>
      <c r="AL196" s="130"/>
      <c r="AM196" s="130"/>
      <c r="AN196" s="130"/>
      <c r="AO196" s="130"/>
      <c r="AP196" s="130"/>
      <c r="AQ196" s="130"/>
      <c r="AR196" s="130"/>
      <c r="AS196" s="130"/>
      <c r="AT196" s="130"/>
      <c r="AU196" s="130"/>
      <c r="AV196" s="130"/>
      <c r="AW196" s="130"/>
    </row>
    <row r="197" spans="1:49" s="14" customFormat="1" x14ac:dyDescent="0.25">
      <c r="A197" s="108" t="s">
        <v>107</v>
      </c>
      <c r="B197" s="130">
        <f t="shared" si="65"/>
        <v>7.096774193548387</v>
      </c>
      <c r="C197" s="130">
        <v>0</v>
      </c>
      <c r="D197" s="130">
        <v>10</v>
      </c>
      <c r="E197" s="131">
        <v>0</v>
      </c>
      <c r="F197" s="130">
        <v>0</v>
      </c>
      <c r="G197" s="93">
        <f t="shared" si="59"/>
        <v>2.903225806451613</v>
      </c>
      <c r="H197" s="96">
        <v>0</v>
      </c>
      <c r="I197" s="93">
        <f t="shared" si="60"/>
        <v>7.096774193548387</v>
      </c>
      <c r="J197" s="96">
        <v>0</v>
      </c>
      <c r="K197" s="93">
        <f t="shared" si="61"/>
        <v>10</v>
      </c>
      <c r="L197" s="93">
        <f t="shared" si="62"/>
        <v>0</v>
      </c>
      <c r="M197" s="130">
        <v>0</v>
      </c>
      <c r="N197" s="130">
        <v>0</v>
      </c>
      <c r="O197" s="93">
        <f t="shared" si="66"/>
        <v>3</v>
      </c>
      <c r="P197" s="130">
        <v>0</v>
      </c>
      <c r="Q197" s="93">
        <f t="shared" si="67"/>
        <v>1</v>
      </c>
      <c r="R197" s="130">
        <v>0</v>
      </c>
      <c r="S197" s="108" t="s">
        <v>107</v>
      </c>
      <c r="T197" s="93">
        <f t="shared" si="63"/>
        <v>9</v>
      </c>
      <c r="U197" s="132">
        <v>0</v>
      </c>
      <c r="V197" s="93">
        <f t="shared" si="68"/>
        <v>7</v>
      </c>
      <c r="W197" s="119">
        <v>0</v>
      </c>
      <c r="X197" s="93">
        <v>10</v>
      </c>
      <c r="Y197" s="18">
        <f t="shared" si="64"/>
        <v>0</v>
      </c>
      <c r="Z197" s="130">
        <v>0</v>
      </c>
      <c r="AA197" s="119">
        <v>0</v>
      </c>
      <c r="AB197" s="130">
        <v>0</v>
      </c>
      <c r="AC197" s="130">
        <v>0</v>
      </c>
      <c r="AD197" s="130">
        <v>0</v>
      </c>
      <c r="AE197" s="130">
        <v>0</v>
      </c>
      <c r="AF197" s="130">
        <v>0</v>
      </c>
      <c r="AG197" s="130">
        <v>0</v>
      </c>
      <c r="AH197" s="130">
        <v>0</v>
      </c>
      <c r="AI197" s="130">
        <v>0</v>
      </c>
      <c r="AJ197" s="130">
        <v>0</v>
      </c>
      <c r="AK197" s="130"/>
      <c r="AL197" s="130"/>
      <c r="AM197" s="130"/>
      <c r="AN197" s="130"/>
      <c r="AO197" s="130"/>
      <c r="AP197" s="130"/>
      <c r="AQ197" s="130"/>
      <c r="AR197" s="130"/>
      <c r="AS197" s="130"/>
      <c r="AT197" s="130"/>
      <c r="AU197" s="130"/>
      <c r="AV197" s="130"/>
      <c r="AW197" s="130"/>
    </row>
    <row r="198" spans="1:49" s="23" customFormat="1" x14ac:dyDescent="0.25">
      <c r="A198" s="122" t="s">
        <v>15</v>
      </c>
      <c r="B198" s="129">
        <f t="shared" ref="B198:P198" si="69">SUM(B171:B197)</f>
        <v>1334.1935483870966</v>
      </c>
      <c r="C198" s="129">
        <f t="shared" si="69"/>
        <v>1344</v>
      </c>
      <c r="D198" s="129">
        <f t="shared" si="69"/>
        <v>1880</v>
      </c>
      <c r="E198" s="129">
        <f t="shared" si="69"/>
        <v>2101</v>
      </c>
      <c r="F198" s="129">
        <f t="shared" si="69"/>
        <v>2184</v>
      </c>
      <c r="G198" s="129">
        <f t="shared" si="69"/>
        <v>545.80645161290317</v>
      </c>
      <c r="H198" s="129">
        <f t="shared" si="69"/>
        <v>621</v>
      </c>
      <c r="I198" s="129">
        <f t="shared" si="69"/>
        <v>1334.1935483870966</v>
      </c>
      <c r="J198" s="129">
        <f t="shared" si="69"/>
        <v>1605</v>
      </c>
      <c r="K198" s="129">
        <f t="shared" si="69"/>
        <v>1880</v>
      </c>
      <c r="L198" s="129">
        <f t="shared" si="69"/>
        <v>2226</v>
      </c>
      <c r="M198" s="129">
        <f t="shared" si="69"/>
        <v>1884</v>
      </c>
      <c r="N198" s="129">
        <f t="shared" si="69"/>
        <v>2134</v>
      </c>
      <c r="O198" s="129">
        <f t="shared" si="69"/>
        <v>547</v>
      </c>
      <c r="P198" s="129">
        <f t="shared" si="69"/>
        <v>251</v>
      </c>
      <c r="Q198" s="129">
        <f>SUM(Q171:Q197)</f>
        <v>241</v>
      </c>
      <c r="R198" s="129">
        <f>SUM(R171:R197)</f>
        <v>24</v>
      </c>
      <c r="S198" s="122" t="s">
        <v>15</v>
      </c>
      <c r="T198" s="123">
        <f t="shared" ref="T198:AW198" si="70">SUM(T171:T197)</f>
        <v>1099</v>
      </c>
      <c r="U198" s="123">
        <f t="shared" si="70"/>
        <v>345</v>
      </c>
      <c r="V198" s="123">
        <f t="shared" si="70"/>
        <v>894</v>
      </c>
      <c r="W198" s="123">
        <f t="shared" si="70"/>
        <v>296</v>
      </c>
      <c r="X198" s="129">
        <v>1260</v>
      </c>
      <c r="Y198" s="129">
        <f>SUM(Y171:Y197)</f>
        <v>547</v>
      </c>
      <c r="Z198" s="129">
        <f t="shared" si="70"/>
        <v>648</v>
      </c>
      <c r="AA198" s="129">
        <f t="shared" si="70"/>
        <v>650</v>
      </c>
      <c r="AB198" s="129">
        <f>SUM(AB171:AB197)</f>
        <v>615</v>
      </c>
      <c r="AC198" s="129">
        <f t="shared" si="70"/>
        <v>481</v>
      </c>
      <c r="AD198" s="129">
        <f t="shared" si="70"/>
        <v>676</v>
      </c>
      <c r="AE198" s="129">
        <f t="shared" si="70"/>
        <v>1191</v>
      </c>
      <c r="AF198" s="129">
        <f t="shared" si="70"/>
        <v>1229</v>
      </c>
      <c r="AG198" s="129">
        <f t="shared" si="70"/>
        <v>1235</v>
      </c>
      <c r="AH198" s="129">
        <f t="shared" si="70"/>
        <v>1135</v>
      </c>
      <c r="AI198" s="129">
        <f t="shared" si="70"/>
        <v>789</v>
      </c>
      <c r="AJ198" s="129">
        <f t="shared" si="70"/>
        <v>853</v>
      </c>
      <c r="AK198" s="129">
        <f t="shared" si="70"/>
        <v>0</v>
      </c>
      <c r="AL198" s="129">
        <f t="shared" si="70"/>
        <v>0</v>
      </c>
      <c r="AM198" s="129">
        <f t="shared" si="70"/>
        <v>0</v>
      </c>
      <c r="AN198" s="129">
        <f t="shared" si="70"/>
        <v>0</v>
      </c>
      <c r="AO198" s="129">
        <f t="shared" si="70"/>
        <v>0</v>
      </c>
      <c r="AP198" s="129">
        <f t="shared" si="70"/>
        <v>0</v>
      </c>
      <c r="AQ198" s="129">
        <f t="shared" si="70"/>
        <v>0</v>
      </c>
      <c r="AR198" s="129">
        <f t="shared" si="70"/>
        <v>0</v>
      </c>
      <c r="AS198" s="129">
        <f t="shared" si="70"/>
        <v>0</v>
      </c>
      <c r="AT198" s="129">
        <f t="shared" si="70"/>
        <v>0</v>
      </c>
      <c r="AU198" s="129">
        <f t="shared" si="70"/>
        <v>0</v>
      </c>
      <c r="AV198" s="129">
        <f t="shared" si="70"/>
        <v>0</v>
      </c>
      <c r="AW198" s="129">
        <f t="shared" si="70"/>
        <v>0</v>
      </c>
    </row>
    <row r="199" spans="1:49" s="23" customFormat="1" x14ac:dyDescent="0.25">
      <c r="A199" s="112">
        <f>S199</f>
        <v>0</v>
      </c>
      <c r="B199" s="136"/>
      <c r="C199" s="136"/>
      <c r="D199" s="136"/>
      <c r="E199" s="136"/>
      <c r="F199" s="136"/>
      <c r="G199" s="136"/>
      <c r="H199" s="136"/>
      <c r="I199" s="136"/>
      <c r="J199" s="136"/>
      <c r="K199" s="136"/>
      <c r="L199" s="136"/>
      <c r="M199" s="136"/>
      <c r="N199" s="136"/>
      <c r="O199" s="136"/>
      <c r="P199" s="136"/>
      <c r="Q199" s="136"/>
      <c r="R199" s="136"/>
      <c r="S199" s="137"/>
      <c r="T199" s="138"/>
      <c r="U199" s="138"/>
      <c r="V199" s="138"/>
      <c r="W199" s="138"/>
      <c r="X199" s="136"/>
      <c r="Y199" s="136"/>
      <c r="Z199" s="136"/>
      <c r="AA199" s="136"/>
      <c r="AB199" s="136"/>
      <c r="AC199" s="136"/>
      <c r="AD199" s="136"/>
      <c r="AE199" s="136"/>
      <c r="AF199" s="136"/>
      <c r="AG199" s="136"/>
      <c r="AH199" s="136"/>
      <c r="AI199" s="136"/>
      <c r="AJ199" s="136"/>
      <c r="AK199" s="136"/>
      <c r="AL199" s="136"/>
      <c r="AM199" s="136"/>
      <c r="AN199" s="136"/>
      <c r="AO199" s="136"/>
      <c r="AP199" s="136"/>
      <c r="AQ199" s="136"/>
      <c r="AR199" s="136"/>
      <c r="AS199" s="136"/>
      <c r="AT199" s="136"/>
      <c r="AU199" s="136"/>
      <c r="AV199" s="136"/>
      <c r="AW199" s="136"/>
    </row>
    <row r="200" spans="1:49" s="14" customFormat="1" ht="25.5" x14ac:dyDescent="0.25">
      <c r="A200" s="112" t="str">
        <f>S200</f>
        <v>16. SADT EXTERNO ABSENTEÍSMO</v>
      </c>
      <c r="B200" s="113"/>
      <c r="C200" s="114"/>
      <c r="D200" s="113"/>
      <c r="E200" s="115"/>
      <c r="F200" s="114"/>
      <c r="G200" s="114"/>
      <c r="H200" s="116"/>
      <c r="I200" s="114"/>
      <c r="J200" s="116"/>
      <c r="K200" s="114"/>
      <c r="L200" s="114"/>
      <c r="M200" s="114"/>
      <c r="N200" s="114"/>
      <c r="O200" s="114"/>
      <c r="P200" s="114"/>
      <c r="Q200" s="114"/>
      <c r="R200" s="114"/>
      <c r="S200" s="47" t="s">
        <v>115</v>
      </c>
      <c r="T200" s="48"/>
      <c r="U200" s="8" t="str">
        <f>U$4</f>
        <v>05-31/jan de 2025</v>
      </c>
      <c r="V200" s="48"/>
      <c r="W200" s="8" t="str">
        <f>W$4</f>
        <v>10-31/jan de 2025</v>
      </c>
      <c r="X200" s="48"/>
      <c r="Y200" s="8" t="e">
        <f t="shared" ref="Y200:AW200" ca="1" si="71">Y$4</f>
        <v>#NAME?</v>
      </c>
      <c r="Z200" s="8" t="e">
        <f t="shared" ca="1" si="71"/>
        <v>#NAME?</v>
      </c>
      <c r="AA200" s="8" t="e">
        <f t="shared" ca="1" si="71"/>
        <v>#NAME?</v>
      </c>
      <c r="AB200" s="8" t="e">
        <f t="shared" ca="1" si="71"/>
        <v>#NAME?</v>
      </c>
      <c r="AC200" s="8" t="e">
        <f t="shared" ca="1" si="71"/>
        <v>#NAME?</v>
      </c>
      <c r="AD200" s="8" t="e">
        <f t="shared" ca="1" si="71"/>
        <v>#NAME?</v>
      </c>
      <c r="AE200" s="8" t="e">
        <f t="shared" ca="1" si="71"/>
        <v>#NAME?</v>
      </c>
      <c r="AF200" s="8" t="e">
        <f t="shared" ca="1" si="71"/>
        <v>#NAME?</v>
      </c>
      <c r="AG200" s="8" t="e">
        <f t="shared" ca="1" si="71"/>
        <v>#NAME?</v>
      </c>
      <c r="AH200" s="8" t="e">
        <f t="shared" ca="1" si="71"/>
        <v>#NAME?</v>
      </c>
      <c r="AI200" s="8" t="e">
        <f t="shared" ca="1" si="71"/>
        <v>#NAME?</v>
      </c>
      <c r="AJ200" s="8" t="e">
        <f t="shared" ca="1" si="71"/>
        <v>#NAME?</v>
      </c>
      <c r="AK200" s="8" t="e">
        <f t="shared" ca="1" si="71"/>
        <v>#NAME?</v>
      </c>
      <c r="AL200" s="8" t="e">
        <f t="shared" ca="1" si="71"/>
        <v>#NAME?</v>
      </c>
      <c r="AM200" s="8" t="e">
        <f t="shared" ca="1" si="71"/>
        <v>#NAME?</v>
      </c>
      <c r="AN200" s="8" t="e">
        <f t="shared" ca="1" si="71"/>
        <v>#NAME?</v>
      </c>
      <c r="AO200" s="8" t="e">
        <f t="shared" ca="1" si="71"/>
        <v>#NAME?</v>
      </c>
      <c r="AP200" s="8" t="e">
        <f t="shared" ca="1" si="71"/>
        <v>#NAME?</v>
      </c>
      <c r="AQ200" s="8" t="e">
        <f t="shared" ca="1" si="71"/>
        <v>#NAME?</v>
      </c>
      <c r="AR200" s="8" t="e">
        <f t="shared" ca="1" si="71"/>
        <v>#NAME?</v>
      </c>
      <c r="AS200" s="8" t="e">
        <f t="shared" ca="1" si="71"/>
        <v>#NAME?</v>
      </c>
      <c r="AT200" s="8" t="e">
        <f t="shared" ca="1" si="71"/>
        <v>#NAME?</v>
      </c>
      <c r="AU200" s="8" t="e">
        <f t="shared" ca="1" si="71"/>
        <v>#NAME?</v>
      </c>
      <c r="AV200" s="8" t="e">
        <f t="shared" ca="1" si="71"/>
        <v>#NAME?</v>
      </c>
      <c r="AW200" s="8" t="e">
        <f t="shared" ca="1" si="71"/>
        <v>#NAME?</v>
      </c>
    </row>
    <row r="201" spans="1:49" s="148" customFormat="1" x14ac:dyDescent="0.25">
      <c r="A201" s="139" t="str">
        <f t="shared" ref="A201:A229" si="72">S201</f>
        <v>Audiometria</v>
      </c>
      <c r="B201" s="140"/>
      <c r="C201" s="141"/>
      <c r="D201" s="140"/>
      <c r="E201" s="142"/>
      <c r="F201" s="141"/>
      <c r="G201" s="141"/>
      <c r="H201" s="143"/>
      <c r="I201" s="141"/>
      <c r="J201" s="143"/>
      <c r="K201" s="141"/>
      <c r="L201" s="141"/>
      <c r="M201" s="141"/>
      <c r="N201" s="141"/>
      <c r="O201" s="141"/>
      <c r="P201" s="141"/>
      <c r="Q201" s="141"/>
      <c r="R201" s="141"/>
      <c r="S201" s="144" t="s">
        <v>84</v>
      </c>
      <c r="T201" s="145"/>
      <c r="U201" s="146"/>
      <c r="V201" s="145"/>
      <c r="W201" s="147"/>
      <c r="X201" s="145"/>
      <c r="Y201" s="147">
        <f t="shared" ref="Y201:Y216" si="73">IF(Y171="","Aguardando...",IFERROR(((Y141-Y171)/Y141),0))</f>
        <v>0</v>
      </c>
      <c r="Z201" s="147">
        <f t="shared" ref="Z201:AW212" si="74">IF(Z171="","Aguardando...",IFERROR(((Z141-Z171)/Z141),0))</f>
        <v>0</v>
      </c>
      <c r="AA201" s="147">
        <f>IF(AA171="","Aguardando...",IFERROR(((AA141-AA171)/AA141),0))</f>
        <v>0</v>
      </c>
      <c r="AB201" s="147">
        <f t="shared" si="74"/>
        <v>0</v>
      </c>
      <c r="AC201" s="147">
        <f t="shared" si="74"/>
        <v>0</v>
      </c>
      <c r="AD201" s="147">
        <f t="shared" si="74"/>
        <v>0</v>
      </c>
      <c r="AE201" s="147">
        <f t="shared" si="74"/>
        <v>0</v>
      </c>
      <c r="AF201" s="147">
        <f t="shared" si="74"/>
        <v>0</v>
      </c>
      <c r="AG201" s="147">
        <f t="shared" si="74"/>
        <v>0</v>
      </c>
      <c r="AH201" s="147">
        <f t="shared" si="74"/>
        <v>0</v>
      </c>
      <c r="AI201" s="147">
        <f t="shared" si="74"/>
        <v>0</v>
      </c>
      <c r="AJ201" s="147">
        <f t="shared" si="74"/>
        <v>0</v>
      </c>
      <c r="AK201" s="147" t="str">
        <f t="shared" si="74"/>
        <v>Aguardando...</v>
      </c>
      <c r="AL201" s="147" t="str">
        <f t="shared" si="74"/>
        <v>Aguardando...</v>
      </c>
      <c r="AM201" s="147" t="str">
        <f t="shared" si="74"/>
        <v>Aguardando...</v>
      </c>
      <c r="AN201" s="147" t="str">
        <f t="shared" si="74"/>
        <v>Aguardando...</v>
      </c>
      <c r="AO201" s="147" t="str">
        <f t="shared" si="74"/>
        <v>Aguardando...</v>
      </c>
      <c r="AP201" s="147" t="str">
        <f t="shared" si="74"/>
        <v>Aguardando...</v>
      </c>
      <c r="AQ201" s="147" t="str">
        <f t="shared" si="74"/>
        <v>Aguardando...</v>
      </c>
      <c r="AR201" s="147" t="str">
        <f t="shared" si="74"/>
        <v>Aguardando...</v>
      </c>
      <c r="AS201" s="147" t="str">
        <f t="shared" si="74"/>
        <v>Aguardando...</v>
      </c>
      <c r="AT201" s="147" t="str">
        <f t="shared" si="74"/>
        <v>Aguardando...</v>
      </c>
      <c r="AU201" s="147" t="str">
        <f t="shared" si="74"/>
        <v>Aguardando...</v>
      </c>
      <c r="AV201" s="147" t="str">
        <f t="shared" si="74"/>
        <v>Aguardando...</v>
      </c>
      <c r="AW201" s="147" t="str">
        <f t="shared" si="74"/>
        <v>Aguardando...</v>
      </c>
    </row>
    <row r="202" spans="1:49" s="148" customFormat="1" x14ac:dyDescent="0.25">
      <c r="A202" s="139" t="str">
        <f t="shared" si="72"/>
        <v>Cistoscopia</v>
      </c>
      <c r="B202" s="140"/>
      <c r="C202" s="141"/>
      <c r="D202" s="140"/>
      <c r="E202" s="142"/>
      <c r="F202" s="141"/>
      <c r="G202" s="141"/>
      <c r="H202" s="143"/>
      <c r="I202" s="141"/>
      <c r="J202" s="143"/>
      <c r="K202" s="141"/>
      <c r="L202" s="141"/>
      <c r="M202" s="141"/>
      <c r="N202" s="141"/>
      <c r="O202" s="141"/>
      <c r="P202" s="141"/>
      <c r="Q202" s="141"/>
      <c r="R202" s="141"/>
      <c r="S202" s="144" t="s">
        <v>85</v>
      </c>
      <c r="T202" s="145"/>
      <c r="U202" s="146"/>
      <c r="V202" s="145"/>
      <c r="W202" s="147"/>
      <c r="X202" s="145"/>
      <c r="Y202" s="147">
        <f t="shared" si="73"/>
        <v>0</v>
      </c>
      <c r="Z202" s="147">
        <f>IF(Z172="","Aguardando...",IFERROR(((Z142-Z172)/Z142),0))</f>
        <v>0</v>
      </c>
      <c r="AA202" s="147">
        <f>IF(AA172="","Aguardando...",IFERROR(((AA142-AA172)/AA142),0))</f>
        <v>0</v>
      </c>
      <c r="AB202" s="147">
        <f t="shared" ref="AB202:AJ202" si="75">IF(AB172="","Aguardando...",IFERROR(((AB142-AB172)/AB142),0))</f>
        <v>0</v>
      </c>
      <c r="AC202" s="147">
        <f t="shared" si="75"/>
        <v>0</v>
      </c>
      <c r="AD202" s="147">
        <f t="shared" si="75"/>
        <v>0</v>
      </c>
      <c r="AE202" s="147">
        <f t="shared" si="75"/>
        <v>0</v>
      </c>
      <c r="AF202" s="147">
        <f t="shared" si="75"/>
        <v>0</v>
      </c>
      <c r="AG202" s="147">
        <f t="shared" si="75"/>
        <v>0</v>
      </c>
      <c r="AH202" s="147">
        <f t="shared" si="75"/>
        <v>0</v>
      </c>
      <c r="AI202" s="147">
        <f t="shared" si="75"/>
        <v>0</v>
      </c>
      <c r="AJ202" s="147">
        <f t="shared" si="75"/>
        <v>0</v>
      </c>
      <c r="AK202" s="147" t="str">
        <f t="shared" si="74"/>
        <v>Aguardando...</v>
      </c>
      <c r="AL202" s="147" t="str">
        <f t="shared" si="74"/>
        <v>Aguardando...</v>
      </c>
      <c r="AM202" s="147" t="str">
        <f t="shared" si="74"/>
        <v>Aguardando...</v>
      </c>
      <c r="AN202" s="147" t="str">
        <f t="shared" si="74"/>
        <v>Aguardando...</v>
      </c>
      <c r="AO202" s="147" t="str">
        <f t="shared" si="74"/>
        <v>Aguardando...</v>
      </c>
      <c r="AP202" s="147" t="str">
        <f t="shared" si="74"/>
        <v>Aguardando...</v>
      </c>
      <c r="AQ202" s="147" t="str">
        <f t="shared" si="74"/>
        <v>Aguardando...</v>
      </c>
      <c r="AR202" s="147" t="str">
        <f t="shared" si="74"/>
        <v>Aguardando...</v>
      </c>
      <c r="AS202" s="147" t="str">
        <f t="shared" si="74"/>
        <v>Aguardando...</v>
      </c>
      <c r="AT202" s="147" t="str">
        <f t="shared" si="74"/>
        <v>Aguardando...</v>
      </c>
      <c r="AU202" s="147" t="str">
        <f t="shared" si="74"/>
        <v>Aguardando...</v>
      </c>
      <c r="AV202" s="147" t="str">
        <f t="shared" si="74"/>
        <v>Aguardando...</v>
      </c>
      <c r="AW202" s="147" t="str">
        <f t="shared" si="74"/>
        <v>Aguardando...</v>
      </c>
    </row>
    <row r="203" spans="1:49" s="148" customFormat="1" x14ac:dyDescent="0.25">
      <c r="A203" s="139" t="str">
        <f t="shared" si="72"/>
        <v>Colonoscopia</v>
      </c>
      <c r="B203" s="140"/>
      <c r="C203" s="141"/>
      <c r="D203" s="140"/>
      <c r="E203" s="142"/>
      <c r="F203" s="141"/>
      <c r="G203" s="141"/>
      <c r="H203" s="143"/>
      <c r="I203" s="141"/>
      <c r="J203" s="143"/>
      <c r="K203" s="141"/>
      <c r="L203" s="141"/>
      <c r="M203" s="141"/>
      <c r="N203" s="141"/>
      <c r="O203" s="141"/>
      <c r="P203" s="141"/>
      <c r="Q203" s="141"/>
      <c r="R203" s="141"/>
      <c r="S203" s="144" t="s">
        <v>86</v>
      </c>
      <c r="T203" s="145"/>
      <c r="U203" s="146"/>
      <c r="V203" s="145"/>
      <c r="W203" s="147"/>
      <c r="X203" s="145"/>
      <c r="Y203" s="147">
        <f t="shared" si="73"/>
        <v>0</v>
      </c>
      <c r="Z203" s="147">
        <f t="shared" si="74"/>
        <v>0.37864077669902912</v>
      </c>
      <c r="AA203" s="147">
        <f t="shared" si="74"/>
        <v>0</v>
      </c>
      <c r="AB203" s="147">
        <f t="shared" si="74"/>
        <v>0.72368421052631582</v>
      </c>
      <c r="AC203" s="147">
        <f t="shared" si="74"/>
        <v>0.89855072463768115</v>
      </c>
      <c r="AD203" s="147">
        <f t="shared" si="74"/>
        <v>0.47761194029850745</v>
      </c>
      <c r="AE203" s="147">
        <f t="shared" si="74"/>
        <v>0.56944444444444442</v>
      </c>
      <c r="AF203" s="147">
        <f t="shared" si="74"/>
        <v>0.37362637362637363</v>
      </c>
      <c r="AG203" s="147">
        <f t="shared" si="74"/>
        <v>0.39325842696629215</v>
      </c>
      <c r="AH203" s="147">
        <f t="shared" si="74"/>
        <v>7.407407407407407E-2</v>
      </c>
      <c r="AI203" s="147">
        <f t="shared" si="74"/>
        <v>0.4175824175824176</v>
      </c>
      <c r="AJ203" s="147">
        <f t="shared" si="74"/>
        <v>0.38709677419354838</v>
      </c>
      <c r="AK203" s="147" t="str">
        <f t="shared" si="74"/>
        <v>Aguardando...</v>
      </c>
      <c r="AL203" s="147" t="str">
        <f t="shared" si="74"/>
        <v>Aguardando...</v>
      </c>
      <c r="AM203" s="147" t="str">
        <f t="shared" si="74"/>
        <v>Aguardando...</v>
      </c>
      <c r="AN203" s="147" t="str">
        <f t="shared" si="74"/>
        <v>Aguardando...</v>
      </c>
      <c r="AO203" s="147" t="str">
        <f t="shared" si="74"/>
        <v>Aguardando...</v>
      </c>
      <c r="AP203" s="147" t="str">
        <f t="shared" si="74"/>
        <v>Aguardando...</v>
      </c>
      <c r="AQ203" s="147" t="str">
        <f t="shared" si="74"/>
        <v>Aguardando...</v>
      </c>
      <c r="AR203" s="147" t="str">
        <f t="shared" si="74"/>
        <v>Aguardando...</v>
      </c>
      <c r="AS203" s="147" t="str">
        <f t="shared" si="74"/>
        <v>Aguardando...</v>
      </c>
      <c r="AT203" s="147" t="str">
        <f t="shared" si="74"/>
        <v>Aguardando...</v>
      </c>
      <c r="AU203" s="147" t="str">
        <f t="shared" si="74"/>
        <v>Aguardando...</v>
      </c>
      <c r="AV203" s="147" t="str">
        <f t="shared" si="74"/>
        <v>Aguardando...</v>
      </c>
      <c r="AW203" s="147" t="str">
        <f t="shared" si="74"/>
        <v>Aguardando...</v>
      </c>
    </row>
    <row r="204" spans="1:49" s="148" customFormat="1" x14ac:dyDescent="0.25">
      <c r="A204" s="139" t="str">
        <f t="shared" si="72"/>
        <v>Colposcopia</v>
      </c>
      <c r="B204" s="140"/>
      <c r="C204" s="141"/>
      <c r="D204" s="140"/>
      <c r="E204" s="142"/>
      <c r="F204" s="141"/>
      <c r="G204" s="141"/>
      <c r="H204" s="143"/>
      <c r="I204" s="141"/>
      <c r="J204" s="143"/>
      <c r="K204" s="141"/>
      <c r="L204" s="141"/>
      <c r="M204" s="141"/>
      <c r="N204" s="141"/>
      <c r="O204" s="141"/>
      <c r="P204" s="141"/>
      <c r="Q204" s="141"/>
      <c r="R204" s="141"/>
      <c r="S204" s="144" t="s">
        <v>87</v>
      </c>
      <c r="T204" s="145"/>
      <c r="U204" s="146"/>
      <c r="V204" s="145"/>
      <c r="W204" s="147"/>
      <c r="X204" s="145"/>
      <c r="Y204" s="147">
        <f t="shared" si="73"/>
        <v>0</v>
      </c>
      <c r="Z204" s="147">
        <f t="shared" si="74"/>
        <v>0.33333333333333331</v>
      </c>
      <c r="AA204" s="147">
        <f t="shared" si="74"/>
        <v>0</v>
      </c>
      <c r="AB204" s="147">
        <f t="shared" si="74"/>
        <v>1</v>
      </c>
      <c r="AC204" s="147">
        <f t="shared" si="74"/>
        <v>0</v>
      </c>
      <c r="AD204" s="147">
        <f t="shared" si="74"/>
        <v>1</v>
      </c>
      <c r="AE204" s="147">
        <f t="shared" si="74"/>
        <v>0.33333333333333331</v>
      </c>
      <c r="AF204" s="147">
        <f t="shared" si="74"/>
        <v>0.4</v>
      </c>
      <c r="AG204" s="147">
        <f t="shared" si="74"/>
        <v>0.6</v>
      </c>
      <c r="AH204" s="147">
        <f t="shared" si="74"/>
        <v>0.6</v>
      </c>
      <c r="AI204" s="147">
        <f t="shared" si="74"/>
        <v>0.14285714285714285</v>
      </c>
      <c r="AJ204" s="147">
        <f t="shared" si="74"/>
        <v>0.29411764705882354</v>
      </c>
      <c r="AK204" s="147" t="str">
        <f t="shared" si="74"/>
        <v>Aguardando...</v>
      </c>
      <c r="AL204" s="147" t="str">
        <f t="shared" si="74"/>
        <v>Aguardando...</v>
      </c>
      <c r="AM204" s="147" t="str">
        <f t="shared" si="74"/>
        <v>Aguardando...</v>
      </c>
      <c r="AN204" s="147" t="str">
        <f t="shared" si="74"/>
        <v>Aguardando...</v>
      </c>
      <c r="AO204" s="147" t="str">
        <f t="shared" si="74"/>
        <v>Aguardando...</v>
      </c>
      <c r="AP204" s="147" t="str">
        <f t="shared" si="74"/>
        <v>Aguardando...</v>
      </c>
      <c r="AQ204" s="147" t="str">
        <f t="shared" si="74"/>
        <v>Aguardando...</v>
      </c>
      <c r="AR204" s="147" t="str">
        <f t="shared" si="74"/>
        <v>Aguardando...</v>
      </c>
      <c r="AS204" s="147" t="str">
        <f t="shared" si="74"/>
        <v>Aguardando...</v>
      </c>
      <c r="AT204" s="147" t="str">
        <f t="shared" si="74"/>
        <v>Aguardando...</v>
      </c>
      <c r="AU204" s="147" t="str">
        <f t="shared" si="74"/>
        <v>Aguardando...</v>
      </c>
      <c r="AV204" s="147" t="str">
        <f t="shared" si="74"/>
        <v>Aguardando...</v>
      </c>
      <c r="AW204" s="147" t="str">
        <f t="shared" si="74"/>
        <v>Aguardando...</v>
      </c>
    </row>
    <row r="205" spans="1:49" s="148" customFormat="1" x14ac:dyDescent="0.25">
      <c r="A205" s="139" t="str">
        <f t="shared" si="72"/>
        <v>Densitometria Óssea</v>
      </c>
      <c r="B205" s="140"/>
      <c r="C205" s="141"/>
      <c r="D205" s="140"/>
      <c r="E205" s="142"/>
      <c r="F205" s="141"/>
      <c r="G205" s="141"/>
      <c r="H205" s="143"/>
      <c r="I205" s="141"/>
      <c r="J205" s="143"/>
      <c r="K205" s="141"/>
      <c r="L205" s="141"/>
      <c r="M205" s="141"/>
      <c r="N205" s="141"/>
      <c r="O205" s="141"/>
      <c r="P205" s="141"/>
      <c r="Q205" s="141"/>
      <c r="R205" s="141"/>
      <c r="S205" s="144" t="s">
        <v>88</v>
      </c>
      <c r="T205" s="145"/>
      <c r="U205" s="146"/>
      <c r="V205" s="145"/>
      <c r="W205" s="147"/>
      <c r="X205" s="145"/>
      <c r="Y205" s="147">
        <f t="shared" si="73"/>
        <v>0</v>
      </c>
      <c r="Z205" s="147">
        <f t="shared" si="74"/>
        <v>0.36144578313253012</v>
      </c>
      <c r="AA205" s="147">
        <f t="shared" si="74"/>
        <v>-2.2727272727272728E-2</v>
      </c>
      <c r="AB205" s="147">
        <f t="shared" si="74"/>
        <v>0.45333333333333331</v>
      </c>
      <c r="AC205" s="147">
        <f t="shared" si="74"/>
        <v>0.27419354838709675</v>
      </c>
      <c r="AD205" s="147">
        <f t="shared" si="74"/>
        <v>0.379746835443038</v>
      </c>
      <c r="AE205" s="147">
        <f t="shared" si="74"/>
        <v>0.42788461538461536</v>
      </c>
      <c r="AF205" s="147">
        <f t="shared" si="74"/>
        <v>0.42962962962962964</v>
      </c>
      <c r="AG205" s="147">
        <f t="shared" si="74"/>
        <v>0.37662337662337664</v>
      </c>
      <c r="AH205" s="147">
        <f t="shared" si="74"/>
        <v>0.37333333333333335</v>
      </c>
      <c r="AI205" s="147">
        <f t="shared" si="74"/>
        <v>0.42</v>
      </c>
      <c r="AJ205" s="147">
        <f t="shared" si="74"/>
        <v>0.35365853658536583</v>
      </c>
      <c r="AK205" s="147" t="str">
        <f t="shared" si="74"/>
        <v>Aguardando...</v>
      </c>
      <c r="AL205" s="147" t="str">
        <f t="shared" si="74"/>
        <v>Aguardando...</v>
      </c>
      <c r="AM205" s="147" t="str">
        <f t="shared" si="74"/>
        <v>Aguardando...</v>
      </c>
      <c r="AN205" s="147" t="str">
        <f t="shared" si="74"/>
        <v>Aguardando...</v>
      </c>
      <c r="AO205" s="147" t="str">
        <f t="shared" si="74"/>
        <v>Aguardando...</v>
      </c>
      <c r="AP205" s="147" t="str">
        <f t="shared" si="74"/>
        <v>Aguardando...</v>
      </c>
      <c r="AQ205" s="147" t="str">
        <f t="shared" si="74"/>
        <v>Aguardando...</v>
      </c>
      <c r="AR205" s="147" t="str">
        <f t="shared" si="74"/>
        <v>Aguardando...</v>
      </c>
      <c r="AS205" s="147" t="str">
        <f t="shared" si="74"/>
        <v>Aguardando...</v>
      </c>
      <c r="AT205" s="147" t="str">
        <f t="shared" si="74"/>
        <v>Aguardando...</v>
      </c>
      <c r="AU205" s="147" t="str">
        <f t="shared" si="74"/>
        <v>Aguardando...</v>
      </c>
      <c r="AV205" s="147" t="str">
        <f t="shared" si="74"/>
        <v>Aguardando...</v>
      </c>
      <c r="AW205" s="147" t="str">
        <f t="shared" si="74"/>
        <v>Aguardando...</v>
      </c>
    </row>
    <row r="206" spans="1:49" s="148" customFormat="1" x14ac:dyDescent="0.25">
      <c r="A206" s="139" t="str">
        <f t="shared" si="72"/>
        <v>Doppler Vascular</v>
      </c>
      <c r="B206" s="140"/>
      <c r="C206" s="141"/>
      <c r="D206" s="140"/>
      <c r="E206" s="142"/>
      <c r="F206" s="141"/>
      <c r="G206" s="141"/>
      <c r="H206" s="143"/>
      <c r="I206" s="141"/>
      <c r="J206" s="143"/>
      <c r="K206" s="141"/>
      <c r="L206" s="141"/>
      <c r="M206" s="141"/>
      <c r="N206" s="141"/>
      <c r="O206" s="141"/>
      <c r="P206" s="141"/>
      <c r="Q206" s="141"/>
      <c r="R206" s="141"/>
      <c r="S206" s="144" t="s">
        <v>89</v>
      </c>
      <c r="T206" s="145"/>
      <c r="U206" s="146"/>
      <c r="V206" s="145"/>
      <c r="W206" s="147"/>
      <c r="X206" s="145"/>
      <c r="Y206" s="147">
        <f t="shared" si="73"/>
        <v>0</v>
      </c>
      <c r="Z206" s="147">
        <f t="shared" si="74"/>
        <v>0.16883116883116883</v>
      </c>
      <c r="AA206" s="147">
        <f t="shared" si="74"/>
        <v>0</v>
      </c>
      <c r="AB206" s="147">
        <f t="shared" si="74"/>
        <v>0.3724137931034483</v>
      </c>
      <c r="AC206" s="147">
        <f t="shared" si="74"/>
        <v>-2.7777777777777776E-2</v>
      </c>
      <c r="AD206" s="147">
        <f t="shared" si="74"/>
        <v>0.24193548387096775</v>
      </c>
      <c r="AE206" s="147">
        <f t="shared" si="74"/>
        <v>9.45945945945946E-2</v>
      </c>
      <c r="AF206" s="147">
        <f t="shared" si="74"/>
        <v>0.35</v>
      </c>
      <c r="AG206" s="147">
        <f t="shared" si="74"/>
        <v>0.46250000000000002</v>
      </c>
      <c r="AH206" s="147">
        <f t="shared" si="74"/>
        <v>0.37614678899082571</v>
      </c>
      <c r="AI206" s="147">
        <f t="shared" si="74"/>
        <v>0.24637681159420291</v>
      </c>
      <c r="AJ206" s="147">
        <f t="shared" si="74"/>
        <v>0.26315789473684209</v>
      </c>
      <c r="AK206" s="147" t="str">
        <f t="shared" si="74"/>
        <v>Aguardando...</v>
      </c>
      <c r="AL206" s="147" t="str">
        <f t="shared" si="74"/>
        <v>Aguardando...</v>
      </c>
      <c r="AM206" s="147" t="str">
        <f t="shared" si="74"/>
        <v>Aguardando...</v>
      </c>
      <c r="AN206" s="147" t="str">
        <f t="shared" si="74"/>
        <v>Aguardando...</v>
      </c>
      <c r="AO206" s="147" t="str">
        <f t="shared" si="74"/>
        <v>Aguardando...</v>
      </c>
      <c r="AP206" s="147" t="str">
        <f t="shared" si="74"/>
        <v>Aguardando...</v>
      </c>
      <c r="AQ206" s="147" t="str">
        <f t="shared" si="74"/>
        <v>Aguardando...</v>
      </c>
      <c r="AR206" s="147" t="str">
        <f t="shared" si="74"/>
        <v>Aguardando...</v>
      </c>
      <c r="AS206" s="147" t="str">
        <f t="shared" si="74"/>
        <v>Aguardando...</v>
      </c>
      <c r="AT206" s="147" t="str">
        <f t="shared" si="74"/>
        <v>Aguardando...</v>
      </c>
      <c r="AU206" s="147" t="str">
        <f t="shared" si="74"/>
        <v>Aguardando...</v>
      </c>
      <c r="AV206" s="147" t="str">
        <f t="shared" si="74"/>
        <v>Aguardando...</v>
      </c>
      <c r="AW206" s="147" t="str">
        <f t="shared" si="74"/>
        <v>Aguardando...</v>
      </c>
    </row>
    <row r="207" spans="1:49" s="148" customFormat="1" x14ac:dyDescent="0.25">
      <c r="A207" s="139" t="str">
        <f t="shared" si="72"/>
        <v>Ecocardiografia</v>
      </c>
      <c r="B207" s="140"/>
      <c r="C207" s="141"/>
      <c r="D207" s="140"/>
      <c r="E207" s="142"/>
      <c r="F207" s="141"/>
      <c r="G207" s="141"/>
      <c r="H207" s="143"/>
      <c r="I207" s="141"/>
      <c r="J207" s="143"/>
      <c r="K207" s="141"/>
      <c r="L207" s="141"/>
      <c r="M207" s="141"/>
      <c r="N207" s="141"/>
      <c r="O207" s="141"/>
      <c r="P207" s="141"/>
      <c r="Q207" s="141"/>
      <c r="R207" s="141"/>
      <c r="S207" s="144" t="s">
        <v>90</v>
      </c>
      <c r="T207" s="145"/>
      <c r="U207" s="146"/>
      <c r="V207" s="145"/>
      <c r="W207" s="147"/>
      <c r="X207" s="145"/>
      <c r="Y207" s="147">
        <f t="shared" si="73"/>
        <v>0</v>
      </c>
      <c r="Z207" s="147">
        <f t="shared" si="74"/>
        <v>0.48148148148148145</v>
      </c>
      <c r="AA207" s="147">
        <f t="shared" si="74"/>
        <v>0</v>
      </c>
      <c r="AB207" s="147">
        <f t="shared" si="74"/>
        <v>0.43478260869565216</v>
      </c>
      <c r="AC207" s="147">
        <f t="shared" si="74"/>
        <v>0.92682926829268297</v>
      </c>
      <c r="AD207" s="147">
        <f t="shared" si="74"/>
        <v>0</v>
      </c>
      <c r="AE207" s="147">
        <f t="shared" si="74"/>
        <v>0</v>
      </c>
      <c r="AF207" s="147">
        <f t="shared" si="74"/>
        <v>0</v>
      </c>
      <c r="AG207" s="147">
        <f t="shared" si="74"/>
        <v>0</v>
      </c>
      <c r="AH207" s="147">
        <f t="shared" si="74"/>
        <v>0</v>
      </c>
      <c r="AI207" s="147">
        <f t="shared" si="74"/>
        <v>0.22222222222222221</v>
      </c>
      <c r="AJ207" s="147">
        <f t="shared" si="74"/>
        <v>0.45714285714285713</v>
      </c>
      <c r="AK207" s="147" t="str">
        <f t="shared" si="74"/>
        <v>Aguardando...</v>
      </c>
      <c r="AL207" s="147" t="str">
        <f t="shared" si="74"/>
        <v>Aguardando...</v>
      </c>
      <c r="AM207" s="147" t="str">
        <f t="shared" si="74"/>
        <v>Aguardando...</v>
      </c>
      <c r="AN207" s="147" t="str">
        <f t="shared" si="74"/>
        <v>Aguardando...</v>
      </c>
      <c r="AO207" s="147" t="str">
        <f t="shared" si="74"/>
        <v>Aguardando...</v>
      </c>
      <c r="AP207" s="147" t="str">
        <f t="shared" si="74"/>
        <v>Aguardando...</v>
      </c>
      <c r="AQ207" s="147" t="str">
        <f t="shared" si="74"/>
        <v>Aguardando...</v>
      </c>
      <c r="AR207" s="147" t="str">
        <f t="shared" si="74"/>
        <v>Aguardando...</v>
      </c>
      <c r="AS207" s="147" t="str">
        <f t="shared" si="74"/>
        <v>Aguardando...</v>
      </c>
      <c r="AT207" s="147" t="str">
        <f t="shared" si="74"/>
        <v>Aguardando...</v>
      </c>
      <c r="AU207" s="147" t="str">
        <f t="shared" si="74"/>
        <v>Aguardando...</v>
      </c>
      <c r="AV207" s="147" t="str">
        <f t="shared" si="74"/>
        <v>Aguardando...</v>
      </c>
      <c r="AW207" s="147" t="str">
        <f t="shared" si="74"/>
        <v>Aguardando...</v>
      </c>
    </row>
    <row r="208" spans="1:49" s="148" customFormat="1" x14ac:dyDescent="0.25">
      <c r="A208" s="139" t="str">
        <f t="shared" si="72"/>
        <v>Eletrocardiografia</v>
      </c>
      <c r="B208" s="140"/>
      <c r="C208" s="141"/>
      <c r="D208" s="140"/>
      <c r="E208" s="142"/>
      <c r="F208" s="141"/>
      <c r="G208" s="141"/>
      <c r="H208" s="143"/>
      <c r="I208" s="141"/>
      <c r="J208" s="143"/>
      <c r="K208" s="141"/>
      <c r="L208" s="141"/>
      <c r="M208" s="141"/>
      <c r="N208" s="141"/>
      <c r="O208" s="141"/>
      <c r="P208" s="141"/>
      <c r="Q208" s="141"/>
      <c r="R208" s="141"/>
      <c r="S208" s="144" t="s">
        <v>91</v>
      </c>
      <c r="T208" s="145"/>
      <c r="U208" s="146"/>
      <c r="V208" s="145"/>
      <c r="W208" s="147"/>
      <c r="X208" s="145"/>
      <c r="Y208" s="147">
        <f t="shared" si="73"/>
        <v>0</v>
      </c>
      <c r="Z208" s="147">
        <f t="shared" si="74"/>
        <v>0.22222222222222221</v>
      </c>
      <c r="AA208" s="147">
        <f t="shared" si="74"/>
        <v>0</v>
      </c>
      <c r="AB208" s="147">
        <f t="shared" si="74"/>
        <v>0.54545454545454541</v>
      </c>
      <c r="AC208" s="147">
        <f t="shared" si="74"/>
        <v>0.16666666666666666</v>
      </c>
      <c r="AD208" s="147">
        <f t="shared" si="74"/>
        <v>0.27777777777777779</v>
      </c>
      <c r="AE208" s="147">
        <f t="shared" si="74"/>
        <v>0.24761904761904763</v>
      </c>
      <c r="AF208" s="147">
        <f t="shared" si="74"/>
        <v>0.35294117647058826</v>
      </c>
      <c r="AG208" s="147">
        <f t="shared" si="74"/>
        <v>0.43410852713178294</v>
      </c>
      <c r="AH208" s="147">
        <f t="shared" si="74"/>
        <v>0.3125</v>
      </c>
      <c r="AI208" s="147">
        <f t="shared" si="74"/>
        <v>0.46710526315789475</v>
      </c>
      <c r="AJ208" s="147">
        <f t="shared" si="74"/>
        <v>0.4375</v>
      </c>
      <c r="AK208" s="147" t="str">
        <f t="shared" si="74"/>
        <v>Aguardando...</v>
      </c>
      <c r="AL208" s="147" t="str">
        <f t="shared" si="74"/>
        <v>Aguardando...</v>
      </c>
      <c r="AM208" s="147" t="str">
        <f t="shared" si="74"/>
        <v>Aguardando...</v>
      </c>
      <c r="AN208" s="147" t="str">
        <f t="shared" si="74"/>
        <v>Aguardando...</v>
      </c>
      <c r="AO208" s="147" t="str">
        <f t="shared" si="74"/>
        <v>Aguardando...</v>
      </c>
      <c r="AP208" s="147" t="str">
        <f t="shared" si="74"/>
        <v>Aguardando...</v>
      </c>
      <c r="AQ208" s="147" t="str">
        <f t="shared" si="74"/>
        <v>Aguardando...</v>
      </c>
      <c r="AR208" s="147" t="str">
        <f t="shared" si="74"/>
        <v>Aguardando...</v>
      </c>
      <c r="AS208" s="147" t="str">
        <f t="shared" si="74"/>
        <v>Aguardando...</v>
      </c>
      <c r="AT208" s="147" t="str">
        <f t="shared" si="74"/>
        <v>Aguardando...</v>
      </c>
      <c r="AU208" s="147" t="str">
        <f t="shared" si="74"/>
        <v>Aguardando...</v>
      </c>
      <c r="AV208" s="147" t="str">
        <f t="shared" si="74"/>
        <v>Aguardando...</v>
      </c>
      <c r="AW208" s="147" t="str">
        <f t="shared" si="74"/>
        <v>Aguardando...</v>
      </c>
    </row>
    <row r="209" spans="1:49" s="148" customFormat="1" x14ac:dyDescent="0.25">
      <c r="A209" s="139" t="str">
        <f t="shared" si="72"/>
        <v>Eletroencefalografia</v>
      </c>
      <c r="B209" s="140"/>
      <c r="C209" s="141"/>
      <c r="D209" s="140"/>
      <c r="E209" s="142"/>
      <c r="F209" s="141"/>
      <c r="G209" s="141"/>
      <c r="H209" s="143"/>
      <c r="I209" s="141"/>
      <c r="J209" s="143"/>
      <c r="K209" s="141"/>
      <c r="L209" s="141"/>
      <c r="M209" s="141"/>
      <c r="N209" s="141"/>
      <c r="O209" s="141"/>
      <c r="P209" s="141"/>
      <c r="Q209" s="141"/>
      <c r="R209" s="141"/>
      <c r="S209" s="144" t="s">
        <v>92</v>
      </c>
      <c r="T209" s="145"/>
      <c r="U209" s="146"/>
      <c r="V209" s="145"/>
      <c r="W209" s="147"/>
      <c r="X209" s="145"/>
      <c r="Y209" s="147">
        <f t="shared" si="73"/>
        <v>0</v>
      </c>
      <c r="Z209" s="147">
        <f t="shared" si="74"/>
        <v>0.42857142857142855</v>
      </c>
      <c r="AA209" s="147">
        <f t="shared" si="74"/>
        <v>0</v>
      </c>
      <c r="AB209" s="147">
        <f t="shared" si="74"/>
        <v>0.55555555555555558</v>
      </c>
      <c r="AC209" s="147">
        <f t="shared" si="74"/>
        <v>0.42857142857142855</v>
      </c>
      <c r="AD209" s="147">
        <f t="shared" si="74"/>
        <v>0.66666666666666663</v>
      </c>
      <c r="AE209" s="147">
        <f t="shared" si="74"/>
        <v>0.5</v>
      </c>
      <c r="AF209" s="147">
        <f t="shared" si="74"/>
        <v>0.375</v>
      </c>
      <c r="AG209" s="147">
        <f t="shared" si="74"/>
        <v>0</v>
      </c>
      <c r="AH209" s="147">
        <f t="shared" si="74"/>
        <v>0.2</v>
      </c>
      <c r="AI209" s="147">
        <f t="shared" si="74"/>
        <v>0.5625</v>
      </c>
      <c r="AJ209" s="147">
        <f t="shared" si="74"/>
        <v>0.61538461538461542</v>
      </c>
      <c r="AK209" s="147" t="str">
        <f t="shared" si="74"/>
        <v>Aguardando...</v>
      </c>
      <c r="AL209" s="147" t="str">
        <f t="shared" si="74"/>
        <v>Aguardando...</v>
      </c>
      <c r="AM209" s="147" t="str">
        <f t="shared" si="74"/>
        <v>Aguardando...</v>
      </c>
      <c r="AN209" s="147" t="str">
        <f t="shared" si="74"/>
        <v>Aguardando...</v>
      </c>
      <c r="AO209" s="147" t="str">
        <f t="shared" si="74"/>
        <v>Aguardando...</v>
      </c>
      <c r="AP209" s="147" t="str">
        <f t="shared" si="74"/>
        <v>Aguardando...</v>
      </c>
      <c r="AQ209" s="147" t="str">
        <f t="shared" si="74"/>
        <v>Aguardando...</v>
      </c>
      <c r="AR209" s="147" t="str">
        <f t="shared" si="74"/>
        <v>Aguardando...</v>
      </c>
      <c r="AS209" s="147" t="str">
        <f t="shared" si="74"/>
        <v>Aguardando...</v>
      </c>
      <c r="AT209" s="147" t="str">
        <f t="shared" si="74"/>
        <v>Aguardando...</v>
      </c>
      <c r="AU209" s="147" t="str">
        <f t="shared" si="74"/>
        <v>Aguardando...</v>
      </c>
      <c r="AV209" s="147" t="str">
        <f t="shared" si="74"/>
        <v>Aguardando...</v>
      </c>
      <c r="AW209" s="147" t="str">
        <f t="shared" si="74"/>
        <v>Aguardando...</v>
      </c>
    </row>
    <row r="210" spans="1:49" s="148" customFormat="1" x14ac:dyDescent="0.25">
      <c r="A210" s="139" t="str">
        <f t="shared" si="72"/>
        <v>Eletroneuromiografia</v>
      </c>
      <c r="B210" s="140"/>
      <c r="C210" s="141"/>
      <c r="D210" s="140"/>
      <c r="E210" s="142"/>
      <c r="F210" s="141"/>
      <c r="G210" s="141"/>
      <c r="H210" s="143"/>
      <c r="I210" s="141"/>
      <c r="J210" s="143"/>
      <c r="K210" s="141"/>
      <c r="L210" s="141"/>
      <c r="M210" s="141"/>
      <c r="N210" s="141"/>
      <c r="O210" s="141"/>
      <c r="P210" s="141"/>
      <c r="Q210" s="141"/>
      <c r="R210" s="141"/>
      <c r="S210" s="144" t="s">
        <v>93</v>
      </c>
      <c r="T210" s="145"/>
      <c r="U210" s="146"/>
      <c r="V210" s="145"/>
      <c r="W210" s="147"/>
      <c r="X210" s="145"/>
      <c r="Y210" s="147">
        <f t="shared" si="73"/>
        <v>0</v>
      </c>
      <c r="Z210" s="147">
        <f t="shared" si="74"/>
        <v>-2</v>
      </c>
      <c r="AA210" s="147">
        <f t="shared" si="74"/>
        <v>0</v>
      </c>
      <c r="AB210" s="147">
        <f t="shared" si="74"/>
        <v>-1</v>
      </c>
      <c r="AC210" s="147">
        <f t="shared" si="74"/>
        <v>0</v>
      </c>
      <c r="AD210" s="147">
        <f t="shared" si="74"/>
        <v>0</v>
      </c>
      <c r="AE210" s="147">
        <f t="shared" si="74"/>
        <v>0</v>
      </c>
      <c r="AF210" s="147">
        <f t="shared" si="74"/>
        <v>0</v>
      </c>
      <c r="AG210" s="147">
        <f t="shared" si="74"/>
        <v>0</v>
      </c>
      <c r="AH210" s="147">
        <f t="shared" si="74"/>
        <v>0</v>
      </c>
      <c r="AI210" s="147">
        <f t="shared" si="74"/>
        <v>0.33333333333333331</v>
      </c>
      <c r="AJ210" s="147">
        <f t="shared" si="74"/>
        <v>-0.66666666666666663</v>
      </c>
      <c r="AK210" s="147" t="str">
        <f t="shared" si="74"/>
        <v>Aguardando...</v>
      </c>
      <c r="AL210" s="147" t="str">
        <f t="shared" si="74"/>
        <v>Aguardando...</v>
      </c>
      <c r="AM210" s="147" t="str">
        <f t="shared" si="74"/>
        <v>Aguardando...</v>
      </c>
      <c r="AN210" s="147" t="str">
        <f t="shared" si="74"/>
        <v>Aguardando...</v>
      </c>
      <c r="AO210" s="147" t="str">
        <f t="shared" si="74"/>
        <v>Aguardando...</v>
      </c>
      <c r="AP210" s="147" t="str">
        <f t="shared" si="74"/>
        <v>Aguardando...</v>
      </c>
      <c r="AQ210" s="147" t="str">
        <f t="shared" si="74"/>
        <v>Aguardando...</v>
      </c>
      <c r="AR210" s="147" t="str">
        <f t="shared" si="74"/>
        <v>Aguardando...</v>
      </c>
      <c r="AS210" s="147" t="str">
        <f t="shared" si="74"/>
        <v>Aguardando...</v>
      </c>
      <c r="AT210" s="147" t="str">
        <f t="shared" si="74"/>
        <v>Aguardando...</v>
      </c>
      <c r="AU210" s="147" t="str">
        <f t="shared" si="74"/>
        <v>Aguardando...</v>
      </c>
      <c r="AV210" s="147" t="str">
        <f t="shared" si="74"/>
        <v>Aguardando...</v>
      </c>
      <c r="AW210" s="147" t="str">
        <f t="shared" si="74"/>
        <v>Aguardando...</v>
      </c>
    </row>
    <row r="211" spans="1:49" s="148" customFormat="1" x14ac:dyDescent="0.25">
      <c r="A211" s="139" t="str">
        <f t="shared" si="72"/>
        <v>Endoscopia</v>
      </c>
      <c r="B211" s="140"/>
      <c r="C211" s="141"/>
      <c r="D211" s="140"/>
      <c r="E211" s="142"/>
      <c r="F211" s="141"/>
      <c r="G211" s="141"/>
      <c r="H211" s="143"/>
      <c r="I211" s="141"/>
      <c r="J211" s="143"/>
      <c r="K211" s="141"/>
      <c r="L211" s="141"/>
      <c r="M211" s="141"/>
      <c r="N211" s="141"/>
      <c r="O211" s="141"/>
      <c r="P211" s="141"/>
      <c r="Q211" s="141"/>
      <c r="R211" s="141"/>
      <c r="S211" s="144" t="s">
        <v>94</v>
      </c>
      <c r="T211" s="145"/>
      <c r="U211" s="146"/>
      <c r="V211" s="145"/>
      <c r="W211" s="147"/>
      <c r="X211" s="145"/>
      <c r="Y211" s="147">
        <f t="shared" si="73"/>
        <v>0</v>
      </c>
      <c r="Z211" s="147">
        <f t="shared" si="74"/>
        <v>0.203125</v>
      </c>
      <c r="AA211" s="147">
        <f t="shared" si="74"/>
        <v>0.19718309859154928</v>
      </c>
      <c r="AB211" s="147">
        <f t="shared" si="74"/>
        <v>0.54545454545454541</v>
      </c>
      <c r="AC211" s="147">
        <f t="shared" si="74"/>
        <v>-1.2727272727272727</v>
      </c>
      <c r="AD211" s="147">
        <f t="shared" si="74"/>
        <v>0.39240506329113922</v>
      </c>
      <c r="AE211" s="147">
        <f t="shared" si="74"/>
        <v>0.59259259259259256</v>
      </c>
      <c r="AF211" s="147">
        <f t="shared" si="74"/>
        <v>0.59166666666666667</v>
      </c>
      <c r="AG211" s="147">
        <f t="shared" si="74"/>
        <v>0.1702127659574468</v>
      </c>
      <c r="AH211" s="147">
        <f t="shared" si="74"/>
        <v>0.34722222222222221</v>
      </c>
      <c r="AI211" s="147">
        <f t="shared" si="74"/>
        <v>0.42608695652173911</v>
      </c>
      <c r="AJ211" s="147">
        <f t="shared" si="74"/>
        <v>0.59130434782608698</v>
      </c>
      <c r="AK211" s="147" t="str">
        <f t="shared" si="74"/>
        <v>Aguardando...</v>
      </c>
      <c r="AL211" s="147" t="str">
        <f t="shared" si="74"/>
        <v>Aguardando...</v>
      </c>
      <c r="AM211" s="147" t="str">
        <f t="shared" si="74"/>
        <v>Aguardando...</v>
      </c>
      <c r="AN211" s="147" t="str">
        <f t="shared" si="74"/>
        <v>Aguardando...</v>
      </c>
      <c r="AO211" s="147" t="str">
        <f t="shared" si="74"/>
        <v>Aguardando...</v>
      </c>
      <c r="AP211" s="147" t="str">
        <f t="shared" si="74"/>
        <v>Aguardando...</v>
      </c>
      <c r="AQ211" s="147" t="str">
        <f t="shared" si="74"/>
        <v>Aguardando...</v>
      </c>
      <c r="AR211" s="147" t="str">
        <f t="shared" si="74"/>
        <v>Aguardando...</v>
      </c>
      <c r="AS211" s="147" t="str">
        <f t="shared" si="74"/>
        <v>Aguardando...</v>
      </c>
      <c r="AT211" s="147" t="str">
        <f t="shared" si="74"/>
        <v>Aguardando...</v>
      </c>
      <c r="AU211" s="147" t="str">
        <f t="shared" si="74"/>
        <v>Aguardando...</v>
      </c>
      <c r="AV211" s="147" t="str">
        <f t="shared" si="74"/>
        <v>Aguardando...</v>
      </c>
      <c r="AW211" s="147" t="str">
        <f t="shared" si="74"/>
        <v>Aguardando...</v>
      </c>
    </row>
    <row r="212" spans="1:49" s="148" customFormat="1" hidden="1" x14ac:dyDescent="0.25">
      <c r="A212" s="139">
        <f t="shared" si="72"/>
        <v>0</v>
      </c>
      <c r="B212" s="140"/>
      <c r="C212" s="141"/>
      <c r="D212" s="140"/>
      <c r="E212" s="142"/>
      <c r="F212" s="141"/>
      <c r="G212" s="141"/>
      <c r="H212" s="143"/>
      <c r="I212" s="141"/>
      <c r="J212" s="143"/>
      <c r="K212" s="141"/>
      <c r="L212" s="141"/>
      <c r="M212" s="141"/>
      <c r="N212" s="141"/>
      <c r="O212" s="141"/>
      <c r="P212" s="141"/>
      <c r="Q212" s="141"/>
      <c r="R212" s="141"/>
      <c r="S212" s="149"/>
      <c r="T212" s="150"/>
      <c r="U212" s="146"/>
      <c r="V212" s="150"/>
      <c r="W212" s="151"/>
      <c r="X212" s="150"/>
      <c r="Y212" s="151">
        <f t="shared" si="73"/>
        <v>0</v>
      </c>
      <c r="Z212" s="151" t="str">
        <f t="shared" si="74"/>
        <v>Aguardando...</v>
      </c>
      <c r="AA212" s="151" t="str">
        <f t="shared" si="74"/>
        <v>Aguardando...</v>
      </c>
      <c r="AB212" s="151" t="str">
        <f t="shared" si="74"/>
        <v>Aguardando...</v>
      </c>
      <c r="AC212" s="151" t="str">
        <f t="shared" ref="Z212:AW227" si="76">IF(AC182="","Aguardando...",IFERROR(((AC152-AC182)/AC152),0))</f>
        <v>Aguardando...</v>
      </c>
      <c r="AD212" s="151" t="str">
        <f t="shared" si="76"/>
        <v>Aguardando...</v>
      </c>
      <c r="AE212" s="151" t="str">
        <f t="shared" si="76"/>
        <v>Aguardando...</v>
      </c>
      <c r="AF212" s="151" t="str">
        <f t="shared" si="76"/>
        <v>Aguardando...</v>
      </c>
      <c r="AG212" s="151" t="str">
        <f t="shared" si="76"/>
        <v>Aguardando...</v>
      </c>
      <c r="AH212" s="151" t="str">
        <f t="shared" si="76"/>
        <v>Aguardando...</v>
      </c>
      <c r="AI212" s="151" t="str">
        <f t="shared" si="76"/>
        <v>Aguardando...</v>
      </c>
      <c r="AJ212" s="151" t="str">
        <f t="shared" si="76"/>
        <v>Aguardando...</v>
      </c>
      <c r="AK212" s="151" t="str">
        <f t="shared" si="76"/>
        <v>Aguardando...</v>
      </c>
      <c r="AL212" s="151" t="str">
        <f t="shared" si="76"/>
        <v>Aguardando...</v>
      </c>
      <c r="AM212" s="151" t="str">
        <f t="shared" si="76"/>
        <v>Aguardando...</v>
      </c>
      <c r="AN212" s="151" t="str">
        <f t="shared" si="76"/>
        <v>Aguardando...</v>
      </c>
      <c r="AO212" s="151" t="str">
        <f t="shared" si="76"/>
        <v>Aguardando...</v>
      </c>
      <c r="AP212" s="151" t="str">
        <f t="shared" si="76"/>
        <v>Aguardando...</v>
      </c>
      <c r="AQ212" s="151" t="str">
        <f t="shared" si="76"/>
        <v>Aguardando...</v>
      </c>
      <c r="AR212" s="151" t="str">
        <f t="shared" si="76"/>
        <v>Aguardando...</v>
      </c>
      <c r="AS212" s="151" t="str">
        <f t="shared" si="76"/>
        <v>Aguardando...</v>
      </c>
      <c r="AT212" s="151" t="str">
        <f t="shared" si="76"/>
        <v>Aguardando...</v>
      </c>
      <c r="AU212" s="151" t="str">
        <f t="shared" si="76"/>
        <v>Aguardando...</v>
      </c>
      <c r="AV212" s="151" t="str">
        <f t="shared" si="76"/>
        <v>Aguardando...</v>
      </c>
      <c r="AW212" s="151" t="str">
        <f t="shared" si="76"/>
        <v>Aguardando...</v>
      </c>
    </row>
    <row r="213" spans="1:49" s="148" customFormat="1" x14ac:dyDescent="0.25">
      <c r="A213" s="139" t="str">
        <f t="shared" si="72"/>
        <v>Espirometria</v>
      </c>
      <c r="B213" s="140"/>
      <c r="C213" s="141"/>
      <c r="D213" s="140"/>
      <c r="E213" s="142"/>
      <c r="F213" s="141"/>
      <c r="G213" s="141"/>
      <c r="H213" s="143"/>
      <c r="I213" s="141"/>
      <c r="J213" s="143"/>
      <c r="K213" s="141"/>
      <c r="L213" s="141"/>
      <c r="M213" s="141"/>
      <c r="N213" s="141"/>
      <c r="O213" s="141"/>
      <c r="P213" s="141"/>
      <c r="Q213" s="141"/>
      <c r="R213" s="141"/>
      <c r="S213" s="144" t="s">
        <v>95</v>
      </c>
      <c r="T213" s="145"/>
      <c r="U213" s="146"/>
      <c r="V213" s="145"/>
      <c r="W213" s="147"/>
      <c r="X213" s="145"/>
      <c r="Y213" s="147">
        <f t="shared" si="73"/>
        <v>0</v>
      </c>
      <c r="Z213" s="147">
        <f t="shared" si="76"/>
        <v>0</v>
      </c>
      <c r="AA213" s="147">
        <f t="shared" si="76"/>
        <v>0.39583333333333331</v>
      </c>
      <c r="AB213" s="147">
        <f t="shared" si="76"/>
        <v>0.40740740740740738</v>
      </c>
      <c r="AC213" s="147">
        <f t="shared" si="76"/>
        <v>0.77419354838709675</v>
      </c>
      <c r="AD213" s="147">
        <f t="shared" si="76"/>
        <v>0.67741935483870963</v>
      </c>
      <c r="AE213" s="147">
        <f t="shared" si="76"/>
        <v>0.62</v>
      </c>
      <c r="AF213" s="147">
        <f t="shared" si="76"/>
        <v>0.44</v>
      </c>
      <c r="AG213" s="147">
        <f t="shared" si="76"/>
        <v>0.62</v>
      </c>
      <c r="AH213" s="147">
        <f t="shared" si="76"/>
        <v>0.6</v>
      </c>
      <c r="AI213" s="147">
        <f t="shared" si="76"/>
        <v>0.5</v>
      </c>
      <c r="AJ213" s="147">
        <f t="shared" si="76"/>
        <v>0.5</v>
      </c>
      <c r="AK213" s="147" t="str">
        <f t="shared" si="76"/>
        <v>Aguardando...</v>
      </c>
      <c r="AL213" s="147" t="str">
        <f t="shared" si="76"/>
        <v>Aguardando...</v>
      </c>
      <c r="AM213" s="147" t="str">
        <f t="shared" si="76"/>
        <v>Aguardando...</v>
      </c>
      <c r="AN213" s="147" t="str">
        <f t="shared" si="76"/>
        <v>Aguardando...</v>
      </c>
      <c r="AO213" s="147" t="str">
        <f t="shared" si="76"/>
        <v>Aguardando...</v>
      </c>
      <c r="AP213" s="147" t="str">
        <f t="shared" si="76"/>
        <v>Aguardando...</v>
      </c>
      <c r="AQ213" s="147" t="str">
        <f t="shared" si="76"/>
        <v>Aguardando...</v>
      </c>
      <c r="AR213" s="147" t="str">
        <f t="shared" si="76"/>
        <v>Aguardando...</v>
      </c>
      <c r="AS213" s="147" t="str">
        <f t="shared" si="76"/>
        <v>Aguardando...</v>
      </c>
      <c r="AT213" s="147" t="str">
        <f t="shared" si="76"/>
        <v>Aguardando...</v>
      </c>
      <c r="AU213" s="147" t="str">
        <f t="shared" si="76"/>
        <v>Aguardando...</v>
      </c>
      <c r="AV213" s="147" t="str">
        <f t="shared" si="76"/>
        <v>Aguardando...</v>
      </c>
      <c r="AW213" s="147" t="str">
        <f t="shared" si="76"/>
        <v>Aguardando...</v>
      </c>
    </row>
    <row r="214" spans="1:49" s="148" customFormat="1" x14ac:dyDescent="0.25">
      <c r="A214" s="139" t="str">
        <f t="shared" si="72"/>
        <v>Holter</v>
      </c>
      <c r="B214" s="140"/>
      <c r="C214" s="141"/>
      <c r="D214" s="140"/>
      <c r="E214" s="142"/>
      <c r="F214" s="141"/>
      <c r="G214" s="141"/>
      <c r="H214" s="143"/>
      <c r="I214" s="141"/>
      <c r="J214" s="143"/>
      <c r="K214" s="141"/>
      <c r="L214" s="141"/>
      <c r="M214" s="141"/>
      <c r="N214" s="141"/>
      <c r="O214" s="141"/>
      <c r="P214" s="141"/>
      <c r="Q214" s="141"/>
      <c r="R214" s="141"/>
      <c r="S214" s="144" t="s">
        <v>96</v>
      </c>
      <c r="T214" s="145"/>
      <c r="U214" s="146"/>
      <c r="V214" s="145"/>
      <c r="W214" s="147"/>
      <c r="X214" s="145"/>
      <c r="Y214" s="147">
        <f t="shared" si="73"/>
        <v>0</v>
      </c>
      <c r="Z214" s="147">
        <f t="shared" si="76"/>
        <v>0.38095238095238093</v>
      </c>
      <c r="AA214" s="147">
        <f t="shared" si="76"/>
        <v>-3.2258064516129031E-2</v>
      </c>
      <c r="AB214" s="147">
        <f t="shared" si="76"/>
        <v>0.58620689655172409</v>
      </c>
      <c r="AC214" s="147">
        <f t="shared" si="76"/>
        <v>0.30379746835443039</v>
      </c>
      <c r="AD214" s="147">
        <f t="shared" si="76"/>
        <v>0.35714285714285715</v>
      </c>
      <c r="AE214" s="147">
        <f t="shared" si="76"/>
        <v>0.39189189189189189</v>
      </c>
      <c r="AF214" s="147">
        <f t="shared" si="76"/>
        <v>0.42708333333333331</v>
      </c>
      <c r="AG214" s="147">
        <f t="shared" si="76"/>
        <v>0.4175824175824176</v>
      </c>
      <c r="AH214" s="147">
        <f t="shared" si="76"/>
        <v>0.55263157894736847</v>
      </c>
      <c r="AI214" s="147">
        <f t="shared" si="76"/>
        <v>0.46268656716417911</v>
      </c>
      <c r="AJ214" s="147">
        <f t="shared" si="76"/>
        <v>0.66666666666666663</v>
      </c>
      <c r="AK214" s="147" t="str">
        <f t="shared" si="76"/>
        <v>Aguardando...</v>
      </c>
      <c r="AL214" s="147" t="str">
        <f t="shared" si="76"/>
        <v>Aguardando...</v>
      </c>
      <c r="AM214" s="147" t="str">
        <f t="shared" si="76"/>
        <v>Aguardando...</v>
      </c>
      <c r="AN214" s="147" t="str">
        <f t="shared" si="76"/>
        <v>Aguardando...</v>
      </c>
      <c r="AO214" s="147" t="str">
        <f t="shared" si="76"/>
        <v>Aguardando...</v>
      </c>
      <c r="AP214" s="147" t="str">
        <f t="shared" si="76"/>
        <v>Aguardando...</v>
      </c>
      <c r="AQ214" s="147" t="str">
        <f t="shared" si="76"/>
        <v>Aguardando...</v>
      </c>
      <c r="AR214" s="147" t="str">
        <f t="shared" si="76"/>
        <v>Aguardando...</v>
      </c>
      <c r="AS214" s="147" t="str">
        <f t="shared" si="76"/>
        <v>Aguardando...</v>
      </c>
      <c r="AT214" s="147" t="str">
        <f t="shared" si="76"/>
        <v>Aguardando...</v>
      </c>
      <c r="AU214" s="147" t="str">
        <f t="shared" si="76"/>
        <v>Aguardando...</v>
      </c>
      <c r="AV214" s="147" t="str">
        <f t="shared" si="76"/>
        <v>Aguardando...</v>
      </c>
      <c r="AW214" s="147" t="str">
        <f t="shared" si="76"/>
        <v>Aguardando...</v>
      </c>
    </row>
    <row r="215" spans="1:49" s="148" customFormat="1" x14ac:dyDescent="0.25">
      <c r="A215" s="139" t="str">
        <f t="shared" si="72"/>
        <v>Mamografia</v>
      </c>
      <c r="B215" s="140"/>
      <c r="C215" s="141"/>
      <c r="D215" s="140"/>
      <c r="E215" s="142"/>
      <c r="F215" s="141"/>
      <c r="G215" s="141"/>
      <c r="H215" s="143"/>
      <c r="I215" s="141"/>
      <c r="J215" s="143"/>
      <c r="K215" s="141"/>
      <c r="L215" s="141"/>
      <c r="M215" s="141"/>
      <c r="N215" s="141"/>
      <c r="O215" s="141"/>
      <c r="P215" s="141"/>
      <c r="Q215" s="141"/>
      <c r="R215" s="141"/>
      <c r="S215" s="144" t="s">
        <v>97</v>
      </c>
      <c r="T215" s="145"/>
      <c r="U215" s="146"/>
      <c r="V215" s="145"/>
      <c r="W215" s="147"/>
      <c r="X215" s="145"/>
      <c r="Y215" s="147">
        <f t="shared" si="73"/>
        <v>0</v>
      </c>
      <c r="Z215" s="147">
        <f t="shared" si="76"/>
        <v>0.36912751677852351</v>
      </c>
      <c r="AA215" s="147">
        <f t="shared" si="76"/>
        <v>0</v>
      </c>
      <c r="AB215" s="147">
        <f t="shared" si="76"/>
        <v>0.26890756302521007</v>
      </c>
      <c r="AC215" s="147">
        <f t="shared" si="76"/>
        <v>0.21818181818181817</v>
      </c>
      <c r="AD215" s="147">
        <f t="shared" si="76"/>
        <v>0.24561403508771928</v>
      </c>
      <c r="AE215" s="147">
        <f t="shared" si="76"/>
        <v>0.33333333333333331</v>
      </c>
      <c r="AF215" s="147">
        <f t="shared" si="76"/>
        <v>0.2413793103448276</v>
      </c>
      <c r="AG215" s="147">
        <f t="shared" si="76"/>
        <v>0.36567164179104478</v>
      </c>
      <c r="AH215" s="147">
        <f t="shared" si="76"/>
        <v>-0.22525597269624573</v>
      </c>
      <c r="AI215" s="147">
        <f t="shared" si="76"/>
        <v>0.44094488188976377</v>
      </c>
      <c r="AJ215" s="147">
        <f t="shared" si="76"/>
        <v>0.37563451776649748</v>
      </c>
      <c r="AK215" s="147" t="str">
        <f t="shared" si="76"/>
        <v>Aguardando...</v>
      </c>
      <c r="AL215" s="147" t="str">
        <f t="shared" si="76"/>
        <v>Aguardando...</v>
      </c>
      <c r="AM215" s="147" t="str">
        <f t="shared" si="76"/>
        <v>Aguardando...</v>
      </c>
      <c r="AN215" s="147" t="str">
        <f t="shared" si="76"/>
        <v>Aguardando...</v>
      </c>
      <c r="AO215" s="147" t="str">
        <f t="shared" si="76"/>
        <v>Aguardando...</v>
      </c>
      <c r="AP215" s="147" t="str">
        <f t="shared" si="76"/>
        <v>Aguardando...</v>
      </c>
      <c r="AQ215" s="147" t="str">
        <f t="shared" si="76"/>
        <v>Aguardando...</v>
      </c>
      <c r="AR215" s="147" t="str">
        <f t="shared" si="76"/>
        <v>Aguardando...</v>
      </c>
      <c r="AS215" s="147" t="str">
        <f t="shared" si="76"/>
        <v>Aguardando...</v>
      </c>
      <c r="AT215" s="147" t="str">
        <f t="shared" si="76"/>
        <v>Aguardando...</v>
      </c>
      <c r="AU215" s="147" t="str">
        <f t="shared" si="76"/>
        <v>Aguardando...</v>
      </c>
      <c r="AV215" s="147" t="str">
        <f t="shared" si="76"/>
        <v>Aguardando...</v>
      </c>
      <c r="AW215" s="147" t="str">
        <f t="shared" si="76"/>
        <v>Aguardando...</v>
      </c>
    </row>
    <row r="216" spans="1:49" s="148" customFormat="1" x14ac:dyDescent="0.25">
      <c r="A216" s="139" t="str">
        <f t="shared" si="72"/>
        <v>Mapa</v>
      </c>
      <c r="B216" s="140"/>
      <c r="C216" s="141"/>
      <c r="D216" s="140"/>
      <c r="E216" s="142"/>
      <c r="F216" s="141"/>
      <c r="G216" s="141"/>
      <c r="H216" s="143"/>
      <c r="I216" s="141"/>
      <c r="J216" s="143"/>
      <c r="K216" s="141"/>
      <c r="L216" s="141"/>
      <c r="M216" s="141"/>
      <c r="N216" s="141"/>
      <c r="O216" s="141"/>
      <c r="P216" s="141"/>
      <c r="Q216" s="141"/>
      <c r="R216" s="141"/>
      <c r="S216" s="144" t="s">
        <v>98</v>
      </c>
      <c r="T216" s="145"/>
      <c r="U216" s="146"/>
      <c r="V216" s="145"/>
      <c r="W216" s="147"/>
      <c r="X216" s="145"/>
      <c r="Y216" s="147">
        <f t="shared" si="73"/>
        <v>0</v>
      </c>
      <c r="Z216" s="147">
        <f t="shared" si="76"/>
        <v>0.47368421052631576</v>
      </c>
      <c r="AA216" s="147">
        <f t="shared" si="76"/>
        <v>0</v>
      </c>
      <c r="AB216" s="147">
        <f t="shared" si="76"/>
        <v>0.43478260869565216</v>
      </c>
      <c r="AC216" s="147">
        <f t="shared" si="76"/>
        <v>0.49056603773584906</v>
      </c>
      <c r="AD216" s="147">
        <f t="shared" si="76"/>
        <v>0.3902439024390244</v>
      </c>
      <c r="AE216" s="147">
        <f t="shared" si="76"/>
        <v>0.56923076923076921</v>
      </c>
      <c r="AF216" s="147">
        <f t="shared" si="76"/>
        <v>0.42682926829268292</v>
      </c>
      <c r="AG216" s="147">
        <f t="shared" si="76"/>
        <v>0.24390243902439024</v>
      </c>
      <c r="AH216" s="147">
        <f t="shared" si="76"/>
        <v>0.51282051282051277</v>
      </c>
      <c r="AI216" s="147">
        <f t="shared" si="76"/>
        <v>0.32075471698113206</v>
      </c>
      <c r="AJ216" s="147">
        <f t="shared" si="76"/>
        <v>0.22950819672131148</v>
      </c>
      <c r="AK216" s="147" t="str">
        <f t="shared" si="76"/>
        <v>Aguardando...</v>
      </c>
      <c r="AL216" s="147" t="str">
        <f t="shared" si="76"/>
        <v>Aguardando...</v>
      </c>
      <c r="AM216" s="147" t="str">
        <f t="shared" si="76"/>
        <v>Aguardando...</v>
      </c>
      <c r="AN216" s="147" t="str">
        <f t="shared" si="76"/>
        <v>Aguardando...</v>
      </c>
      <c r="AO216" s="147" t="str">
        <f t="shared" si="76"/>
        <v>Aguardando...</v>
      </c>
      <c r="AP216" s="147" t="str">
        <f t="shared" si="76"/>
        <v>Aguardando...</v>
      </c>
      <c r="AQ216" s="147" t="str">
        <f t="shared" si="76"/>
        <v>Aguardando...</v>
      </c>
      <c r="AR216" s="147" t="str">
        <f t="shared" si="76"/>
        <v>Aguardando...</v>
      </c>
      <c r="AS216" s="147" t="str">
        <f t="shared" si="76"/>
        <v>Aguardando...</v>
      </c>
      <c r="AT216" s="147" t="str">
        <f t="shared" si="76"/>
        <v>Aguardando...</v>
      </c>
      <c r="AU216" s="147" t="str">
        <f t="shared" si="76"/>
        <v>Aguardando...</v>
      </c>
      <c r="AV216" s="147" t="str">
        <f t="shared" si="76"/>
        <v>Aguardando...</v>
      </c>
      <c r="AW216" s="147" t="str">
        <f t="shared" si="76"/>
        <v>Aguardando...</v>
      </c>
    </row>
    <row r="217" spans="1:49" s="148" customFormat="1" hidden="1" x14ac:dyDescent="0.25">
      <c r="A217" s="139">
        <f t="shared" si="72"/>
        <v>0</v>
      </c>
      <c r="B217" s="140"/>
      <c r="C217" s="141"/>
      <c r="D217" s="140"/>
      <c r="E217" s="142"/>
      <c r="F217" s="141"/>
      <c r="G217" s="141"/>
      <c r="H217" s="143"/>
      <c r="I217" s="141"/>
      <c r="J217" s="143"/>
      <c r="K217" s="141"/>
      <c r="L217" s="141"/>
      <c r="M217" s="141"/>
      <c r="N217" s="141"/>
      <c r="O217" s="141"/>
      <c r="P217" s="141"/>
      <c r="Q217" s="141"/>
      <c r="R217" s="141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47" t="str">
        <f t="shared" si="76"/>
        <v>Aguardando...</v>
      </c>
      <c r="AL217" s="147" t="str">
        <f t="shared" si="76"/>
        <v>Aguardando...</v>
      </c>
      <c r="AM217" s="147" t="str">
        <f t="shared" si="76"/>
        <v>Aguardando...</v>
      </c>
      <c r="AN217" s="147" t="str">
        <f t="shared" si="76"/>
        <v>Aguardando...</v>
      </c>
      <c r="AO217" s="147" t="str">
        <f t="shared" si="76"/>
        <v>Aguardando...</v>
      </c>
      <c r="AP217" s="147" t="str">
        <f t="shared" si="76"/>
        <v>Aguardando...</v>
      </c>
      <c r="AQ217" s="147" t="str">
        <f t="shared" si="76"/>
        <v>Aguardando...</v>
      </c>
      <c r="AR217" s="147" t="str">
        <f t="shared" si="76"/>
        <v>Aguardando...</v>
      </c>
      <c r="AS217" s="147" t="str">
        <f t="shared" si="76"/>
        <v>Aguardando...</v>
      </c>
      <c r="AT217" s="147" t="str">
        <f t="shared" si="76"/>
        <v>Aguardando...</v>
      </c>
      <c r="AU217" s="147" t="str">
        <f t="shared" si="76"/>
        <v>Aguardando...</v>
      </c>
      <c r="AV217" s="147" t="str">
        <f t="shared" si="76"/>
        <v>Aguardando...</v>
      </c>
      <c r="AW217" s="147" t="str">
        <f t="shared" si="76"/>
        <v>Aguardando...</v>
      </c>
    </row>
    <row r="218" spans="1:49" s="148" customFormat="1" hidden="1" x14ac:dyDescent="0.25">
      <c r="A218" s="139">
        <f t="shared" si="72"/>
        <v>0</v>
      </c>
      <c r="B218" s="140"/>
      <c r="C218" s="141"/>
      <c r="D218" s="140"/>
      <c r="E218" s="142"/>
      <c r="F218" s="141"/>
      <c r="G218" s="141"/>
      <c r="H218" s="143"/>
      <c r="I218" s="141"/>
      <c r="J218" s="143"/>
      <c r="K218" s="141"/>
      <c r="L218" s="141"/>
      <c r="M218" s="141"/>
      <c r="N218" s="141"/>
      <c r="O218" s="141"/>
      <c r="P218" s="141"/>
      <c r="Q218" s="141"/>
      <c r="R218" s="141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51" t="str">
        <f t="shared" si="76"/>
        <v>Aguardando...</v>
      </c>
      <c r="AL218" s="151" t="str">
        <f t="shared" si="76"/>
        <v>Aguardando...</v>
      </c>
      <c r="AM218" s="151" t="str">
        <f t="shared" si="76"/>
        <v>Aguardando...</v>
      </c>
      <c r="AN218" s="151" t="str">
        <f t="shared" si="76"/>
        <v>Aguardando...</v>
      </c>
      <c r="AO218" s="151" t="str">
        <f t="shared" si="76"/>
        <v>Aguardando...</v>
      </c>
      <c r="AP218" s="151" t="str">
        <f t="shared" si="76"/>
        <v>Aguardando...</v>
      </c>
      <c r="AQ218" s="151" t="str">
        <f t="shared" si="76"/>
        <v>Aguardando...</v>
      </c>
      <c r="AR218" s="151" t="str">
        <f t="shared" si="76"/>
        <v>Aguardando...</v>
      </c>
      <c r="AS218" s="151" t="str">
        <f t="shared" si="76"/>
        <v>Aguardando...</v>
      </c>
      <c r="AT218" s="151" t="str">
        <f t="shared" si="76"/>
        <v>Aguardando...</v>
      </c>
      <c r="AU218" s="151" t="str">
        <f t="shared" si="76"/>
        <v>Aguardando...</v>
      </c>
      <c r="AV218" s="151" t="str">
        <f t="shared" si="76"/>
        <v>Aguardando...</v>
      </c>
      <c r="AW218" s="151" t="str">
        <f t="shared" si="76"/>
        <v>Aguardando...</v>
      </c>
    </row>
    <row r="219" spans="1:49" s="148" customFormat="1" x14ac:dyDescent="0.25">
      <c r="A219" s="139" t="str">
        <f t="shared" si="72"/>
        <v>Punção Aspirativa por Agulha Fina (PAAF): Mama</v>
      </c>
      <c r="B219" s="140"/>
      <c r="C219" s="141"/>
      <c r="D219" s="140"/>
      <c r="E219" s="142"/>
      <c r="F219" s="141"/>
      <c r="G219" s="141"/>
      <c r="H219" s="143"/>
      <c r="I219" s="141"/>
      <c r="J219" s="143"/>
      <c r="K219" s="141"/>
      <c r="L219" s="141"/>
      <c r="M219" s="141"/>
      <c r="N219" s="141"/>
      <c r="O219" s="141"/>
      <c r="P219" s="141"/>
      <c r="Q219" s="141"/>
      <c r="R219" s="141"/>
      <c r="S219" s="144" t="s">
        <v>99</v>
      </c>
      <c r="T219" s="145"/>
      <c r="U219" s="146"/>
      <c r="V219" s="145"/>
      <c r="W219" s="147"/>
      <c r="X219" s="145"/>
      <c r="Y219" s="147">
        <f t="shared" ref="Y219:AJ228" si="77">IF(Y189="","Aguardando...",IFERROR(((Y159-Y189)/Y159),0))</f>
        <v>0</v>
      </c>
      <c r="Z219" s="147">
        <f t="shared" si="77"/>
        <v>0</v>
      </c>
      <c r="AA219" s="147">
        <f t="shared" si="77"/>
        <v>0</v>
      </c>
      <c r="AB219" s="147">
        <f t="shared" si="77"/>
        <v>0.25</v>
      </c>
      <c r="AC219" s="147">
        <f t="shared" si="77"/>
        <v>0.25</v>
      </c>
      <c r="AD219" s="147">
        <f t="shared" si="77"/>
        <v>0.6</v>
      </c>
      <c r="AE219" s="147">
        <f t="shared" si="77"/>
        <v>0</v>
      </c>
      <c r="AF219" s="147">
        <f t="shared" si="77"/>
        <v>0</v>
      </c>
      <c r="AG219" s="147">
        <f t="shared" si="77"/>
        <v>0</v>
      </c>
      <c r="AH219" s="147">
        <f t="shared" si="77"/>
        <v>0</v>
      </c>
      <c r="AI219" s="147">
        <f t="shared" si="77"/>
        <v>1</v>
      </c>
      <c r="AJ219" s="147">
        <f t="shared" si="77"/>
        <v>0.25</v>
      </c>
      <c r="AK219" s="147" t="str">
        <f t="shared" si="76"/>
        <v>Aguardando...</v>
      </c>
      <c r="AL219" s="147" t="str">
        <f t="shared" si="76"/>
        <v>Aguardando...</v>
      </c>
      <c r="AM219" s="147" t="str">
        <f t="shared" si="76"/>
        <v>Aguardando...</v>
      </c>
      <c r="AN219" s="147" t="str">
        <f t="shared" si="76"/>
        <v>Aguardando...</v>
      </c>
      <c r="AO219" s="147" t="str">
        <f t="shared" si="76"/>
        <v>Aguardando...</v>
      </c>
      <c r="AP219" s="147" t="str">
        <f t="shared" si="76"/>
        <v>Aguardando...</v>
      </c>
      <c r="AQ219" s="147" t="str">
        <f t="shared" si="76"/>
        <v>Aguardando...</v>
      </c>
      <c r="AR219" s="147" t="str">
        <f t="shared" si="76"/>
        <v>Aguardando...</v>
      </c>
      <c r="AS219" s="147" t="str">
        <f t="shared" si="76"/>
        <v>Aguardando...</v>
      </c>
      <c r="AT219" s="147" t="str">
        <f t="shared" si="76"/>
        <v>Aguardando...</v>
      </c>
      <c r="AU219" s="147" t="str">
        <f t="shared" si="76"/>
        <v>Aguardando...</v>
      </c>
      <c r="AV219" s="147" t="str">
        <f t="shared" si="76"/>
        <v>Aguardando...</v>
      </c>
      <c r="AW219" s="147" t="str">
        <f t="shared" si="76"/>
        <v>Aguardando...</v>
      </c>
    </row>
    <row r="220" spans="1:49" s="148" customFormat="1" x14ac:dyDescent="0.25">
      <c r="A220" s="139" t="str">
        <f t="shared" si="72"/>
        <v>Punção Aspirativa por Agulha Fina (PAAF): Tireóide</v>
      </c>
      <c r="B220" s="140"/>
      <c r="C220" s="141"/>
      <c r="D220" s="140"/>
      <c r="E220" s="142"/>
      <c r="F220" s="141"/>
      <c r="G220" s="141"/>
      <c r="H220" s="143"/>
      <c r="I220" s="141"/>
      <c r="J220" s="143"/>
      <c r="K220" s="141"/>
      <c r="L220" s="141"/>
      <c r="M220" s="141"/>
      <c r="N220" s="141"/>
      <c r="O220" s="141"/>
      <c r="P220" s="141"/>
      <c r="Q220" s="141"/>
      <c r="R220" s="141"/>
      <c r="S220" s="144" t="s">
        <v>100</v>
      </c>
      <c r="T220" s="145"/>
      <c r="U220" s="146"/>
      <c r="V220" s="145"/>
      <c r="W220" s="147"/>
      <c r="X220" s="145"/>
      <c r="Y220" s="147">
        <f t="shared" si="77"/>
        <v>0</v>
      </c>
      <c r="Z220" s="147">
        <f t="shared" si="77"/>
        <v>0</v>
      </c>
      <c r="AA220" s="147">
        <f t="shared" si="77"/>
        <v>0.27272727272727271</v>
      </c>
      <c r="AB220" s="147">
        <f t="shared" si="77"/>
        <v>0.36363636363636365</v>
      </c>
      <c r="AC220" s="147">
        <f t="shared" si="77"/>
        <v>0</v>
      </c>
      <c r="AD220" s="147">
        <f t="shared" si="77"/>
        <v>0</v>
      </c>
      <c r="AE220" s="147">
        <f t="shared" si="77"/>
        <v>0.5</v>
      </c>
      <c r="AF220" s="147">
        <f t="shared" si="77"/>
        <v>0.33333333333333331</v>
      </c>
      <c r="AG220" s="147">
        <f t="shared" si="77"/>
        <v>0.6</v>
      </c>
      <c r="AH220" s="147">
        <f t="shared" si="77"/>
        <v>0.5</v>
      </c>
      <c r="AI220" s="147">
        <f t="shared" si="77"/>
        <v>0.4</v>
      </c>
      <c r="AJ220" s="147">
        <f t="shared" si="77"/>
        <v>0.7</v>
      </c>
      <c r="AK220" s="147" t="str">
        <f t="shared" si="76"/>
        <v>Aguardando...</v>
      </c>
      <c r="AL220" s="147" t="str">
        <f t="shared" si="76"/>
        <v>Aguardando...</v>
      </c>
      <c r="AM220" s="147" t="str">
        <f t="shared" si="76"/>
        <v>Aguardando...</v>
      </c>
      <c r="AN220" s="147" t="str">
        <f t="shared" si="76"/>
        <v>Aguardando...</v>
      </c>
      <c r="AO220" s="147" t="str">
        <f t="shared" si="76"/>
        <v>Aguardando...</v>
      </c>
      <c r="AP220" s="147" t="str">
        <f t="shared" si="76"/>
        <v>Aguardando...</v>
      </c>
      <c r="AQ220" s="147" t="str">
        <f t="shared" si="76"/>
        <v>Aguardando...</v>
      </c>
      <c r="AR220" s="147" t="str">
        <f t="shared" si="76"/>
        <v>Aguardando...</v>
      </c>
      <c r="AS220" s="147" t="str">
        <f t="shared" si="76"/>
        <v>Aguardando...</v>
      </c>
      <c r="AT220" s="147" t="str">
        <f t="shared" si="76"/>
        <v>Aguardando...</v>
      </c>
      <c r="AU220" s="147" t="str">
        <f t="shared" si="76"/>
        <v>Aguardando...</v>
      </c>
      <c r="AV220" s="147" t="str">
        <f t="shared" si="76"/>
        <v>Aguardando...</v>
      </c>
      <c r="AW220" s="147" t="str">
        <f t="shared" si="76"/>
        <v>Aguardando...</v>
      </c>
    </row>
    <row r="221" spans="1:49" s="148" customFormat="1" x14ac:dyDescent="0.25">
      <c r="A221" s="139" t="str">
        <f t="shared" si="72"/>
        <v>Punção Aspirativa por Agulha Grossa</v>
      </c>
      <c r="B221" s="140"/>
      <c r="C221" s="141"/>
      <c r="D221" s="140"/>
      <c r="E221" s="142"/>
      <c r="F221" s="141"/>
      <c r="G221" s="141"/>
      <c r="H221" s="143"/>
      <c r="I221" s="141"/>
      <c r="J221" s="143"/>
      <c r="K221" s="141"/>
      <c r="L221" s="141"/>
      <c r="M221" s="141"/>
      <c r="N221" s="141"/>
      <c r="O221" s="141"/>
      <c r="P221" s="141"/>
      <c r="Q221" s="141"/>
      <c r="R221" s="141"/>
      <c r="S221" s="144" t="s">
        <v>101</v>
      </c>
      <c r="T221" s="145"/>
      <c r="U221" s="146"/>
      <c r="V221" s="145"/>
      <c r="W221" s="147"/>
      <c r="X221" s="145"/>
      <c r="Y221" s="147">
        <f t="shared" si="77"/>
        <v>0</v>
      </c>
      <c r="Z221" s="147">
        <f t="shared" si="77"/>
        <v>0</v>
      </c>
      <c r="AA221" s="147">
        <f t="shared" si="77"/>
        <v>0</v>
      </c>
      <c r="AB221" s="147">
        <f t="shared" si="77"/>
        <v>0</v>
      </c>
      <c r="AC221" s="147">
        <f t="shared" si="77"/>
        <v>0.33333333333333331</v>
      </c>
      <c r="AD221" s="147">
        <f t="shared" si="77"/>
        <v>0</v>
      </c>
      <c r="AE221" s="147">
        <f t="shared" si="77"/>
        <v>0</v>
      </c>
      <c r="AF221" s="147">
        <f t="shared" si="77"/>
        <v>0.6</v>
      </c>
      <c r="AG221" s="147">
        <f t="shared" si="77"/>
        <v>0.2</v>
      </c>
      <c r="AH221" s="147">
        <f t="shared" si="77"/>
        <v>0.8</v>
      </c>
      <c r="AI221" s="147">
        <f t="shared" si="77"/>
        <v>0.2</v>
      </c>
      <c r="AJ221" s="147">
        <f t="shared" si="77"/>
        <v>0.6</v>
      </c>
      <c r="AK221" s="147" t="str">
        <f t="shared" si="76"/>
        <v>Aguardando...</v>
      </c>
      <c r="AL221" s="147" t="str">
        <f t="shared" si="76"/>
        <v>Aguardando...</v>
      </c>
      <c r="AM221" s="147" t="str">
        <f t="shared" si="76"/>
        <v>Aguardando...</v>
      </c>
      <c r="AN221" s="147" t="str">
        <f t="shared" si="76"/>
        <v>Aguardando...</v>
      </c>
      <c r="AO221" s="147" t="str">
        <f t="shared" si="76"/>
        <v>Aguardando...</v>
      </c>
      <c r="AP221" s="147" t="str">
        <f t="shared" si="76"/>
        <v>Aguardando...</v>
      </c>
      <c r="AQ221" s="147" t="str">
        <f t="shared" si="76"/>
        <v>Aguardando...</v>
      </c>
      <c r="AR221" s="147" t="str">
        <f t="shared" si="76"/>
        <v>Aguardando...</v>
      </c>
      <c r="AS221" s="147" t="str">
        <f t="shared" si="76"/>
        <v>Aguardando...</v>
      </c>
      <c r="AT221" s="147" t="str">
        <f t="shared" si="76"/>
        <v>Aguardando...</v>
      </c>
      <c r="AU221" s="147" t="str">
        <f t="shared" si="76"/>
        <v>Aguardando...</v>
      </c>
      <c r="AV221" s="147" t="str">
        <f t="shared" si="76"/>
        <v>Aguardando...</v>
      </c>
      <c r="AW221" s="147" t="str">
        <f t="shared" si="76"/>
        <v>Aguardando...</v>
      </c>
    </row>
    <row r="222" spans="1:49" s="148" customFormat="1" x14ac:dyDescent="0.25">
      <c r="A222" s="139" t="str">
        <f t="shared" si="72"/>
        <v>Radiologia</v>
      </c>
      <c r="B222" s="140"/>
      <c r="C222" s="141"/>
      <c r="D222" s="140"/>
      <c r="E222" s="142"/>
      <c r="F222" s="141"/>
      <c r="G222" s="141"/>
      <c r="H222" s="143"/>
      <c r="I222" s="141"/>
      <c r="J222" s="143"/>
      <c r="K222" s="141"/>
      <c r="L222" s="141"/>
      <c r="M222" s="141"/>
      <c r="N222" s="141"/>
      <c r="O222" s="141"/>
      <c r="P222" s="141"/>
      <c r="Q222" s="141"/>
      <c r="R222" s="141"/>
      <c r="S222" s="144" t="s">
        <v>102</v>
      </c>
      <c r="T222" s="145"/>
      <c r="U222" s="146"/>
      <c r="V222" s="145"/>
      <c r="W222" s="147"/>
      <c r="X222" s="145"/>
      <c r="Y222" s="147">
        <f t="shared" si="77"/>
        <v>0</v>
      </c>
      <c r="Z222" s="147">
        <f t="shared" si="77"/>
        <v>0.48648648648648651</v>
      </c>
      <c r="AA222" s="147">
        <f t="shared" si="77"/>
        <v>0.05</v>
      </c>
      <c r="AB222" s="147">
        <f t="shared" si="77"/>
        <v>0.46153846153846156</v>
      </c>
      <c r="AC222" s="147">
        <f t="shared" si="77"/>
        <v>0.65217391304347827</v>
      </c>
      <c r="AD222" s="147">
        <f t="shared" si="77"/>
        <v>0.22522522522522523</v>
      </c>
      <c r="AE222" s="147">
        <f t="shared" si="77"/>
        <v>0.19138755980861244</v>
      </c>
      <c r="AF222" s="147">
        <f t="shared" si="77"/>
        <v>0.24897959183673468</v>
      </c>
      <c r="AG222" s="147">
        <f t="shared" si="77"/>
        <v>5.5248618784530384E-2</v>
      </c>
      <c r="AH222" s="147">
        <f t="shared" si="77"/>
        <v>0.36666666666666664</v>
      </c>
      <c r="AI222" s="147">
        <f t="shared" si="77"/>
        <v>0</v>
      </c>
      <c r="AJ222" s="147">
        <f t="shared" si="77"/>
        <v>0.13636363636363635</v>
      </c>
      <c r="AK222" s="147" t="str">
        <f t="shared" si="76"/>
        <v>Aguardando...</v>
      </c>
      <c r="AL222" s="147" t="str">
        <f t="shared" si="76"/>
        <v>Aguardando...</v>
      </c>
      <c r="AM222" s="147" t="str">
        <f t="shared" si="76"/>
        <v>Aguardando...</v>
      </c>
      <c r="AN222" s="147" t="str">
        <f t="shared" si="76"/>
        <v>Aguardando...</v>
      </c>
      <c r="AO222" s="147" t="str">
        <f t="shared" si="76"/>
        <v>Aguardando...</v>
      </c>
      <c r="AP222" s="147" t="str">
        <f t="shared" si="76"/>
        <v>Aguardando...</v>
      </c>
      <c r="AQ222" s="147" t="str">
        <f t="shared" si="76"/>
        <v>Aguardando...</v>
      </c>
      <c r="AR222" s="147" t="str">
        <f t="shared" si="76"/>
        <v>Aguardando...</v>
      </c>
      <c r="AS222" s="147" t="str">
        <f t="shared" si="76"/>
        <v>Aguardando...</v>
      </c>
      <c r="AT222" s="147" t="str">
        <f t="shared" si="76"/>
        <v>Aguardando...</v>
      </c>
      <c r="AU222" s="147" t="str">
        <f t="shared" si="76"/>
        <v>Aguardando...</v>
      </c>
      <c r="AV222" s="147" t="str">
        <f t="shared" si="76"/>
        <v>Aguardando...</v>
      </c>
      <c r="AW222" s="147" t="str">
        <f t="shared" si="76"/>
        <v>Aguardando...</v>
      </c>
    </row>
    <row r="223" spans="1:49" s="148" customFormat="1" x14ac:dyDescent="0.25">
      <c r="A223" s="139" t="str">
        <f t="shared" si="72"/>
        <v>Teste Ergométrico</v>
      </c>
      <c r="B223" s="140"/>
      <c r="C223" s="141"/>
      <c r="D223" s="140"/>
      <c r="E223" s="142"/>
      <c r="F223" s="141"/>
      <c r="G223" s="141"/>
      <c r="H223" s="143"/>
      <c r="I223" s="141"/>
      <c r="J223" s="143"/>
      <c r="K223" s="141"/>
      <c r="L223" s="141"/>
      <c r="M223" s="141"/>
      <c r="N223" s="141"/>
      <c r="O223" s="141"/>
      <c r="P223" s="141"/>
      <c r="Q223" s="141"/>
      <c r="R223" s="141"/>
      <c r="S223" s="144" t="s">
        <v>103</v>
      </c>
      <c r="T223" s="145"/>
      <c r="U223" s="146"/>
      <c r="V223" s="145"/>
      <c r="W223" s="147"/>
      <c r="X223" s="145"/>
      <c r="Y223" s="147">
        <f t="shared" si="77"/>
        <v>0</v>
      </c>
      <c r="Z223" s="147">
        <f t="shared" si="77"/>
        <v>0.58461538461538465</v>
      </c>
      <c r="AA223" s="147">
        <f t="shared" si="77"/>
        <v>-0.1388888888888889</v>
      </c>
      <c r="AB223" s="147">
        <f t="shared" si="77"/>
        <v>0.47142857142857142</v>
      </c>
      <c r="AC223" s="147">
        <f t="shared" si="77"/>
        <v>0.85</v>
      </c>
      <c r="AD223" s="147">
        <f t="shared" si="77"/>
        <v>0.27777777777777779</v>
      </c>
      <c r="AE223" s="147">
        <f t="shared" si="77"/>
        <v>0.6</v>
      </c>
      <c r="AF223" s="147">
        <f t="shared" si="77"/>
        <v>0.43333333333333335</v>
      </c>
      <c r="AG223" s="147">
        <f t="shared" si="77"/>
        <v>0.6</v>
      </c>
      <c r="AH223" s="147">
        <f t="shared" si="77"/>
        <v>0.43478260869565216</v>
      </c>
      <c r="AI223" s="147">
        <f t="shared" si="77"/>
        <v>0.5</v>
      </c>
      <c r="AJ223" s="147">
        <f t="shared" si="77"/>
        <v>0.4576271186440678</v>
      </c>
      <c r="AK223" s="147" t="str">
        <f t="shared" si="76"/>
        <v>Aguardando...</v>
      </c>
      <c r="AL223" s="147" t="str">
        <f t="shared" si="76"/>
        <v>Aguardando...</v>
      </c>
      <c r="AM223" s="147" t="str">
        <f t="shared" si="76"/>
        <v>Aguardando...</v>
      </c>
      <c r="AN223" s="147" t="str">
        <f t="shared" si="76"/>
        <v>Aguardando...</v>
      </c>
      <c r="AO223" s="147" t="str">
        <f t="shared" si="76"/>
        <v>Aguardando...</v>
      </c>
      <c r="AP223" s="147" t="str">
        <f t="shared" si="76"/>
        <v>Aguardando...</v>
      </c>
      <c r="AQ223" s="147" t="str">
        <f t="shared" si="76"/>
        <v>Aguardando...</v>
      </c>
      <c r="AR223" s="147" t="str">
        <f t="shared" si="76"/>
        <v>Aguardando...</v>
      </c>
      <c r="AS223" s="147" t="str">
        <f t="shared" si="76"/>
        <v>Aguardando...</v>
      </c>
      <c r="AT223" s="147" t="str">
        <f t="shared" si="76"/>
        <v>Aguardando...</v>
      </c>
      <c r="AU223" s="147" t="str">
        <f t="shared" si="76"/>
        <v>Aguardando...</v>
      </c>
      <c r="AV223" s="147" t="str">
        <f t="shared" si="76"/>
        <v>Aguardando...</v>
      </c>
      <c r="AW223" s="147" t="str">
        <f t="shared" si="76"/>
        <v>Aguardando...</v>
      </c>
    </row>
    <row r="224" spans="1:49" s="148" customFormat="1" x14ac:dyDescent="0.25">
      <c r="A224" s="139" t="str">
        <f t="shared" si="72"/>
        <v>Tomografia</v>
      </c>
      <c r="B224" s="140"/>
      <c r="C224" s="141"/>
      <c r="D224" s="140"/>
      <c r="E224" s="142"/>
      <c r="F224" s="141"/>
      <c r="G224" s="141"/>
      <c r="H224" s="143"/>
      <c r="I224" s="141"/>
      <c r="J224" s="143"/>
      <c r="K224" s="141"/>
      <c r="L224" s="141"/>
      <c r="M224" s="141"/>
      <c r="N224" s="141"/>
      <c r="O224" s="141"/>
      <c r="P224" s="141"/>
      <c r="Q224" s="141"/>
      <c r="R224" s="141"/>
      <c r="S224" s="144" t="s">
        <v>104</v>
      </c>
      <c r="T224" s="145"/>
      <c r="U224" s="146"/>
      <c r="V224" s="145"/>
      <c r="W224" s="147"/>
      <c r="X224" s="145"/>
      <c r="Y224" s="147">
        <f t="shared" si="77"/>
        <v>0</v>
      </c>
      <c r="Z224" s="147">
        <f t="shared" si="77"/>
        <v>0.21052631578947367</v>
      </c>
      <c r="AA224" s="147">
        <f t="shared" si="77"/>
        <v>-1.5873015873015872E-2</v>
      </c>
      <c r="AB224" s="147">
        <f t="shared" si="77"/>
        <v>0.10526315789473684</v>
      </c>
      <c r="AC224" s="147">
        <f t="shared" si="77"/>
        <v>0.20192307692307693</v>
      </c>
      <c r="AD224" s="147">
        <f t="shared" si="77"/>
        <v>0.31578947368421051</v>
      </c>
      <c r="AE224" s="147">
        <f t="shared" si="77"/>
        <v>0.2734375</v>
      </c>
      <c r="AF224" s="147">
        <f t="shared" si="77"/>
        <v>0.20100502512562815</v>
      </c>
      <c r="AG224" s="147">
        <f t="shared" si="77"/>
        <v>0.22935779816513763</v>
      </c>
      <c r="AH224" s="147">
        <f t="shared" si="77"/>
        <v>0.34210526315789475</v>
      </c>
      <c r="AI224" s="147">
        <f t="shared" si="77"/>
        <v>0.375</v>
      </c>
      <c r="AJ224" s="147">
        <f t="shared" si="77"/>
        <v>0.33566433566433568</v>
      </c>
      <c r="AK224" s="147" t="str">
        <f t="shared" si="76"/>
        <v>Aguardando...</v>
      </c>
      <c r="AL224" s="147" t="str">
        <f t="shared" si="76"/>
        <v>Aguardando...</v>
      </c>
      <c r="AM224" s="147" t="str">
        <f t="shared" si="76"/>
        <v>Aguardando...</v>
      </c>
      <c r="AN224" s="147" t="str">
        <f t="shared" si="76"/>
        <v>Aguardando...</v>
      </c>
      <c r="AO224" s="147" t="str">
        <f t="shared" si="76"/>
        <v>Aguardando...</v>
      </c>
      <c r="AP224" s="147" t="str">
        <f t="shared" si="76"/>
        <v>Aguardando...</v>
      </c>
      <c r="AQ224" s="147" t="str">
        <f t="shared" si="76"/>
        <v>Aguardando...</v>
      </c>
      <c r="AR224" s="147" t="str">
        <f t="shared" si="76"/>
        <v>Aguardando...</v>
      </c>
      <c r="AS224" s="147" t="str">
        <f t="shared" si="76"/>
        <v>Aguardando...</v>
      </c>
      <c r="AT224" s="147" t="str">
        <f t="shared" si="76"/>
        <v>Aguardando...</v>
      </c>
      <c r="AU224" s="147" t="str">
        <f t="shared" si="76"/>
        <v>Aguardando...</v>
      </c>
      <c r="AV224" s="147" t="str">
        <f t="shared" si="76"/>
        <v>Aguardando...</v>
      </c>
      <c r="AW224" s="147" t="str">
        <f t="shared" si="76"/>
        <v>Aguardando...</v>
      </c>
    </row>
    <row r="225" spans="1:49" s="148" customFormat="1" x14ac:dyDescent="0.25">
      <c r="A225" s="139" t="str">
        <f t="shared" si="72"/>
        <v>Ultrassonografia</v>
      </c>
      <c r="B225" s="140"/>
      <c r="C225" s="141"/>
      <c r="D225" s="140"/>
      <c r="E225" s="142"/>
      <c r="F225" s="141"/>
      <c r="G225" s="141"/>
      <c r="H225" s="143"/>
      <c r="I225" s="141"/>
      <c r="J225" s="143"/>
      <c r="K225" s="141"/>
      <c r="L225" s="141"/>
      <c r="M225" s="141"/>
      <c r="N225" s="141"/>
      <c r="O225" s="141"/>
      <c r="P225" s="141"/>
      <c r="Q225" s="141"/>
      <c r="R225" s="141"/>
      <c r="S225" s="144" t="s">
        <v>105</v>
      </c>
      <c r="T225" s="145"/>
      <c r="U225" s="146"/>
      <c r="V225" s="145"/>
      <c r="W225" s="147"/>
      <c r="X225" s="145"/>
      <c r="Y225" s="147">
        <f t="shared" si="77"/>
        <v>0</v>
      </c>
      <c r="Z225" s="147">
        <f t="shared" si="77"/>
        <v>0.20652173913043478</v>
      </c>
      <c r="AA225" s="147">
        <f t="shared" si="77"/>
        <v>-3.7735849056603772E-2</v>
      </c>
      <c r="AB225" s="147">
        <f t="shared" si="77"/>
        <v>0.57352941176470584</v>
      </c>
      <c r="AC225" s="147">
        <f t="shared" si="77"/>
        <v>0.74766355140186913</v>
      </c>
      <c r="AD225" s="147">
        <f t="shared" si="77"/>
        <v>0.1310344827586207</v>
      </c>
      <c r="AE225" s="147">
        <f t="shared" si="77"/>
        <v>0.28671328671328672</v>
      </c>
      <c r="AF225" s="147">
        <f t="shared" si="77"/>
        <v>0.2119205298013245</v>
      </c>
      <c r="AG225" s="147">
        <f t="shared" si="77"/>
        <v>0.36315789473684212</v>
      </c>
      <c r="AH225" s="147">
        <f t="shared" si="77"/>
        <v>0.52551020408163263</v>
      </c>
      <c r="AI225" s="147">
        <f t="shared" si="77"/>
        <v>0.3728813559322034</v>
      </c>
      <c r="AJ225" s="147">
        <f t="shared" si="77"/>
        <v>0.3108108108108108</v>
      </c>
      <c r="AK225" s="147" t="str">
        <f t="shared" si="76"/>
        <v>Aguardando...</v>
      </c>
      <c r="AL225" s="147" t="str">
        <f t="shared" si="76"/>
        <v>Aguardando...</v>
      </c>
      <c r="AM225" s="147" t="str">
        <f t="shared" si="76"/>
        <v>Aguardando...</v>
      </c>
      <c r="AN225" s="147" t="str">
        <f t="shared" si="76"/>
        <v>Aguardando...</v>
      </c>
      <c r="AO225" s="147" t="str">
        <f t="shared" si="76"/>
        <v>Aguardando...</v>
      </c>
      <c r="AP225" s="147" t="str">
        <f t="shared" si="76"/>
        <v>Aguardando...</v>
      </c>
      <c r="AQ225" s="147" t="str">
        <f t="shared" si="76"/>
        <v>Aguardando...</v>
      </c>
      <c r="AR225" s="147" t="str">
        <f t="shared" si="76"/>
        <v>Aguardando...</v>
      </c>
      <c r="AS225" s="147" t="str">
        <f t="shared" si="76"/>
        <v>Aguardando...</v>
      </c>
      <c r="AT225" s="147" t="str">
        <f t="shared" si="76"/>
        <v>Aguardando...</v>
      </c>
      <c r="AU225" s="147" t="str">
        <f t="shared" si="76"/>
        <v>Aguardando...</v>
      </c>
      <c r="AV225" s="147" t="str">
        <f t="shared" si="76"/>
        <v>Aguardando...</v>
      </c>
      <c r="AW225" s="147" t="str">
        <f t="shared" si="76"/>
        <v>Aguardando...</v>
      </c>
    </row>
    <row r="226" spans="1:49" s="148" customFormat="1" x14ac:dyDescent="0.25">
      <c r="A226" s="139" t="str">
        <f t="shared" si="72"/>
        <v>Urodinâmica</v>
      </c>
      <c r="B226" s="140"/>
      <c r="C226" s="141"/>
      <c r="D226" s="140"/>
      <c r="E226" s="142"/>
      <c r="F226" s="141"/>
      <c r="G226" s="141"/>
      <c r="H226" s="143"/>
      <c r="I226" s="141"/>
      <c r="J226" s="143"/>
      <c r="K226" s="141"/>
      <c r="L226" s="141"/>
      <c r="M226" s="141"/>
      <c r="N226" s="141"/>
      <c r="O226" s="141"/>
      <c r="P226" s="141"/>
      <c r="Q226" s="141"/>
      <c r="R226" s="141"/>
      <c r="S226" s="144" t="s">
        <v>106</v>
      </c>
      <c r="T226" s="145"/>
      <c r="U226" s="146"/>
      <c r="V226" s="145"/>
      <c r="W226" s="147"/>
      <c r="X226" s="145"/>
      <c r="Y226" s="147">
        <f t="shared" si="77"/>
        <v>0</v>
      </c>
      <c r="Z226" s="147">
        <f t="shared" si="77"/>
        <v>0</v>
      </c>
      <c r="AA226" s="147">
        <f t="shared" si="77"/>
        <v>0</v>
      </c>
      <c r="AB226" s="147">
        <f t="shared" si="77"/>
        <v>0</v>
      </c>
      <c r="AC226" s="147">
        <f t="shared" si="77"/>
        <v>0</v>
      </c>
      <c r="AD226" s="147">
        <f t="shared" si="77"/>
        <v>0</v>
      </c>
      <c r="AE226" s="147">
        <f t="shared" si="77"/>
        <v>0</v>
      </c>
      <c r="AF226" s="147">
        <f t="shared" si="77"/>
        <v>0</v>
      </c>
      <c r="AG226" s="147">
        <f t="shared" si="77"/>
        <v>0</v>
      </c>
      <c r="AH226" s="147">
        <f t="shared" si="77"/>
        <v>0</v>
      </c>
      <c r="AI226" s="147">
        <f t="shared" si="77"/>
        <v>0</v>
      </c>
      <c r="AJ226" s="147">
        <f t="shared" si="77"/>
        <v>0</v>
      </c>
      <c r="AK226" s="147" t="str">
        <f t="shared" si="76"/>
        <v>Aguardando...</v>
      </c>
      <c r="AL226" s="147" t="str">
        <f t="shared" si="76"/>
        <v>Aguardando...</v>
      </c>
      <c r="AM226" s="147" t="str">
        <f t="shared" si="76"/>
        <v>Aguardando...</v>
      </c>
      <c r="AN226" s="147" t="str">
        <f t="shared" si="76"/>
        <v>Aguardando...</v>
      </c>
      <c r="AO226" s="147" t="str">
        <f t="shared" si="76"/>
        <v>Aguardando...</v>
      </c>
      <c r="AP226" s="147" t="str">
        <f t="shared" si="76"/>
        <v>Aguardando...</v>
      </c>
      <c r="AQ226" s="147" t="str">
        <f t="shared" si="76"/>
        <v>Aguardando...</v>
      </c>
      <c r="AR226" s="147" t="str">
        <f t="shared" si="76"/>
        <v>Aguardando...</v>
      </c>
      <c r="AS226" s="147" t="str">
        <f t="shared" si="76"/>
        <v>Aguardando...</v>
      </c>
      <c r="AT226" s="147" t="str">
        <f t="shared" si="76"/>
        <v>Aguardando...</v>
      </c>
      <c r="AU226" s="147" t="str">
        <f t="shared" si="76"/>
        <v>Aguardando...</v>
      </c>
      <c r="AV226" s="147" t="str">
        <f t="shared" si="76"/>
        <v>Aguardando...</v>
      </c>
      <c r="AW226" s="147" t="str">
        <f t="shared" si="76"/>
        <v>Aguardando...</v>
      </c>
    </row>
    <row r="227" spans="1:49" s="148" customFormat="1" x14ac:dyDescent="0.25">
      <c r="A227" s="139" t="str">
        <f t="shared" si="72"/>
        <v>Videolaringoscopia</v>
      </c>
      <c r="B227" s="140"/>
      <c r="C227" s="141"/>
      <c r="D227" s="140"/>
      <c r="E227" s="142"/>
      <c r="F227" s="141"/>
      <c r="G227" s="141"/>
      <c r="H227" s="143"/>
      <c r="I227" s="141"/>
      <c r="J227" s="143"/>
      <c r="K227" s="141"/>
      <c r="L227" s="141"/>
      <c r="M227" s="141"/>
      <c r="N227" s="141"/>
      <c r="O227" s="141"/>
      <c r="P227" s="141"/>
      <c r="Q227" s="141"/>
      <c r="R227" s="141"/>
      <c r="S227" s="144" t="s">
        <v>107</v>
      </c>
      <c r="T227" s="145"/>
      <c r="U227" s="146"/>
      <c r="V227" s="145"/>
      <c r="W227" s="147"/>
      <c r="X227" s="145"/>
      <c r="Y227" s="147">
        <f t="shared" si="77"/>
        <v>0</v>
      </c>
      <c r="Z227" s="147">
        <f t="shared" si="77"/>
        <v>0</v>
      </c>
      <c r="AA227" s="147">
        <f t="shared" si="77"/>
        <v>0</v>
      </c>
      <c r="AB227" s="147">
        <f t="shared" si="77"/>
        <v>0</v>
      </c>
      <c r="AC227" s="147">
        <f t="shared" si="77"/>
        <v>0</v>
      </c>
      <c r="AD227" s="147">
        <f t="shared" si="77"/>
        <v>0</v>
      </c>
      <c r="AE227" s="147">
        <f t="shared" si="77"/>
        <v>0</v>
      </c>
      <c r="AF227" s="147">
        <f t="shared" si="77"/>
        <v>0</v>
      </c>
      <c r="AG227" s="147">
        <f t="shared" si="77"/>
        <v>0</v>
      </c>
      <c r="AH227" s="147">
        <f t="shared" si="77"/>
        <v>0</v>
      </c>
      <c r="AI227" s="147">
        <f t="shared" si="77"/>
        <v>0</v>
      </c>
      <c r="AJ227" s="147">
        <f t="shared" si="77"/>
        <v>0</v>
      </c>
      <c r="AK227" s="147" t="str">
        <f t="shared" si="76"/>
        <v>Aguardando...</v>
      </c>
      <c r="AL227" s="147" t="str">
        <f t="shared" si="76"/>
        <v>Aguardando...</v>
      </c>
      <c r="AM227" s="147" t="str">
        <f t="shared" si="76"/>
        <v>Aguardando...</v>
      </c>
      <c r="AN227" s="147" t="str">
        <f t="shared" si="76"/>
        <v>Aguardando...</v>
      </c>
      <c r="AO227" s="147" t="str">
        <f t="shared" si="76"/>
        <v>Aguardando...</v>
      </c>
      <c r="AP227" s="147" t="str">
        <f t="shared" si="76"/>
        <v>Aguardando...</v>
      </c>
      <c r="AQ227" s="147" t="str">
        <f t="shared" si="76"/>
        <v>Aguardando...</v>
      </c>
      <c r="AR227" s="147" t="str">
        <f t="shared" si="76"/>
        <v>Aguardando...</v>
      </c>
      <c r="AS227" s="147" t="str">
        <f t="shared" ref="AS227:AW228" si="78">IF(AS197="","Aguardando...",IFERROR(((AS167-AS197)/AS167),0))</f>
        <v>Aguardando...</v>
      </c>
      <c r="AT227" s="147" t="str">
        <f t="shared" si="78"/>
        <v>Aguardando...</v>
      </c>
      <c r="AU227" s="147" t="str">
        <f t="shared" si="78"/>
        <v>Aguardando...</v>
      </c>
      <c r="AV227" s="147" t="str">
        <f t="shared" si="78"/>
        <v>Aguardando...</v>
      </c>
      <c r="AW227" s="147" t="str">
        <f t="shared" si="78"/>
        <v>Aguardando...</v>
      </c>
    </row>
    <row r="228" spans="1:49" s="148" customFormat="1" x14ac:dyDescent="0.25">
      <c r="A228" s="139" t="str">
        <f t="shared" si="72"/>
        <v>TOTAL</v>
      </c>
      <c r="B228" s="140"/>
      <c r="C228" s="141"/>
      <c r="D228" s="140"/>
      <c r="E228" s="142"/>
      <c r="F228" s="141"/>
      <c r="G228" s="141"/>
      <c r="H228" s="143"/>
      <c r="I228" s="141"/>
      <c r="J228" s="143"/>
      <c r="K228" s="141"/>
      <c r="L228" s="141"/>
      <c r="M228" s="141"/>
      <c r="N228" s="141"/>
      <c r="O228" s="141"/>
      <c r="P228" s="141"/>
      <c r="Q228" s="141"/>
      <c r="R228" s="141"/>
      <c r="S228" s="152" t="s">
        <v>15</v>
      </c>
      <c r="T228" s="153"/>
      <c r="U228" s="154">
        <f>SUM(U201:U227)</f>
        <v>0</v>
      </c>
      <c r="V228" s="153"/>
      <c r="W228" s="154">
        <f>SUM(W201:W227)</f>
        <v>0</v>
      </c>
      <c r="X228" s="153"/>
      <c r="Y228" s="154">
        <f t="shared" si="77"/>
        <v>0</v>
      </c>
      <c r="Z228" s="154">
        <f t="shared" si="77"/>
        <v>0.33401849948612539</v>
      </c>
      <c r="AA228" s="154">
        <f t="shared" si="77"/>
        <v>3.8461538461538464E-2</v>
      </c>
      <c r="AB228" s="154">
        <f t="shared" si="77"/>
        <v>0.45333333333333331</v>
      </c>
      <c r="AC228" s="154">
        <f t="shared" si="77"/>
        <v>0.43742690058479533</v>
      </c>
      <c r="AD228" s="154">
        <f t="shared" si="77"/>
        <v>0.30452674897119342</v>
      </c>
      <c r="AE228" s="154">
        <f t="shared" si="77"/>
        <v>0.3346368715083799</v>
      </c>
      <c r="AF228" s="154">
        <f t="shared" si="77"/>
        <v>0.32509610104338277</v>
      </c>
      <c r="AG228" s="154">
        <f t="shared" si="77"/>
        <v>0.29948950652297218</v>
      </c>
      <c r="AH228" s="154">
        <f t="shared" si="77"/>
        <v>0.28436317780580078</v>
      </c>
      <c r="AI228" s="154">
        <f t="shared" si="77"/>
        <v>0.39586523736600304</v>
      </c>
      <c r="AJ228" s="154">
        <f t="shared" si="77"/>
        <v>0.38633093525179857</v>
      </c>
      <c r="AK228" s="154">
        <f t="shared" ref="AK228:AR228" si="79">IF(AK198="","Aguardando...",IFERROR(((AK168-AK198)/AK168),0))</f>
        <v>0</v>
      </c>
      <c r="AL228" s="154">
        <f t="shared" si="79"/>
        <v>0</v>
      </c>
      <c r="AM228" s="154">
        <f t="shared" si="79"/>
        <v>0</v>
      </c>
      <c r="AN228" s="154">
        <f t="shared" si="79"/>
        <v>0</v>
      </c>
      <c r="AO228" s="154">
        <f t="shared" si="79"/>
        <v>0</v>
      </c>
      <c r="AP228" s="154">
        <f t="shared" si="79"/>
        <v>0</v>
      </c>
      <c r="AQ228" s="154">
        <f t="shared" si="79"/>
        <v>0</v>
      </c>
      <c r="AR228" s="154">
        <f t="shared" si="79"/>
        <v>0</v>
      </c>
      <c r="AS228" s="154">
        <f t="shared" si="78"/>
        <v>0</v>
      </c>
      <c r="AT228" s="154">
        <f t="shared" si="78"/>
        <v>0</v>
      </c>
      <c r="AU228" s="154">
        <f t="shared" si="78"/>
        <v>0</v>
      </c>
      <c r="AV228" s="154">
        <f t="shared" si="78"/>
        <v>0</v>
      </c>
      <c r="AW228" s="154">
        <f t="shared" si="78"/>
        <v>0</v>
      </c>
    </row>
    <row r="229" spans="1:49" x14ac:dyDescent="0.25">
      <c r="A229" s="112">
        <f t="shared" si="72"/>
        <v>0</v>
      </c>
    </row>
    <row r="230" spans="1:49" s="68" customFormat="1" ht="25.5" x14ac:dyDescent="0.25">
      <c r="A230" s="155" t="s">
        <v>116</v>
      </c>
      <c r="B230" s="5" t="str">
        <f>B$4</f>
        <v>Meta Parcial</v>
      </c>
      <c r="C230" s="5" t="str">
        <f t="shared" ref="C230:AW230" si="80">C$4</f>
        <v>10-31-jul-24</v>
      </c>
      <c r="D230" s="5" t="str">
        <f t="shared" si="80"/>
        <v>Meta Mensal</v>
      </c>
      <c r="E230" s="27">
        <f t="shared" si="80"/>
        <v>45505</v>
      </c>
      <c r="F230" s="27" t="e">
        <f t="shared" ca="1" si="80"/>
        <v>#NAME?</v>
      </c>
      <c r="G230" s="27" t="str">
        <f t="shared" si="80"/>
        <v>Meta Parcial</v>
      </c>
      <c r="H230" s="27" t="str">
        <f t="shared" si="80"/>
        <v>01-09-Out-24</v>
      </c>
      <c r="I230" s="27" t="str">
        <f t="shared" si="80"/>
        <v>Meta Parcial</v>
      </c>
      <c r="J230" s="27" t="str">
        <f t="shared" si="80"/>
        <v>10-31-Out-24</v>
      </c>
      <c r="K230" s="27" t="str">
        <f t="shared" si="80"/>
        <v>Meta Mensal</v>
      </c>
      <c r="L230" s="27">
        <f t="shared" si="80"/>
        <v>45566</v>
      </c>
      <c r="M230" s="27" t="e">
        <f t="shared" ca="1" si="80"/>
        <v>#NAME?</v>
      </c>
      <c r="N230" s="27" t="e">
        <f t="shared" ca="1" si="80"/>
        <v>#NAME?</v>
      </c>
      <c r="O230" s="27" t="str">
        <f t="shared" si="80"/>
        <v>Meta Parcial</v>
      </c>
      <c r="P230" s="27" t="str">
        <f t="shared" si="80"/>
        <v>01-09/jan de 2025</v>
      </c>
      <c r="Q230" s="156" t="str">
        <f t="shared" si="80"/>
        <v>Meta Parcial</v>
      </c>
      <c r="R230" s="157" t="str">
        <f t="shared" si="80"/>
        <v>01-04/jan de 2025</v>
      </c>
      <c r="S230" s="158" t="s">
        <v>117</v>
      </c>
      <c r="T230" s="48"/>
      <c r="U230" s="8" t="str">
        <f>U$4</f>
        <v>05-31/jan de 2025</v>
      </c>
      <c r="V230" s="48"/>
      <c r="W230" s="8" t="str">
        <f>W$4</f>
        <v>10-31/jan de 2025</v>
      </c>
      <c r="X230" s="8" t="s">
        <v>118</v>
      </c>
      <c r="Y230" s="8" t="e">
        <f t="shared" ref="Y230:AJ230" ca="1" si="81">Y$4</f>
        <v>#NAME?</v>
      </c>
      <c r="Z230" s="8" t="e">
        <f t="shared" ca="1" si="81"/>
        <v>#NAME?</v>
      </c>
      <c r="AA230" s="8" t="e">
        <f t="shared" ca="1" si="81"/>
        <v>#NAME?</v>
      </c>
      <c r="AB230" s="8" t="e">
        <f t="shared" ca="1" si="81"/>
        <v>#NAME?</v>
      </c>
      <c r="AC230" s="8" t="e">
        <f t="shared" ca="1" si="81"/>
        <v>#NAME?</v>
      </c>
      <c r="AD230" s="8" t="e">
        <f t="shared" ca="1" si="81"/>
        <v>#NAME?</v>
      </c>
      <c r="AE230" s="8" t="e">
        <f t="shared" ca="1" si="81"/>
        <v>#NAME?</v>
      </c>
      <c r="AF230" s="8" t="e">
        <f t="shared" ca="1" si="81"/>
        <v>#NAME?</v>
      </c>
      <c r="AG230" s="8" t="e">
        <f t="shared" ca="1" si="81"/>
        <v>#NAME?</v>
      </c>
      <c r="AH230" s="8" t="e">
        <f t="shared" ca="1" si="81"/>
        <v>#NAME?</v>
      </c>
      <c r="AI230" s="8" t="e">
        <f t="shared" ca="1" si="81"/>
        <v>#NAME?</v>
      </c>
      <c r="AJ230" s="8" t="e">
        <f t="shared" ca="1" si="81"/>
        <v>#NAME?</v>
      </c>
      <c r="AK230" s="8" t="e">
        <f t="shared" ca="1" si="80"/>
        <v>#NAME?</v>
      </c>
      <c r="AL230" s="8" t="e">
        <f t="shared" ca="1" si="80"/>
        <v>#NAME?</v>
      </c>
      <c r="AM230" s="8" t="e">
        <f t="shared" ca="1" si="80"/>
        <v>#NAME?</v>
      </c>
      <c r="AN230" s="8" t="e">
        <f t="shared" ca="1" si="80"/>
        <v>#NAME?</v>
      </c>
      <c r="AO230" s="8" t="e">
        <f t="shared" ca="1" si="80"/>
        <v>#NAME?</v>
      </c>
      <c r="AP230" s="8" t="e">
        <f t="shared" ca="1" si="80"/>
        <v>#NAME?</v>
      </c>
      <c r="AQ230" s="8" t="e">
        <f t="shared" ca="1" si="80"/>
        <v>#NAME?</v>
      </c>
      <c r="AR230" s="8" t="e">
        <f t="shared" ca="1" si="80"/>
        <v>#NAME?</v>
      </c>
      <c r="AS230" s="8" t="e">
        <f t="shared" ca="1" si="80"/>
        <v>#NAME?</v>
      </c>
      <c r="AT230" s="8" t="e">
        <f t="shared" ca="1" si="80"/>
        <v>#NAME?</v>
      </c>
      <c r="AU230" s="8" t="e">
        <f t="shared" ca="1" si="80"/>
        <v>#NAME?</v>
      </c>
      <c r="AV230" s="8" t="e">
        <f t="shared" ca="1" si="80"/>
        <v>#NAME?</v>
      </c>
      <c r="AW230" s="8" t="e">
        <f t="shared" ca="1" si="80"/>
        <v>#NAME?</v>
      </c>
    </row>
    <row r="231" spans="1:49" s="14" customFormat="1" x14ac:dyDescent="0.25">
      <c r="A231" s="109" t="s">
        <v>119</v>
      </c>
      <c r="B231" s="130">
        <f>(D231/31)*22</f>
        <v>85.161290322580641</v>
      </c>
      <c r="C231" s="130">
        <v>4222</v>
      </c>
      <c r="D231" s="130">
        <v>120</v>
      </c>
      <c r="E231" s="131">
        <v>5191</v>
      </c>
      <c r="F231" s="130">
        <v>6813</v>
      </c>
      <c r="G231" s="93">
        <f>(K231/31)*9</f>
        <v>34.838709677419359</v>
      </c>
      <c r="H231" s="96">
        <v>1849</v>
      </c>
      <c r="I231" s="93">
        <f>(K231/31)*22</f>
        <v>85.161290322580641</v>
      </c>
      <c r="J231" s="96">
        <v>4518</v>
      </c>
      <c r="K231" s="93">
        <f>D231</f>
        <v>120</v>
      </c>
      <c r="L231" s="93">
        <f>H231+J231</f>
        <v>6367</v>
      </c>
      <c r="M231" s="130">
        <v>5371</v>
      </c>
      <c r="N231" s="130">
        <v>4975</v>
      </c>
      <c r="O231" s="93">
        <f>ROUND((K231/31)*9,0)</f>
        <v>35</v>
      </c>
      <c r="P231" s="130">
        <v>2235</v>
      </c>
      <c r="Q231" s="93">
        <f>ROUND((K231/31)*4,0)</f>
        <v>15</v>
      </c>
      <c r="R231" s="159">
        <v>271</v>
      </c>
      <c r="S231" s="109" t="s">
        <v>119</v>
      </c>
      <c r="T231" s="110"/>
      <c r="U231" s="160">
        <v>4259</v>
      </c>
      <c r="V231" s="110"/>
      <c r="W231" s="93">
        <v>2335</v>
      </c>
      <c r="X231" s="227">
        <v>6824</v>
      </c>
      <c r="Y231" s="18">
        <v>4553</v>
      </c>
      <c r="Z231" s="130">
        <v>4554</v>
      </c>
      <c r="AA231" s="130">
        <v>4445</v>
      </c>
      <c r="AB231" s="130">
        <v>4385</v>
      </c>
      <c r="AC231" s="130">
        <v>4498</v>
      </c>
      <c r="AD231" s="130">
        <v>4432</v>
      </c>
      <c r="AE231" s="130">
        <v>4555</v>
      </c>
      <c r="AF231" s="130">
        <v>4457</v>
      </c>
      <c r="AG231" s="130">
        <v>6340</v>
      </c>
      <c r="AH231" s="130">
        <v>6692</v>
      </c>
      <c r="AI231" s="130">
        <v>5508</v>
      </c>
      <c r="AJ231" s="130">
        <v>5413</v>
      </c>
      <c r="AK231" s="130"/>
      <c r="AL231" s="130"/>
      <c r="AM231" s="130"/>
      <c r="AN231" s="130"/>
      <c r="AO231" s="130"/>
      <c r="AP231" s="130"/>
      <c r="AQ231" s="130"/>
      <c r="AR231" s="130"/>
      <c r="AS231" s="130"/>
      <c r="AT231" s="130"/>
      <c r="AU231" s="130"/>
      <c r="AV231" s="130"/>
      <c r="AW231" s="130"/>
    </row>
    <row r="232" spans="1:49" s="14" customFormat="1" x14ac:dyDescent="0.25">
      <c r="A232" s="109" t="s">
        <v>120</v>
      </c>
      <c r="B232" s="161"/>
      <c r="C232" s="130">
        <v>0</v>
      </c>
      <c r="D232" s="161"/>
      <c r="E232" s="131">
        <v>0</v>
      </c>
      <c r="F232" s="130">
        <v>92</v>
      </c>
      <c r="G232" s="93"/>
      <c r="H232" s="96">
        <v>41</v>
      </c>
      <c r="I232" s="93"/>
      <c r="J232" s="96">
        <v>41</v>
      </c>
      <c r="K232" s="93"/>
      <c r="L232" s="93">
        <f>H232+J232</f>
        <v>82</v>
      </c>
      <c r="M232" s="130">
        <v>70</v>
      </c>
      <c r="N232" s="130">
        <v>63</v>
      </c>
      <c r="O232" s="93"/>
      <c r="P232" s="130">
        <v>17</v>
      </c>
      <c r="Q232" s="93"/>
      <c r="R232" s="162">
        <v>12</v>
      </c>
      <c r="S232" s="109" t="s">
        <v>120</v>
      </c>
      <c r="T232" s="110"/>
      <c r="U232" s="160">
        <v>51</v>
      </c>
      <c r="V232" s="110"/>
      <c r="W232" s="93">
        <v>23</v>
      </c>
      <c r="X232" s="228"/>
      <c r="Y232" s="18">
        <v>40</v>
      </c>
      <c r="Z232" s="130">
        <v>53</v>
      </c>
      <c r="AA232" s="130">
        <v>121</v>
      </c>
      <c r="AB232" s="130">
        <v>115</v>
      </c>
      <c r="AC232" s="130">
        <v>36</v>
      </c>
      <c r="AD232" s="130">
        <v>68</v>
      </c>
      <c r="AE232" s="130">
        <v>73</v>
      </c>
      <c r="AF232" s="130">
        <v>43</v>
      </c>
      <c r="AG232" s="130">
        <v>123</v>
      </c>
      <c r="AH232" s="130">
        <v>132</v>
      </c>
      <c r="AI232" s="130">
        <v>142</v>
      </c>
      <c r="AJ232" s="130">
        <v>192</v>
      </c>
      <c r="AK232" s="130"/>
      <c r="AL232" s="130"/>
      <c r="AM232" s="130"/>
      <c r="AN232" s="130"/>
      <c r="AO232" s="130"/>
      <c r="AP232" s="130"/>
      <c r="AQ232" s="130"/>
      <c r="AR232" s="130"/>
      <c r="AS232" s="130"/>
      <c r="AT232" s="130"/>
      <c r="AU232" s="130"/>
      <c r="AV232" s="130"/>
      <c r="AW232" s="130"/>
    </row>
    <row r="233" spans="1:49" s="14" customFormat="1" x14ac:dyDescent="0.25">
      <c r="A233" s="109" t="s">
        <v>89</v>
      </c>
      <c r="B233" s="161"/>
      <c r="C233" s="130"/>
      <c r="D233" s="161"/>
      <c r="E233" s="131"/>
      <c r="F233" s="130"/>
      <c r="G233" s="93"/>
      <c r="H233" s="96"/>
      <c r="I233" s="93"/>
      <c r="J233" s="96"/>
      <c r="K233" s="93"/>
      <c r="L233" s="93"/>
      <c r="M233" s="130"/>
      <c r="N233" s="130"/>
      <c r="O233" s="93"/>
      <c r="P233" s="130"/>
      <c r="Q233" s="93"/>
      <c r="R233" s="162"/>
      <c r="S233" s="109" t="s">
        <v>89</v>
      </c>
      <c r="T233" s="110"/>
      <c r="U233" s="160"/>
      <c r="V233" s="110"/>
      <c r="W233" s="93"/>
      <c r="X233" s="93">
        <v>12</v>
      </c>
      <c r="Y233" s="18"/>
      <c r="Z233" s="130"/>
      <c r="AA233" s="130"/>
      <c r="AB233" s="130"/>
      <c r="AC233" s="130"/>
      <c r="AD233" s="130"/>
      <c r="AE233" s="130"/>
      <c r="AF233" s="130"/>
      <c r="AG233" s="130"/>
      <c r="AH233" s="130"/>
      <c r="AI233" s="130">
        <v>12</v>
      </c>
      <c r="AJ233" s="130">
        <v>14</v>
      </c>
      <c r="AK233" s="130"/>
      <c r="AL233" s="130"/>
      <c r="AM233" s="130"/>
      <c r="AN233" s="130"/>
      <c r="AO233" s="130"/>
      <c r="AP233" s="130"/>
      <c r="AQ233" s="130"/>
      <c r="AR233" s="130"/>
      <c r="AS233" s="130"/>
      <c r="AT233" s="130"/>
      <c r="AU233" s="130"/>
      <c r="AV233" s="130"/>
      <c r="AW233" s="130"/>
    </row>
    <row r="234" spans="1:49" s="14" customFormat="1" x14ac:dyDescent="0.25">
      <c r="A234" s="109" t="s">
        <v>90</v>
      </c>
      <c r="B234" s="161"/>
      <c r="C234" s="130"/>
      <c r="D234" s="161"/>
      <c r="E234" s="131"/>
      <c r="F234" s="130"/>
      <c r="G234" s="93"/>
      <c r="H234" s="96"/>
      <c r="I234" s="93"/>
      <c r="J234" s="96"/>
      <c r="K234" s="93"/>
      <c r="L234" s="93"/>
      <c r="M234" s="130"/>
      <c r="N234" s="130"/>
      <c r="O234" s="93"/>
      <c r="P234" s="130"/>
      <c r="Q234" s="93"/>
      <c r="R234" s="162"/>
      <c r="S234" s="109" t="s">
        <v>90</v>
      </c>
      <c r="T234" s="110"/>
      <c r="U234" s="160"/>
      <c r="V234" s="110"/>
      <c r="W234" s="93"/>
      <c r="X234" s="93">
        <v>5</v>
      </c>
      <c r="Y234" s="18"/>
      <c r="Z234" s="130"/>
      <c r="AA234" s="130"/>
      <c r="AB234" s="130"/>
      <c r="AC234" s="130"/>
      <c r="AD234" s="130"/>
      <c r="AE234" s="130"/>
      <c r="AF234" s="130"/>
      <c r="AG234" s="130"/>
      <c r="AH234" s="130"/>
      <c r="AI234" s="130">
        <v>5</v>
      </c>
      <c r="AJ234" s="130">
        <v>10</v>
      </c>
      <c r="AK234" s="130"/>
      <c r="AL234" s="130"/>
      <c r="AM234" s="130"/>
      <c r="AN234" s="130"/>
      <c r="AO234" s="130"/>
      <c r="AP234" s="130"/>
      <c r="AQ234" s="130"/>
      <c r="AR234" s="130"/>
      <c r="AS234" s="130"/>
      <c r="AT234" s="130"/>
      <c r="AU234" s="130"/>
      <c r="AV234" s="130"/>
      <c r="AW234" s="130"/>
    </row>
    <row r="235" spans="1:49" s="14" customFormat="1" x14ac:dyDescent="0.25">
      <c r="A235" s="109" t="s">
        <v>91</v>
      </c>
      <c r="B235" s="161"/>
      <c r="C235" s="130"/>
      <c r="D235" s="161"/>
      <c r="E235" s="131"/>
      <c r="F235" s="130"/>
      <c r="G235" s="93"/>
      <c r="H235" s="96"/>
      <c r="I235" s="93"/>
      <c r="J235" s="96"/>
      <c r="K235" s="93"/>
      <c r="L235" s="93"/>
      <c r="M235" s="130"/>
      <c r="N235" s="130"/>
      <c r="O235" s="93"/>
      <c r="P235" s="130"/>
      <c r="Q235" s="93"/>
      <c r="R235" s="162"/>
      <c r="S235" s="109" t="s">
        <v>91</v>
      </c>
      <c r="T235" s="110"/>
      <c r="U235" s="160"/>
      <c r="V235" s="110"/>
      <c r="W235" s="93"/>
      <c r="X235" s="93">
        <v>73</v>
      </c>
      <c r="Y235" s="18"/>
      <c r="Z235" s="130"/>
      <c r="AA235" s="130"/>
      <c r="AB235" s="130"/>
      <c r="AC235" s="130"/>
      <c r="AD235" s="130"/>
      <c r="AE235" s="130"/>
      <c r="AF235" s="130"/>
      <c r="AG235" s="130"/>
      <c r="AH235" s="130"/>
      <c r="AI235" s="130">
        <v>73</v>
      </c>
      <c r="AJ235" s="130">
        <v>78</v>
      </c>
      <c r="AK235" s="130"/>
      <c r="AL235" s="130"/>
      <c r="AM235" s="130"/>
      <c r="AN235" s="130"/>
      <c r="AO235" s="130"/>
      <c r="AP235" s="130"/>
      <c r="AQ235" s="130"/>
      <c r="AR235" s="130"/>
      <c r="AS235" s="130"/>
      <c r="AT235" s="130"/>
      <c r="AU235" s="130"/>
      <c r="AV235" s="130"/>
      <c r="AW235" s="130"/>
    </row>
    <row r="236" spans="1:49" s="14" customFormat="1" x14ac:dyDescent="0.25">
      <c r="A236" s="109" t="s">
        <v>92</v>
      </c>
      <c r="B236" s="161"/>
      <c r="C236" s="130"/>
      <c r="D236" s="161"/>
      <c r="E236" s="131"/>
      <c r="F236" s="130"/>
      <c r="G236" s="93"/>
      <c r="H236" s="96"/>
      <c r="I236" s="93"/>
      <c r="J236" s="96"/>
      <c r="K236" s="93"/>
      <c r="L236" s="93"/>
      <c r="M236" s="130"/>
      <c r="N236" s="130"/>
      <c r="O236" s="93"/>
      <c r="P236" s="130"/>
      <c r="Q236" s="93"/>
      <c r="R236" s="162"/>
      <c r="S236" s="109" t="s">
        <v>92</v>
      </c>
      <c r="T236" s="110"/>
      <c r="U236" s="160"/>
      <c r="V236" s="110"/>
      <c r="W236" s="93"/>
      <c r="X236" s="93">
        <v>9</v>
      </c>
      <c r="Y236" s="18"/>
      <c r="Z236" s="130"/>
      <c r="AA236" s="130"/>
      <c r="AB236" s="130"/>
      <c r="AC236" s="130"/>
      <c r="AD236" s="130"/>
      <c r="AE236" s="130"/>
      <c r="AF236" s="130"/>
      <c r="AG236" s="130"/>
      <c r="AH236" s="130"/>
      <c r="AI236" s="130">
        <v>9</v>
      </c>
      <c r="AJ236" s="130">
        <v>2</v>
      </c>
      <c r="AK236" s="130"/>
      <c r="AL236" s="130"/>
      <c r="AM236" s="130"/>
      <c r="AN236" s="130"/>
      <c r="AO236" s="130"/>
      <c r="AP236" s="130"/>
      <c r="AQ236" s="130"/>
      <c r="AR236" s="130"/>
      <c r="AS236" s="130"/>
      <c r="AT236" s="130"/>
      <c r="AU236" s="130"/>
      <c r="AV236" s="130"/>
      <c r="AW236" s="130"/>
    </row>
    <row r="237" spans="1:49" s="14" customFormat="1" x14ac:dyDescent="0.25">
      <c r="A237" s="109" t="s">
        <v>95</v>
      </c>
      <c r="B237" s="161"/>
      <c r="C237" s="130"/>
      <c r="D237" s="161"/>
      <c r="E237" s="131"/>
      <c r="F237" s="130"/>
      <c r="G237" s="93"/>
      <c r="H237" s="96"/>
      <c r="I237" s="93"/>
      <c r="J237" s="96"/>
      <c r="K237" s="93"/>
      <c r="L237" s="93"/>
      <c r="M237" s="130"/>
      <c r="N237" s="130"/>
      <c r="O237" s="93"/>
      <c r="P237" s="130"/>
      <c r="Q237" s="93"/>
      <c r="R237" s="162"/>
      <c r="S237" s="109" t="s">
        <v>95</v>
      </c>
      <c r="T237" s="110"/>
      <c r="U237" s="160"/>
      <c r="V237" s="110"/>
      <c r="W237" s="93"/>
      <c r="X237" s="93">
        <v>11</v>
      </c>
      <c r="Y237" s="18"/>
      <c r="Z237" s="130"/>
      <c r="AA237" s="130"/>
      <c r="AB237" s="130"/>
      <c r="AC237" s="130"/>
      <c r="AD237" s="130"/>
      <c r="AE237" s="130"/>
      <c r="AF237" s="130"/>
      <c r="AG237" s="130"/>
      <c r="AH237" s="130"/>
      <c r="AI237" s="130">
        <v>12</v>
      </c>
      <c r="AJ237" s="130">
        <v>9</v>
      </c>
      <c r="AK237" s="130"/>
      <c r="AL237" s="130"/>
      <c r="AM237" s="130"/>
      <c r="AN237" s="130"/>
      <c r="AO237" s="130"/>
      <c r="AP237" s="130"/>
      <c r="AQ237" s="130"/>
      <c r="AR237" s="130"/>
      <c r="AS237" s="130"/>
      <c r="AT237" s="130"/>
      <c r="AU237" s="130"/>
      <c r="AV237" s="130"/>
      <c r="AW237" s="130"/>
    </row>
    <row r="238" spans="1:49" s="14" customFormat="1" x14ac:dyDescent="0.25">
      <c r="A238" s="109" t="s">
        <v>121</v>
      </c>
      <c r="B238" s="161"/>
      <c r="C238" s="130"/>
      <c r="D238" s="161"/>
      <c r="E238" s="131"/>
      <c r="F238" s="130"/>
      <c r="G238" s="93"/>
      <c r="H238" s="96"/>
      <c r="I238" s="93"/>
      <c r="J238" s="96"/>
      <c r="K238" s="93"/>
      <c r="L238" s="93"/>
      <c r="M238" s="130"/>
      <c r="N238" s="130"/>
      <c r="O238" s="93"/>
      <c r="P238" s="130"/>
      <c r="Q238" s="93"/>
      <c r="R238" s="162"/>
      <c r="S238" s="109" t="s">
        <v>121</v>
      </c>
      <c r="T238" s="110"/>
      <c r="U238" s="160"/>
      <c r="V238" s="110"/>
      <c r="W238" s="93"/>
      <c r="X238" s="93">
        <v>1400</v>
      </c>
      <c r="Y238" s="18"/>
      <c r="Z238" s="130"/>
      <c r="AA238" s="130"/>
      <c r="AB238" s="130"/>
      <c r="AC238" s="130"/>
      <c r="AD238" s="130"/>
      <c r="AE238" s="130"/>
      <c r="AF238" s="130"/>
      <c r="AG238" s="130"/>
      <c r="AH238" s="130"/>
      <c r="AI238" s="130">
        <v>905</v>
      </c>
      <c r="AJ238" s="130">
        <v>817</v>
      </c>
      <c r="AK238" s="130"/>
      <c r="AL238" s="130"/>
      <c r="AM238" s="130"/>
      <c r="AN238" s="130"/>
      <c r="AO238" s="130"/>
      <c r="AP238" s="130"/>
      <c r="AQ238" s="130"/>
      <c r="AR238" s="130"/>
      <c r="AS238" s="130"/>
      <c r="AT238" s="130"/>
      <c r="AU238" s="130"/>
      <c r="AV238" s="130"/>
      <c r="AW238" s="130"/>
    </row>
    <row r="239" spans="1:49" s="14" customFormat="1" x14ac:dyDescent="0.25">
      <c r="A239" s="109" t="s">
        <v>122</v>
      </c>
      <c r="B239" s="161"/>
      <c r="C239" s="130"/>
      <c r="D239" s="161"/>
      <c r="E239" s="131"/>
      <c r="F239" s="130"/>
      <c r="G239" s="93"/>
      <c r="H239" s="96"/>
      <c r="I239" s="93"/>
      <c r="J239" s="96"/>
      <c r="K239" s="93"/>
      <c r="L239" s="93"/>
      <c r="M239" s="130"/>
      <c r="N239" s="130"/>
      <c r="O239" s="93"/>
      <c r="P239" s="130"/>
      <c r="Q239" s="93"/>
      <c r="R239" s="162"/>
      <c r="S239" s="109" t="s">
        <v>122</v>
      </c>
      <c r="T239" s="110"/>
      <c r="U239" s="160"/>
      <c r="V239" s="110"/>
      <c r="W239" s="93"/>
      <c r="X239" s="93">
        <v>5</v>
      </c>
      <c r="Y239" s="18"/>
      <c r="Z239" s="130"/>
      <c r="AA239" s="130"/>
      <c r="AB239" s="130"/>
      <c r="AC239" s="130"/>
      <c r="AD239" s="130"/>
      <c r="AE239" s="130"/>
      <c r="AF239" s="130"/>
      <c r="AG239" s="130"/>
      <c r="AH239" s="130"/>
      <c r="AI239" s="130">
        <v>5</v>
      </c>
      <c r="AJ239" s="130">
        <v>5</v>
      </c>
      <c r="AK239" s="130"/>
      <c r="AL239" s="130"/>
      <c r="AM239" s="130"/>
      <c r="AN239" s="130"/>
      <c r="AO239" s="130"/>
      <c r="AP239" s="130"/>
      <c r="AQ239" s="130"/>
      <c r="AR239" s="130"/>
      <c r="AS239" s="130"/>
      <c r="AT239" s="130"/>
      <c r="AU239" s="130"/>
      <c r="AV239" s="130"/>
      <c r="AW239" s="130"/>
    </row>
    <row r="240" spans="1:49" s="14" customFormat="1" x14ac:dyDescent="0.25">
      <c r="A240" s="109" t="s">
        <v>102</v>
      </c>
      <c r="B240" s="161"/>
      <c r="C240" s="130"/>
      <c r="D240" s="161"/>
      <c r="E240" s="131"/>
      <c r="F240" s="130"/>
      <c r="G240" s="93"/>
      <c r="H240" s="96"/>
      <c r="I240" s="93"/>
      <c r="J240" s="96"/>
      <c r="K240" s="93"/>
      <c r="L240" s="93"/>
      <c r="M240" s="130"/>
      <c r="N240" s="130"/>
      <c r="O240" s="93"/>
      <c r="P240" s="130"/>
      <c r="Q240" s="93"/>
      <c r="R240" s="162"/>
      <c r="S240" s="109" t="s">
        <v>102</v>
      </c>
      <c r="T240" s="110"/>
      <c r="U240" s="160"/>
      <c r="V240" s="110"/>
      <c r="W240" s="93"/>
      <c r="X240" s="93">
        <v>128</v>
      </c>
      <c r="Y240" s="18"/>
      <c r="Z240" s="130"/>
      <c r="AA240" s="130"/>
      <c r="AB240" s="130"/>
      <c r="AC240" s="130"/>
      <c r="AD240" s="130"/>
      <c r="AE240" s="130"/>
      <c r="AF240" s="130"/>
      <c r="AG240" s="130"/>
      <c r="AH240" s="130"/>
      <c r="AI240" s="130">
        <v>67</v>
      </c>
      <c r="AJ240" s="130">
        <v>235</v>
      </c>
      <c r="AK240" s="130"/>
      <c r="AL240" s="130"/>
      <c r="AM240" s="130"/>
      <c r="AN240" s="130"/>
      <c r="AO240" s="130"/>
      <c r="AP240" s="130"/>
      <c r="AQ240" s="130"/>
      <c r="AR240" s="130"/>
      <c r="AS240" s="130"/>
      <c r="AT240" s="130"/>
      <c r="AU240" s="130"/>
      <c r="AV240" s="130"/>
      <c r="AW240" s="130"/>
    </row>
    <row r="241" spans="1:50" s="14" customFormat="1" x14ac:dyDescent="0.25">
      <c r="A241" s="109" t="s">
        <v>104</v>
      </c>
      <c r="B241" s="161"/>
      <c r="C241" s="130"/>
      <c r="D241" s="161"/>
      <c r="E241" s="131"/>
      <c r="F241" s="130"/>
      <c r="G241" s="93"/>
      <c r="H241" s="96"/>
      <c r="I241" s="93"/>
      <c r="J241" s="96"/>
      <c r="K241" s="93"/>
      <c r="L241" s="93"/>
      <c r="M241" s="130"/>
      <c r="N241" s="130"/>
      <c r="O241" s="93"/>
      <c r="P241" s="130"/>
      <c r="Q241" s="93"/>
      <c r="R241" s="162"/>
      <c r="S241" s="109" t="s">
        <v>104</v>
      </c>
      <c r="T241" s="110"/>
      <c r="U241" s="160"/>
      <c r="V241" s="110"/>
      <c r="W241" s="93"/>
      <c r="X241" s="93">
        <v>118</v>
      </c>
      <c r="Y241" s="18"/>
      <c r="Z241" s="130"/>
      <c r="AA241" s="130"/>
      <c r="AB241" s="130"/>
      <c r="AC241" s="130"/>
      <c r="AD241" s="130"/>
      <c r="AE241" s="130"/>
      <c r="AF241" s="130"/>
      <c r="AG241" s="130"/>
      <c r="AH241" s="130"/>
      <c r="AI241" s="130">
        <v>150</v>
      </c>
      <c r="AJ241" s="130">
        <v>169</v>
      </c>
      <c r="AK241" s="130"/>
      <c r="AL241" s="130"/>
      <c r="AM241" s="130"/>
      <c r="AN241" s="130"/>
      <c r="AO241" s="130"/>
      <c r="AP241" s="130"/>
      <c r="AQ241" s="130"/>
      <c r="AR241" s="130"/>
      <c r="AS241" s="130"/>
      <c r="AT241" s="130"/>
      <c r="AU241" s="130"/>
      <c r="AV241" s="130"/>
      <c r="AW241" s="130"/>
    </row>
    <row r="242" spans="1:50" s="14" customFormat="1" x14ac:dyDescent="0.25">
      <c r="A242" s="109" t="s">
        <v>123</v>
      </c>
      <c r="B242" s="161"/>
      <c r="C242" s="130"/>
      <c r="D242" s="161"/>
      <c r="E242" s="131"/>
      <c r="F242" s="130"/>
      <c r="G242" s="93"/>
      <c r="H242" s="96"/>
      <c r="I242" s="93"/>
      <c r="J242" s="96"/>
      <c r="K242" s="93"/>
      <c r="L242" s="93"/>
      <c r="M242" s="130"/>
      <c r="N242" s="130"/>
      <c r="O242" s="93"/>
      <c r="P242" s="130"/>
      <c r="Q242" s="93"/>
      <c r="R242" s="162"/>
      <c r="S242" s="109" t="s">
        <v>123</v>
      </c>
      <c r="T242" s="110"/>
      <c r="U242" s="160"/>
      <c r="V242" s="110"/>
      <c r="W242" s="93"/>
      <c r="X242" s="93">
        <v>276</v>
      </c>
      <c r="Y242" s="18"/>
      <c r="Z242" s="130"/>
      <c r="AA242" s="130"/>
      <c r="AB242" s="130"/>
      <c r="AC242" s="130"/>
      <c r="AD242" s="130"/>
      <c r="AE242" s="130"/>
      <c r="AF242" s="130"/>
      <c r="AG242" s="130"/>
      <c r="AH242" s="130"/>
      <c r="AI242" s="130">
        <v>269</v>
      </c>
      <c r="AJ242" s="130">
        <v>273</v>
      </c>
      <c r="AK242" s="130"/>
      <c r="AL242" s="130"/>
      <c r="AM242" s="130"/>
      <c r="AN242" s="130"/>
      <c r="AO242" s="130"/>
      <c r="AP242" s="130"/>
      <c r="AQ242" s="130"/>
      <c r="AR242" s="130"/>
      <c r="AS242" s="130"/>
      <c r="AT242" s="130"/>
      <c r="AU242" s="130"/>
      <c r="AV242" s="130"/>
      <c r="AW242" s="130"/>
    </row>
    <row r="243" spans="1:50" s="23" customFormat="1" x14ac:dyDescent="0.25">
      <c r="A243" s="127" t="s">
        <v>15</v>
      </c>
      <c r="B243" s="129">
        <f t="shared" ref="B243:R243" si="82">SUM(B231:B232)</f>
        <v>85.161290322580641</v>
      </c>
      <c r="C243" s="129">
        <f t="shared" si="82"/>
        <v>4222</v>
      </c>
      <c r="D243" s="129">
        <f t="shared" si="82"/>
        <v>120</v>
      </c>
      <c r="E243" s="129">
        <f t="shared" si="82"/>
        <v>5191</v>
      </c>
      <c r="F243" s="129">
        <f t="shared" si="82"/>
        <v>6905</v>
      </c>
      <c r="G243" s="129">
        <f t="shared" si="82"/>
        <v>34.838709677419359</v>
      </c>
      <c r="H243" s="129">
        <f t="shared" si="82"/>
        <v>1890</v>
      </c>
      <c r="I243" s="129">
        <f t="shared" si="82"/>
        <v>85.161290322580641</v>
      </c>
      <c r="J243" s="129">
        <f t="shared" si="82"/>
        <v>4559</v>
      </c>
      <c r="K243" s="129">
        <f t="shared" si="82"/>
        <v>120</v>
      </c>
      <c r="L243" s="129">
        <f t="shared" si="82"/>
        <v>6449</v>
      </c>
      <c r="M243" s="129">
        <f t="shared" si="82"/>
        <v>5441</v>
      </c>
      <c r="N243" s="129">
        <f t="shared" si="82"/>
        <v>5038</v>
      </c>
      <c r="O243" s="129">
        <f t="shared" si="82"/>
        <v>35</v>
      </c>
      <c r="P243" s="129">
        <f t="shared" si="82"/>
        <v>2252</v>
      </c>
      <c r="Q243" s="129">
        <f t="shared" si="82"/>
        <v>15</v>
      </c>
      <c r="R243" s="129">
        <f t="shared" si="82"/>
        <v>283</v>
      </c>
      <c r="S243" s="127" t="s">
        <v>15</v>
      </c>
      <c r="T243" s="128"/>
      <c r="U243" s="123">
        <f>SUM(U231:U232)</f>
        <v>4310</v>
      </c>
      <c r="V243" s="128"/>
      <c r="W243" s="123">
        <f>SUM(W231:W232)</f>
        <v>2358</v>
      </c>
      <c r="X243" s="129">
        <v>8861</v>
      </c>
      <c r="Y243" s="129">
        <f t="shared" ref="Y243:AW243" si="83">SUM(Y231:Y242)</f>
        <v>4593</v>
      </c>
      <c r="Z243" s="129">
        <f t="shared" si="83"/>
        <v>4607</v>
      </c>
      <c r="AA243" s="129">
        <f t="shared" si="83"/>
        <v>4566</v>
      </c>
      <c r="AB243" s="129">
        <f t="shared" si="83"/>
        <v>4500</v>
      </c>
      <c r="AC243" s="129">
        <f t="shared" si="83"/>
        <v>4534</v>
      </c>
      <c r="AD243" s="129">
        <f t="shared" si="83"/>
        <v>4500</v>
      </c>
      <c r="AE243" s="129">
        <f t="shared" si="83"/>
        <v>4628</v>
      </c>
      <c r="AF243" s="129">
        <f t="shared" si="83"/>
        <v>4500</v>
      </c>
      <c r="AG243" s="129">
        <f t="shared" si="83"/>
        <v>6463</v>
      </c>
      <c r="AH243" s="129">
        <f t="shared" si="83"/>
        <v>6824</v>
      </c>
      <c r="AI243" s="129">
        <f t="shared" si="83"/>
        <v>7157</v>
      </c>
      <c r="AJ243" s="129">
        <f t="shared" si="83"/>
        <v>7217</v>
      </c>
      <c r="AK243" s="129">
        <f t="shared" si="83"/>
        <v>0</v>
      </c>
      <c r="AL243" s="129">
        <f t="shared" si="83"/>
        <v>0</v>
      </c>
      <c r="AM243" s="129">
        <f t="shared" si="83"/>
        <v>0</v>
      </c>
      <c r="AN243" s="129">
        <f t="shared" si="83"/>
        <v>0</v>
      </c>
      <c r="AO243" s="129">
        <f t="shared" si="83"/>
        <v>0</v>
      </c>
      <c r="AP243" s="129">
        <f t="shared" si="83"/>
        <v>0</v>
      </c>
      <c r="AQ243" s="129">
        <f t="shared" si="83"/>
        <v>0</v>
      </c>
      <c r="AR243" s="129">
        <f t="shared" si="83"/>
        <v>0</v>
      </c>
      <c r="AS243" s="129">
        <f t="shared" si="83"/>
        <v>0</v>
      </c>
      <c r="AT243" s="129">
        <f t="shared" si="83"/>
        <v>0</v>
      </c>
      <c r="AU243" s="129">
        <f t="shared" si="83"/>
        <v>0</v>
      </c>
      <c r="AV243" s="129">
        <f t="shared" si="83"/>
        <v>0</v>
      </c>
      <c r="AW243" s="129">
        <f t="shared" si="83"/>
        <v>0</v>
      </c>
      <c r="AX243" s="14"/>
    </row>
    <row r="244" spans="1:50" x14ac:dyDescent="0.25">
      <c r="X244" s="163"/>
      <c r="AX244" s="14"/>
    </row>
    <row r="245" spans="1:50" s="68" customFormat="1" ht="25.5" x14ac:dyDescent="0.25">
      <c r="A245" s="155" t="s">
        <v>124</v>
      </c>
      <c r="B245" s="5"/>
      <c r="C245" s="5" t="str">
        <f t="shared" ref="C245:AW245" si="84">C$4</f>
        <v>10-31-jul-24</v>
      </c>
      <c r="D245" s="5"/>
      <c r="E245" s="5">
        <f t="shared" si="84"/>
        <v>45505</v>
      </c>
      <c r="F245" s="5" t="e">
        <f t="shared" ca="1" si="84"/>
        <v>#NAME?</v>
      </c>
      <c r="G245" s="5"/>
      <c r="H245" s="5" t="str">
        <f t="shared" si="84"/>
        <v>01-09-Out-24</v>
      </c>
      <c r="I245" s="5"/>
      <c r="J245" s="5" t="str">
        <f t="shared" si="84"/>
        <v>10-31-Out-24</v>
      </c>
      <c r="K245" s="5"/>
      <c r="L245" s="5">
        <f t="shared" si="84"/>
        <v>45566</v>
      </c>
      <c r="M245" s="5" t="e">
        <f t="shared" ca="1" si="84"/>
        <v>#NAME?</v>
      </c>
      <c r="N245" s="5" t="e">
        <f t="shared" ca="1" si="84"/>
        <v>#NAME?</v>
      </c>
      <c r="O245" s="5"/>
      <c r="P245" s="5" t="str">
        <f t="shared" si="84"/>
        <v>01-09/jan de 2025</v>
      </c>
      <c r="Q245" s="5"/>
      <c r="R245" s="5" t="str">
        <f t="shared" si="84"/>
        <v>01-04/jan de 2025</v>
      </c>
      <c r="S245" s="47" t="s">
        <v>125</v>
      </c>
      <c r="T245" s="48"/>
      <c r="U245" s="86" t="str">
        <f>U$4</f>
        <v>05-31/jan de 2025</v>
      </c>
      <c r="V245" s="48"/>
      <c r="W245" s="49" t="str">
        <f>W$4</f>
        <v>10-31/jan de 2025</v>
      </c>
      <c r="X245" s="48"/>
      <c r="Y245" s="8" t="e">
        <f t="shared" ref="Y245:AJ245" ca="1" si="85">Y$4</f>
        <v>#NAME?</v>
      </c>
      <c r="Z245" s="8" t="e">
        <f t="shared" ca="1" si="85"/>
        <v>#NAME?</v>
      </c>
      <c r="AA245" s="8" t="e">
        <f t="shared" ca="1" si="85"/>
        <v>#NAME?</v>
      </c>
      <c r="AB245" s="8" t="e">
        <f t="shared" ca="1" si="85"/>
        <v>#NAME?</v>
      </c>
      <c r="AC245" s="8" t="e">
        <f t="shared" ca="1" si="85"/>
        <v>#NAME?</v>
      </c>
      <c r="AD245" s="8" t="e">
        <f t="shared" ca="1" si="85"/>
        <v>#NAME?</v>
      </c>
      <c r="AE245" s="8" t="e">
        <f t="shared" ca="1" si="85"/>
        <v>#NAME?</v>
      </c>
      <c r="AF245" s="8" t="e">
        <f t="shared" ca="1" si="85"/>
        <v>#NAME?</v>
      </c>
      <c r="AG245" s="8" t="e">
        <f t="shared" ca="1" si="85"/>
        <v>#NAME?</v>
      </c>
      <c r="AH245" s="8" t="e">
        <f t="shared" ca="1" si="85"/>
        <v>#NAME?</v>
      </c>
      <c r="AI245" s="8" t="e">
        <f t="shared" ca="1" si="85"/>
        <v>#NAME?</v>
      </c>
      <c r="AJ245" s="8" t="e">
        <f t="shared" ca="1" si="85"/>
        <v>#NAME?</v>
      </c>
      <c r="AK245" s="8" t="e">
        <f t="shared" ca="1" si="84"/>
        <v>#NAME?</v>
      </c>
      <c r="AL245" s="8" t="e">
        <f t="shared" ca="1" si="84"/>
        <v>#NAME?</v>
      </c>
      <c r="AM245" s="8" t="e">
        <f t="shared" ca="1" si="84"/>
        <v>#NAME?</v>
      </c>
      <c r="AN245" s="8" t="e">
        <f t="shared" ca="1" si="84"/>
        <v>#NAME?</v>
      </c>
      <c r="AO245" s="8" t="e">
        <f t="shared" ca="1" si="84"/>
        <v>#NAME?</v>
      </c>
      <c r="AP245" s="8" t="e">
        <f t="shared" ca="1" si="84"/>
        <v>#NAME?</v>
      </c>
      <c r="AQ245" s="8" t="e">
        <f t="shared" ca="1" si="84"/>
        <v>#NAME?</v>
      </c>
      <c r="AR245" s="8" t="e">
        <f t="shared" ca="1" si="84"/>
        <v>#NAME?</v>
      </c>
      <c r="AS245" s="8" t="e">
        <f t="shared" ca="1" si="84"/>
        <v>#NAME?</v>
      </c>
      <c r="AT245" s="8" t="e">
        <f t="shared" ca="1" si="84"/>
        <v>#NAME?</v>
      </c>
      <c r="AU245" s="8" t="e">
        <f t="shared" ca="1" si="84"/>
        <v>#NAME?</v>
      </c>
      <c r="AV245" s="8" t="e">
        <f t="shared" ca="1" si="84"/>
        <v>#NAME?</v>
      </c>
      <c r="AW245" s="8" t="e">
        <f t="shared" ca="1" si="84"/>
        <v>#NAME?</v>
      </c>
    </row>
    <row r="246" spans="1:50" s="14" customFormat="1" x14ac:dyDescent="0.25">
      <c r="A246" s="109" t="s">
        <v>126</v>
      </c>
      <c r="B246" s="161"/>
      <c r="C246" s="130">
        <v>72</v>
      </c>
      <c r="D246" s="161"/>
      <c r="E246" s="131">
        <v>342</v>
      </c>
      <c r="F246" s="130">
        <v>239</v>
      </c>
      <c r="G246" s="161"/>
      <c r="H246" s="96">
        <v>174</v>
      </c>
      <c r="I246" s="161"/>
      <c r="J246" s="96">
        <v>82</v>
      </c>
      <c r="K246" s="161"/>
      <c r="L246" s="93">
        <f>H246+J246</f>
        <v>256</v>
      </c>
      <c r="M246" s="130">
        <v>215</v>
      </c>
      <c r="N246" s="130">
        <v>286</v>
      </c>
      <c r="O246" s="161"/>
      <c r="P246" s="130">
        <v>0</v>
      </c>
      <c r="Q246" s="161"/>
      <c r="R246" s="130">
        <v>0</v>
      </c>
      <c r="S246" s="109" t="s">
        <v>126</v>
      </c>
      <c r="T246" s="164"/>
      <c r="U246" s="165">
        <v>199</v>
      </c>
      <c r="V246" s="166"/>
      <c r="W246" s="161">
        <v>199</v>
      </c>
      <c r="X246" s="161"/>
      <c r="Y246" s="18">
        <f t="shared" ref="Y246:Y251" si="86">P246+W246</f>
        <v>199</v>
      </c>
      <c r="Z246" s="130">
        <v>293</v>
      </c>
      <c r="AA246" s="130">
        <v>280</v>
      </c>
      <c r="AB246" s="130">
        <v>324</v>
      </c>
      <c r="AC246" s="130">
        <v>394</v>
      </c>
      <c r="AD246" s="130">
        <v>266</v>
      </c>
      <c r="AE246" s="130">
        <v>294</v>
      </c>
      <c r="AF246" s="130">
        <v>241</v>
      </c>
      <c r="AG246" s="130">
        <v>210</v>
      </c>
      <c r="AH246" s="130">
        <v>223</v>
      </c>
      <c r="AI246" s="130">
        <v>226</v>
      </c>
      <c r="AJ246" s="130">
        <v>203</v>
      </c>
      <c r="AK246" s="130"/>
      <c r="AL246" s="130"/>
      <c r="AM246" s="130"/>
      <c r="AN246" s="130"/>
      <c r="AO246" s="130"/>
      <c r="AP246" s="130"/>
      <c r="AQ246" s="130"/>
      <c r="AR246" s="130"/>
      <c r="AS246" s="130"/>
      <c r="AT246" s="130"/>
      <c r="AU246" s="130"/>
      <c r="AV246" s="130"/>
      <c r="AW246" s="130"/>
    </row>
    <row r="247" spans="1:50" s="14" customFormat="1" x14ac:dyDescent="0.25">
      <c r="A247" s="109" t="s">
        <v>127</v>
      </c>
      <c r="B247" s="161"/>
      <c r="C247" s="130">
        <v>73</v>
      </c>
      <c r="D247" s="161"/>
      <c r="E247" s="131">
        <v>179</v>
      </c>
      <c r="F247" s="130">
        <v>171</v>
      </c>
      <c r="G247" s="161"/>
      <c r="H247" s="96">
        <v>0</v>
      </c>
      <c r="I247" s="161"/>
      <c r="J247" s="96">
        <v>0</v>
      </c>
      <c r="K247" s="161"/>
      <c r="L247" s="93">
        <f>H247+J247</f>
        <v>0</v>
      </c>
      <c r="M247" s="130">
        <v>0</v>
      </c>
      <c r="N247" s="130">
        <v>0</v>
      </c>
      <c r="O247" s="161"/>
      <c r="P247" s="130">
        <v>0</v>
      </c>
      <c r="Q247" s="161"/>
      <c r="R247" s="130">
        <v>0</v>
      </c>
      <c r="S247" s="109" t="s">
        <v>127</v>
      </c>
      <c r="T247" s="164"/>
      <c r="U247" s="165">
        <v>0</v>
      </c>
      <c r="V247" s="166"/>
      <c r="W247" s="161">
        <v>0</v>
      </c>
      <c r="X247" s="161"/>
      <c r="Y247" s="18">
        <f t="shared" si="86"/>
        <v>0</v>
      </c>
      <c r="Z247" s="130">
        <v>0</v>
      </c>
      <c r="AA247" s="130">
        <v>263</v>
      </c>
      <c r="AB247" s="130">
        <v>322</v>
      </c>
      <c r="AC247" s="130">
        <v>392</v>
      </c>
      <c r="AD247" s="130">
        <v>266</v>
      </c>
      <c r="AE247" s="130">
        <v>292</v>
      </c>
      <c r="AF247" s="130">
        <v>241</v>
      </c>
      <c r="AG247" s="130">
        <v>210</v>
      </c>
      <c r="AH247" s="130">
        <v>223</v>
      </c>
      <c r="AI247" s="130">
        <v>226</v>
      </c>
      <c r="AJ247" s="130">
        <v>210</v>
      </c>
      <c r="AK247" s="130"/>
      <c r="AL247" s="130"/>
      <c r="AM247" s="130"/>
      <c r="AN247" s="130"/>
      <c r="AO247" s="130"/>
      <c r="AP247" s="130"/>
      <c r="AQ247" s="130"/>
      <c r="AR247" s="130"/>
      <c r="AS247" s="130"/>
      <c r="AT247" s="130"/>
      <c r="AU247" s="130"/>
      <c r="AV247" s="130"/>
      <c r="AW247" s="130"/>
    </row>
    <row r="248" spans="1:50" s="14" customFormat="1" x14ac:dyDescent="0.25">
      <c r="A248" s="109" t="s">
        <v>128</v>
      </c>
      <c r="B248" s="161"/>
      <c r="C248" s="130">
        <v>0</v>
      </c>
      <c r="D248" s="161"/>
      <c r="E248" s="131">
        <v>0</v>
      </c>
      <c r="F248" s="130">
        <v>0</v>
      </c>
      <c r="G248" s="161"/>
      <c r="H248" s="96">
        <v>0</v>
      </c>
      <c r="I248" s="161"/>
      <c r="J248" s="96">
        <v>0</v>
      </c>
      <c r="K248" s="161"/>
      <c r="L248" s="93">
        <f>H248+J248</f>
        <v>0</v>
      </c>
      <c r="M248" s="130">
        <v>0</v>
      </c>
      <c r="N248" s="130">
        <v>0</v>
      </c>
      <c r="O248" s="161"/>
      <c r="P248" s="130">
        <v>0</v>
      </c>
      <c r="Q248" s="161"/>
      <c r="R248" s="130">
        <v>0</v>
      </c>
      <c r="S248" s="109" t="s">
        <v>128</v>
      </c>
      <c r="T248" s="164"/>
      <c r="U248" s="165">
        <v>0</v>
      </c>
      <c r="V248" s="166"/>
      <c r="W248" s="161">
        <v>0</v>
      </c>
      <c r="X248" s="161"/>
      <c r="Y248" s="18">
        <f t="shared" si="86"/>
        <v>0</v>
      </c>
      <c r="Z248" s="130">
        <v>0</v>
      </c>
      <c r="AA248" s="130">
        <v>0</v>
      </c>
      <c r="AB248" s="130">
        <v>0</v>
      </c>
      <c r="AC248" s="130">
        <v>0</v>
      </c>
      <c r="AD248" s="130">
        <v>0</v>
      </c>
      <c r="AE248" s="130">
        <v>0</v>
      </c>
      <c r="AF248" s="130">
        <v>0</v>
      </c>
      <c r="AG248" s="130">
        <v>0</v>
      </c>
      <c r="AH248" s="130">
        <v>0</v>
      </c>
      <c r="AI248" s="130">
        <v>0</v>
      </c>
      <c r="AJ248" s="130">
        <v>0</v>
      </c>
      <c r="AK248" s="130"/>
      <c r="AL248" s="130"/>
      <c r="AM248" s="130"/>
      <c r="AN248" s="130"/>
      <c r="AO248" s="130"/>
      <c r="AP248" s="130"/>
      <c r="AQ248" s="130"/>
      <c r="AR248" s="130"/>
      <c r="AS248" s="130"/>
      <c r="AT248" s="130"/>
      <c r="AU248" s="130"/>
      <c r="AV248" s="130"/>
      <c r="AW248" s="130"/>
    </row>
    <row r="249" spans="1:50" s="14" customFormat="1" x14ac:dyDescent="0.25">
      <c r="A249" s="109" t="s">
        <v>129</v>
      </c>
      <c r="B249" s="161"/>
      <c r="C249" s="130">
        <v>74</v>
      </c>
      <c r="D249" s="161"/>
      <c r="E249" s="131">
        <v>273</v>
      </c>
      <c r="F249" s="130">
        <v>239</v>
      </c>
      <c r="G249" s="161"/>
      <c r="H249" s="96">
        <v>174</v>
      </c>
      <c r="I249" s="161"/>
      <c r="J249" s="96">
        <v>82</v>
      </c>
      <c r="K249" s="161"/>
      <c r="L249" s="93">
        <f>H249+J249</f>
        <v>256</v>
      </c>
      <c r="M249" s="130">
        <v>215</v>
      </c>
      <c r="N249" s="130">
        <v>286</v>
      </c>
      <c r="O249" s="161"/>
      <c r="P249" s="130">
        <v>0</v>
      </c>
      <c r="Q249" s="161"/>
      <c r="R249" s="130">
        <v>0</v>
      </c>
      <c r="S249" s="109" t="s">
        <v>129</v>
      </c>
      <c r="T249" s="164"/>
      <c r="U249" s="165">
        <v>199</v>
      </c>
      <c r="V249" s="166"/>
      <c r="W249" s="161">
        <v>199</v>
      </c>
      <c r="X249" s="161"/>
      <c r="Y249" s="18">
        <f t="shared" si="86"/>
        <v>199</v>
      </c>
      <c r="Z249" s="130">
        <v>292</v>
      </c>
      <c r="AA249" s="130">
        <v>280</v>
      </c>
      <c r="AB249" s="130">
        <v>322</v>
      </c>
      <c r="AC249" s="130">
        <v>394</v>
      </c>
      <c r="AD249" s="130">
        <v>266</v>
      </c>
      <c r="AE249" s="130">
        <v>293</v>
      </c>
      <c r="AF249" s="130">
        <v>241</v>
      </c>
      <c r="AG249" s="130">
        <v>213</v>
      </c>
      <c r="AH249" s="130">
        <v>223</v>
      </c>
      <c r="AI249" s="130">
        <v>226</v>
      </c>
      <c r="AJ249" s="130">
        <v>202</v>
      </c>
      <c r="AK249" s="130"/>
      <c r="AL249" s="130"/>
      <c r="AM249" s="130"/>
      <c r="AN249" s="130"/>
      <c r="AO249" s="130"/>
      <c r="AP249" s="130"/>
      <c r="AQ249" s="130"/>
      <c r="AR249" s="130"/>
      <c r="AS249" s="130"/>
      <c r="AT249" s="130"/>
      <c r="AU249" s="130"/>
      <c r="AV249" s="130"/>
      <c r="AW249" s="130"/>
    </row>
    <row r="250" spans="1:50" s="14" customFormat="1" x14ac:dyDescent="0.25">
      <c r="A250" s="109" t="s">
        <v>130</v>
      </c>
      <c r="B250" s="161"/>
      <c r="C250" s="130">
        <v>61</v>
      </c>
      <c r="D250" s="161"/>
      <c r="E250" s="131">
        <v>154</v>
      </c>
      <c r="F250" s="130">
        <v>237</v>
      </c>
      <c r="G250" s="161"/>
      <c r="H250" s="96">
        <v>174</v>
      </c>
      <c r="I250" s="161"/>
      <c r="J250" s="96">
        <v>83</v>
      </c>
      <c r="K250" s="161"/>
      <c r="L250" s="93">
        <f>H250+J250</f>
        <v>257</v>
      </c>
      <c r="M250" s="130">
        <v>215</v>
      </c>
      <c r="N250" s="130">
        <v>286</v>
      </c>
      <c r="O250" s="161"/>
      <c r="P250" s="130">
        <v>0</v>
      </c>
      <c r="Q250" s="161"/>
      <c r="R250" s="130">
        <v>0</v>
      </c>
      <c r="S250" s="109" t="s">
        <v>130</v>
      </c>
      <c r="T250" s="164"/>
      <c r="U250" s="165">
        <v>199</v>
      </c>
      <c r="V250" s="166"/>
      <c r="W250" s="161">
        <v>199</v>
      </c>
      <c r="X250" s="161"/>
      <c r="Y250" s="18">
        <f t="shared" si="86"/>
        <v>199</v>
      </c>
      <c r="Z250" s="130">
        <v>292</v>
      </c>
      <c r="AA250" s="130">
        <v>279</v>
      </c>
      <c r="AB250" s="130">
        <v>321</v>
      </c>
      <c r="AC250" s="130">
        <v>393</v>
      </c>
      <c r="AD250" s="130">
        <v>266</v>
      </c>
      <c r="AE250" s="130">
        <v>292</v>
      </c>
      <c r="AF250" s="130">
        <v>241</v>
      </c>
      <c r="AG250" s="130">
        <v>210</v>
      </c>
      <c r="AH250" s="130">
        <v>222</v>
      </c>
      <c r="AI250" s="130">
        <v>226</v>
      </c>
      <c r="AJ250" s="130">
        <v>202</v>
      </c>
      <c r="AK250" s="130"/>
      <c r="AL250" s="130"/>
      <c r="AM250" s="130"/>
      <c r="AN250" s="130"/>
      <c r="AO250" s="130"/>
      <c r="AP250" s="130"/>
      <c r="AQ250" s="130"/>
      <c r="AR250" s="130"/>
      <c r="AS250" s="130"/>
      <c r="AT250" s="130"/>
      <c r="AU250" s="130"/>
      <c r="AV250" s="130"/>
      <c r="AW250" s="130"/>
    </row>
    <row r="251" spans="1:50" s="14" customFormat="1" x14ac:dyDescent="0.25">
      <c r="A251" s="109" t="s">
        <v>131</v>
      </c>
      <c r="B251" s="161"/>
      <c r="C251" s="130"/>
      <c r="D251" s="161"/>
      <c r="E251" s="131"/>
      <c r="F251" s="130"/>
      <c r="G251" s="161"/>
      <c r="H251" s="96"/>
      <c r="I251" s="161"/>
      <c r="J251" s="96"/>
      <c r="K251" s="161"/>
      <c r="L251" s="93"/>
      <c r="M251" s="130"/>
      <c r="N251" s="130"/>
      <c r="O251" s="161"/>
      <c r="P251" s="130">
        <v>0</v>
      </c>
      <c r="Q251" s="161"/>
      <c r="R251" s="130">
        <v>0</v>
      </c>
      <c r="S251" s="109" t="s">
        <v>131</v>
      </c>
      <c r="T251" s="164"/>
      <c r="U251" s="167">
        <v>199</v>
      </c>
      <c r="V251" s="166"/>
      <c r="W251" s="166">
        <v>199</v>
      </c>
      <c r="X251" s="161"/>
      <c r="Y251" s="18">
        <f t="shared" si="86"/>
        <v>199</v>
      </c>
      <c r="Z251" s="130">
        <v>292</v>
      </c>
      <c r="AA251" s="130">
        <v>20</v>
      </c>
      <c r="AB251" s="130">
        <v>1</v>
      </c>
      <c r="AC251" s="130">
        <v>0</v>
      </c>
      <c r="AD251" s="130">
        <v>0</v>
      </c>
      <c r="AE251" s="130">
        <v>0</v>
      </c>
      <c r="AF251" s="130">
        <v>0</v>
      </c>
      <c r="AG251" s="130">
        <v>0</v>
      </c>
      <c r="AH251" s="130">
        <v>0</v>
      </c>
      <c r="AI251" s="130">
        <v>0</v>
      </c>
      <c r="AJ251" s="130">
        <v>0</v>
      </c>
      <c r="AK251" s="130"/>
      <c r="AL251" s="130"/>
      <c r="AM251" s="130"/>
      <c r="AN251" s="130"/>
      <c r="AO251" s="130"/>
      <c r="AP251" s="130"/>
      <c r="AQ251" s="130"/>
      <c r="AR251" s="130"/>
      <c r="AS251" s="130"/>
      <c r="AT251" s="130"/>
      <c r="AU251" s="130"/>
      <c r="AV251" s="130"/>
      <c r="AW251" s="130"/>
    </row>
    <row r="252" spans="1:50" s="23" customFormat="1" x14ac:dyDescent="0.25">
      <c r="A252" s="127" t="s">
        <v>15</v>
      </c>
      <c r="B252" s="168"/>
      <c r="C252" s="129">
        <f>SUM(C246:C250)</f>
        <v>280</v>
      </c>
      <c r="D252" s="168"/>
      <c r="E252" s="129">
        <f>SUM(E246:E250)</f>
        <v>948</v>
      </c>
      <c r="F252" s="129">
        <f>SUM(F246:F250)</f>
        <v>886</v>
      </c>
      <c r="G252" s="168"/>
      <c r="H252" s="129">
        <f>SUM(H246:H250)</f>
        <v>522</v>
      </c>
      <c r="I252" s="168"/>
      <c r="J252" s="129">
        <f>SUM(J246:J250)</f>
        <v>247</v>
      </c>
      <c r="K252" s="168"/>
      <c r="L252" s="129">
        <f>SUM(L246:L250)</f>
        <v>769</v>
      </c>
      <c r="M252" s="129">
        <f>SUM(M246:M250)</f>
        <v>645</v>
      </c>
      <c r="N252" s="129">
        <f>SUM(N246:N250)</f>
        <v>858</v>
      </c>
      <c r="O252" s="168"/>
      <c r="P252" s="129">
        <f>SUM(P246:P251)</f>
        <v>0</v>
      </c>
      <c r="Q252" s="168"/>
      <c r="R252" s="129">
        <f>SUM(R246:R251)</f>
        <v>0</v>
      </c>
      <c r="S252" s="127" t="s">
        <v>15</v>
      </c>
      <c r="T252" s="128"/>
      <c r="U252" s="169">
        <f>SUM(U246:U251)</f>
        <v>796</v>
      </c>
      <c r="V252" s="128"/>
      <c r="W252" s="123">
        <f>SUM(W246:W251)</f>
        <v>796</v>
      </c>
      <c r="X252" s="168"/>
      <c r="Y252" s="129">
        <f>SUM(Y246:Y251)</f>
        <v>796</v>
      </c>
      <c r="Z252" s="129">
        <f t="shared" ref="Z252:AW252" si="87">SUM(Z246:Z251)</f>
        <v>1169</v>
      </c>
      <c r="AA252" s="129">
        <f t="shared" si="87"/>
        <v>1122</v>
      </c>
      <c r="AB252" s="129">
        <f t="shared" si="87"/>
        <v>1290</v>
      </c>
      <c r="AC252" s="129">
        <f t="shared" si="87"/>
        <v>1573</v>
      </c>
      <c r="AD252" s="129">
        <f t="shared" si="87"/>
        <v>1064</v>
      </c>
      <c r="AE252" s="129">
        <f t="shared" si="87"/>
        <v>1171</v>
      </c>
      <c r="AF252" s="129">
        <f t="shared" si="87"/>
        <v>964</v>
      </c>
      <c r="AG252" s="129">
        <f t="shared" si="87"/>
        <v>843</v>
      </c>
      <c r="AH252" s="129">
        <f t="shared" si="87"/>
        <v>891</v>
      </c>
      <c r="AI252" s="129">
        <f t="shared" si="87"/>
        <v>904</v>
      </c>
      <c r="AJ252" s="129">
        <f t="shared" si="87"/>
        <v>817</v>
      </c>
      <c r="AK252" s="129">
        <f t="shared" si="87"/>
        <v>0</v>
      </c>
      <c r="AL252" s="129">
        <f t="shared" si="87"/>
        <v>0</v>
      </c>
      <c r="AM252" s="129">
        <f t="shared" si="87"/>
        <v>0</v>
      </c>
      <c r="AN252" s="129">
        <f t="shared" si="87"/>
        <v>0</v>
      </c>
      <c r="AO252" s="129">
        <f t="shared" si="87"/>
        <v>0</v>
      </c>
      <c r="AP252" s="129">
        <f t="shared" si="87"/>
        <v>0</v>
      </c>
      <c r="AQ252" s="129">
        <f t="shared" si="87"/>
        <v>0</v>
      </c>
      <c r="AR252" s="129">
        <f t="shared" si="87"/>
        <v>0</v>
      </c>
      <c r="AS252" s="129">
        <f t="shared" si="87"/>
        <v>0</v>
      </c>
      <c r="AT252" s="129">
        <f t="shared" si="87"/>
        <v>0</v>
      </c>
      <c r="AU252" s="129">
        <f t="shared" si="87"/>
        <v>0</v>
      </c>
      <c r="AV252" s="129">
        <f t="shared" si="87"/>
        <v>0</v>
      </c>
      <c r="AW252" s="129">
        <f t="shared" si="87"/>
        <v>0</v>
      </c>
    </row>
    <row r="254" spans="1:50" s="9" customFormat="1" ht="25.5" x14ac:dyDescent="0.25">
      <c r="A254" s="4" t="s">
        <v>132</v>
      </c>
      <c r="B254" s="5" t="str">
        <f>B$4</f>
        <v>Meta Parcial</v>
      </c>
      <c r="C254" s="5" t="str">
        <f t="shared" ref="C254:AW254" si="88">C$4</f>
        <v>10-31-jul-24</v>
      </c>
      <c r="D254" s="5" t="str">
        <f t="shared" si="88"/>
        <v>Meta Mensal</v>
      </c>
      <c r="E254" s="5">
        <f t="shared" si="88"/>
        <v>45505</v>
      </c>
      <c r="F254" s="5" t="e">
        <f t="shared" ca="1" si="88"/>
        <v>#NAME?</v>
      </c>
      <c r="G254" s="5" t="str">
        <f t="shared" si="88"/>
        <v>Meta Parcial</v>
      </c>
      <c r="H254" s="5" t="str">
        <f t="shared" si="88"/>
        <v>01-09-Out-24</v>
      </c>
      <c r="I254" s="5" t="str">
        <f t="shared" si="88"/>
        <v>Meta Parcial</v>
      </c>
      <c r="J254" s="5" t="str">
        <f t="shared" si="88"/>
        <v>10-31-Out-24</v>
      </c>
      <c r="K254" s="5" t="str">
        <f t="shared" si="88"/>
        <v>Meta Mensal</v>
      </c>
      <c r="L254" s="5">
        <f t="shared" si="88"/>
        <v>45566</v>
      </c>
      <c r="M254" s="5" t="e">
        <f t="shared" ca="1" si="88"/>
        <v>#NAME?</v>
      </c>
      <c r="N254" s="5" t="e">
        <f t="shared" ca="1" si="88"/>
        <v>#NAME?</v>
      </c>
      <c r="O254" s="5" t="str">
        <f t="shared" si="88"/>
        <v>Meta Parcial</v>
      </c>
      <c r="P254" s="5" t="str">
        <f t="shared" si="88"/>
        <v>01-09/jan de 2025</v>
      </c>
      <c r="Q254" s="5" t="str">
        <f t="shared" si="88"/>
        <v>Meta Parcial</v>
      </c>
      <c r="R254" s="5" t="str">
        <f t="shared" si="88"/>
        <v>01-04/jan de 2025</v>
      </c>
      <c r="S254" s="7" t="s">
        <v>133</v>
      </c>
      <c r="T254" s="8" t="str">
        <f>T$4</f>
        <v>Meta Parcial</v>
      </c>
      <c r="U254" s="8" t="str">
        <f>U$4</f>
        <v>05-31/jan de 2025</v>
      </c>
      <c r="V254" s="8" t="str">
        <f>V$4</f>
        <v>Meta Parcial</v>
      </c>
      <c r="W254" s="8" t="str">
        <f>W$4</f>
        <v>10-31/jan de 2025</v>
      </c>
      <c r="X254" s="8" t="s">
        <v>6</v>
      </c>
      <c r="Y254" s="8" t="e">
        <f t="shared" ref="Y254:AJ254" ca="1" si="89">Y$4</f>
        <v>#NAME?</v>
      </c>
      <c r="Z254" s="8" t="e">
        <f t="shared" ca="1" si="89"/>
        <v>#NAME?</v>
      </c>
      <c r="AA254" s="8" t="e">
        <f t="shared" ca="1" si="89"/>
        <v>#NAME?</v>
      </c>
      <c r="AB254" s="8" t="e">
        <f t="shared" ca="1" si="89"/>
        <v>#NAME?</v>
      </c>
      <c r="AC254" s="8" t="e">
        <f t="shared" ca="1" si="89"/>
        <v>#NAME?</v>
      </c>
      <c r="AD254" s="8" t="e">
        <f t="shared" ca="1" si="89"/>
        <v>#NAME?</v>
      </c>
      <c r="AE254" s="8" t="e">
        <f t="shared" ca="1" si="89"/>
        <v>#NAME?</v>
      </c>
      <c r="AF254" s="8" t="e">
        <f t="shared" ca="1" si="89"/>
        <v>#NAME?</v>
      </c>
      <c r="AG254" s="8" t="e">
        <f t="shared" ca="1" si="89"/>
        <v>#NAME?</v>
      </c>
      <c r="AH254" s="8" t="e">
        <f t="shared" ca="1" si="89"/>
        <v>#NAME?</v>
      </c>
      <c r="AI254" s="8" t="e">
        <f t="shared" ca="1" si="89"/>
        <v>#NAME?</v>
      </c>
      <c r="AJ254" s="8" t="e">
        <f t="shared" ca="1" si="89"/>
        <v>#NAME?</v>
      </c>
      <c r="AK254" s="8" t="e">
        <f t="shared" ca="1" si="88"/>
        <v>#NAME?</v>
      </c>
      <c r="AL254" s="8" t="e">
        <f t="shared" ca="1" si="88"/>
        <v>#NAME?</v>
      </c>
      <c r="AM254" s="8" t="e">
        <f t="shared" ca="1" si="88"/>
        <v>#NAME?</v>
      </c>
      <c r="AN254" s="8" t="e">
        <f t="shared" ca="1" si="88"/>
        <v>#NAME?</v>
      </c>
      <c r="AO254" s="8" t="e">
        <f t="shared" ca="1" si="88"/>
        <v>#NAME?</v>
      </c>
      <c r="AP254" s="8" t="e">
        <f t="shared" ca="1" si="88"/>
        <v>#NAME?</v>
      </c>
      <c r="AQ254" s="8" t="e">
        <f t="shared" ca="1" si="88"/>
        <v>#NAME?</v>
      </c>
      <c r="AR254" s="8" t="e">
        <f t="shared" ca="1" si="88"/>
        <v>#NAME?</v>
      </c>
      <c r="AS254" s="8" t="e">
        <f t="shared" ca="1" si="88"/>
        <v>#NAME?</v>
      </c>
      <c r="AT254" s="8" t="e">
        <f t="shared" ca="1" si="88"/>
        <v>#NAME?</v>
      </c>
      <c r="AU254" s="8" t="e">
        <f t="shared" ca="1" si="88"/>
        <v>#NAME?</v>
      </c>
      <c r="AV254" s="8" t="e">
        <f t="shared" ca="1" si="88"/>
        <v>#NAME?</v>
      </c>
      <c r="AW254" s="8" t="e">
        <f t="shared" ca="1" si="88"/>
        <v>#NAME?</v>
      </c>
    </row>
    <row r="255" spans="1:50" s="14" customFormat="1" x14ac:dyDescent="0.25">
      <c r="A255" s="15" t="s">
        <v>134</v>
      </c>
      <c r="B255" s="18">
        <f>(D255/31)*22</f>
        <v>170.32258064516128</v>
      </c>
      <c r="C255" s="130">
        <v>0</v>
      </c>
      <c r="D255" s="18">
        <v>240</v>
      </c>
      <c r="E255" s="131">
        <v>0</v>
      </c>
      <c r="F255" s="130">
        <v>0</v>
      </c>
      <c r="G255" s="93">
        <f>(K255/31)*9</f>
        <v>69.677419354838719</v>
      </c>
      <c r="H255" s="96">
        <v>0</v>
      </c>
      <c r="I255" s="93">
        <f>(K255/31)*22</f>
        <v>170.32258064516128</v>
      </c>
      <c r="J255" s="96">
        <v>0</v>
      </c>
      <c r="K255" s="93">
        <f>D255</f>
        <v>240</v>
      </c>
      <c r="L255" s="93">
        <f>H255+J255</f>
        <v>0</v>
      </c>
      <c r="M255" s="130">
        <v>0</v>
      </c>
      <c r="N255" s="130">
        <v>0</v>
      </c>
      <c r="O255" s="93">
        <f>ROUND((K255/31)*9,0)</f>
        <v>70</v>
      </c>
      <c r="P255" s="130">
        <v>0</v>
      </c>
      <c r="Q255" s="93">
        <f>ROUND((K255/31)*4,0)</f>
        <v>31</v>
      </c>
      <c r="R255" s="130">
        <v>0</v>
      </c>
      <c r="S255" s="15" t="s">
        <v>134</v>
      </c>
      <c r="T255" s="93">
        <f>ROUND((X255/31)*27,0)</f>
        <v>157</v>
      </c>
      <c r="U255" s="119">
        <v>0</v>
      </c>
      <c r="V255" s="93">
        <f>ROUND((X255/31)*22,0)</f>
        <v>128</v>
      </c>
      <c r="W255" s="119">
        <v>0</v>
      </c>
      <c r="X255" s="93">
        <v>180</v>
      </c>
      <c r="Y255" s="18">
        <f>P255+W255</f>
        <v>0</v>
      </c>
      <c r="Z255" s="130">
        <v>0</v>
      </c>
      <c r="AA255" s="130">
        <v>0</v>
      </c>
      <c r="AB255" s="130">
        <v>0</v>
      </c>
      <c r="AC255" s="130">
        <v>0</v>
      </c>
      <c r="AD255" s="130">
        <v>0</v>
      </c>
      <c r="AE255" s="130">
        <v>0</v>
      </c>
      <c r="AF255" s="130">
        <v>0</v>
      </c>
      <c r="AG255" s="130">
        <v>0</v>
      </c>
      <c r="AH255" s="130">
        <v>0</v>
      </c>
      <c r="AI255" s="130">
        <v>0</v>
      </c>
      <c r="AJ255" s="130">
        <v>0</v>
      </c>
      <c r="AK255" s="130"/>
      <c r="AL255" s="130"/>
      <c r="AM255" s="130"/>
      <c r="AN255" s="130"/>
      <c r="AO255" s="130"/>
      <c r="AP255" s="130"/>
      <c r="AQ255" s="130"/>
      <c r="AR255" s="130"/>
      <c r="AS255" s="130"/>
      <c r="AT255" s="130"/>
      <c r="AU255" s="130"/>
      <c r="AV255" s="130"/>
      <c r="AW255" s="130"/>
    </row>
    <row r="256" spans="1:50" s="14" customFormat="1" x14ac:dyDescent="0.25">
      <c r="A256" s="15" t="s">
        <v>135</v>
      </c>
      <c r="B256" s="18">
        <f>(D256/31)*22</f>
        <v>255.48387096774195</v>
      </c>
      <c r="C256" s="130">
        <v>0</v>
      </c>
      <c r="D256" s="18">
        <v>360</v>
      </c>
      <c r="E256" s="131">
        <v>0</v>
      </c>
      <c r="F256" s="130">
        <v>0</v>
      </c>
      <c r="G256" s="93">
        <f>(K256/31)*9</f>
        <v>104.51612903225806</v>
      </c>
      <c r="H256" s="96">
        <v>0</v>
      </c>
      <c r="I256" s="93">
        <f>(K256/31)*22</f>
        <v>255.48387096774195</v>
      </c>
      <c r="J256" s="96">
        <v>0</v>
      </c>
      <c r="K256" s="93">
        <f>D256</f>
        <v>360</v>
      </c>
      <c r="L256" s="93">
        <f>H256+J256</f>
        <v>0</v>
      </c>
      <c r="M256" s="130">
        <v>0</v>
      </c>
      <c r="N256" s="130">
        <v>0</v>
      </c>
      <c r="O256" s="93">
        <f>ROUND((K256/31)*9,0)</f>
        <v>105</v>
      </c>
      <c r="P256" s="130">
        <v>0</v>
      </c>
      <c r="Q256" s="93">
        <f>ROUND((K256/31)*4,0)</f>
        <v>46</v>
      </c>
      <c r="R256" s="130">
        <v>0</v>
      </c>
      <c r="S256" s="15" t="s">
        <v>135</v>
      </c>
      <c r="T256" s="93">
        <f>ROUND((X256/31)*27,0)</f>
        <v>235</v>
      </c>
      <c r="U256" s="119">
        <v>0</v>
      </c>
      <c r="V256" s="93">
        <f>ROUND((X256/31)*22,0)</f>
        <v>192</v>
      </c>
      <c r="W256" s="119">
        <v>0</v>
      </c>
      <c r="X256" s="93">
        <v>270</v>
      </c>
      <c r="Y256" s="18">
        <f>P256+W256</f>
        <v>0</v>
      </c>
      <c r="Z256" s="130">
        <v>0</v>
      </c>
      <c r="AA256" s="130">
        <v>0</v>
      </c>
      <c r="AB256" s="130">
        <v>0</v>
      </c>
      <c r="AC256" s="130">
        <v>0</v>
      </c>
      <c r="AD256" s="130">
        <v>0</v>
      </c>
      <c r="AE256" s="130">
        <v>0</v>
      </c>
      <c r="AF256" s="130">
        <v>0</v>
      </c>
      <c r="AG256" s="130">
        <v>0</v>
      </c>
      <c r="AH256" s="130">
        <v>0</v>
      </c>
      <c r="AI256" s="130">
        <v>0</v>
      </c>
      <c r="AJ256" s="130">
        <v>0</v>
      </c>
      <c r="AK256" s="130"/>
      <c r="AL256" s="130"/>
      <c r="AM256" s="130"/>
      <c r="AN256" s="130"/>
      <c r="AO256" s="130"/>
      <c r="AP256" s="130"/>
      <c r="AQ256" s="130"/>
      <c r="AR256" s="130"/>
      <c r="AS256" s="130"/>
      <c r="AT256" s="130"/>
      <c r="AU256" s="130"/>
      <c r="AV256" s="130"/>
      <c r="AW256" s="130"/>
    </row>
    <row r="257" spans="1:49" s="23" customFormat="1" x14ac:dyDescent="0.25">
      <c r="A257" s="19" t="s">
        <v>15</v>
      </c>
      <c r="B257" s="22">
        <f>SUM(B255:B256)</f>
        <v>425.80645161290323</v>
      </c>
      <c r="C257" s="22">
        <f>SUM(C255:C256)</f>
        <v>0</v>
      </c>
      <c r="D257" s="22">
        <f>SUM(D255:D256)</f>
        <v>600</v>
      </c>
      <c r="E257" s="22">
        <f t="shared" ref="E257:R257" si="90">SUM(E255:E256)</f>
        <v>0</v>
      </c>
      <c r="F257" s="22">
        <f t="shared" si="90"/>
        <v>0</v>
      </c>
      <c r="G257" s="22">
        <f t="shared" si="90"/>
        <v>174.19354838709677</v>
      </c>
      <c r="H257" s="22">
        <f t="shared" si="90"/>
        <v>0</v>
      </c>
      <c r="I257" s="22">
        <f t="shared" si="90"/>
        <v>425.80645161290323</v>
      </c>
      <c r="J257" s="22">
        <f t="shared" si="90"/>
        <v>0</v>
      </c>
      <c r="K257" s="22">
        <f t="shared" si="90"/>
        <v>600</v>
      </c>
      <c r="L257" s="22">
        <f t="shared" si="90"/>
        <v>0</v>
      </c>
      <c r="M257" s="22">
        <f t="shared" si="90"/>
        <v>0</v>
      </c>
      <c r="N257" s="22">
        <f t="shared" si="90"/>
        <v>0</v>
      </c>
      <c r="O257" s="22">
        <f t="shared" si="90"/>
        <v>175</v>
      </c>
      <c r="P257" s="22">
        <f t="shared" si="90"/>
        <v>0</v>
      </c>
      <c r="Q257" s="22">
        <f t="shared" si="90"/>
        <v>77</v>
      </c>
      <c r="R257" s="22">
        <f t="shared" si="90"/>
        <v>0</v>
      </c>
      <c r="S257" s="19" t="s">
        <v>15</v>
      </c>
      <c r="T257" s="22">
        <f>SUM(T255:T256)</f>
        <v>392</v>
      </c>
      <c r="U257" s="22">
        <f>SUM(U255:U256)</f>
        <v>0</v>
      </c>
      <c r="V257" s="22">
        <f>SUM(V255:V256)</f>
        <v>320</v>
      </c>
      <c r="W257" s="22">
        <f>SUM(W255:W256)</f>
        <v>0</v>
      </c>
      <c r="X257" s="22">
        <v>450</v>
      </c>
      <c r="Y257" s="22">
        <f t="shared" ref="Y257:AW257" si="91">SUM(Y255:Y256)</f>
        <v>0</v>
      </c>
      <c r="Z257" s="22">
        <f t="shared" si="91"/>
        <v>0</v>
      </c>
      <c r="AA257" s="22">
        <f t="shared" si="91"/>
        <v>0</v>
      </c>
      <c r="AB257" s="22">
        <f t="shared" si="91"/>
        <v>0</v>
      </c>
      <c r="AC257" s="22">
        <f t="shared" si="91"/>
        <v>0</v>
      </c>
      <c r="AD257" s="22">
        <f t="shared" si="91"/>
        <v>0</v>
      </c>
      <c r="AE257" s="22">
        <f t="shared" si="91"/>
        <v>0</v>
      </c>
      <c r="AF257" s="22">
        <f t="shared" si="91"/>
        <v>0</v>
      </c>
      <c r="AG257" s="22">
        <f t="shared" si="91"/>
        <v>0</v>
      </c>
      <c r="AH257" s="22">
        <f t="shared" si="91"/>
        <v>0</v>
      </c>
      <c r="AI257" s="22">
        <f t="shared" si="91"/>
        <v>0</v>
      </c>
      <c r="AJ257" s="22">
        <f t="shared" si="91"/>
        <v>0</v>
      </c>
      <c r="AK257" s="22">
        <f t="shared" si="91"/>
        <v>0</v>
      </c>
      <c r="AL257" s="22">
        <f t="shared" si="91"/>
        <v>0</v>
      </c>
      <c r="AM257" s="22">
        <f t="shared" si="91"/>
        <v>0</v>
      </c>
      <c r="AN257" s="22">
        <f t="shared" si="91"/>
        <v>0</v>
      </c>
      <c r="AO257" s="22">
        <f t="shared" si="91"/>
        <v>0</v>
      </c>
      <c r="AP257" s="22">
        <f t="shared" si="91"/>
        <v>0</v>
      </c>
      <c r="AQ257" s="22">
        <f t="shared" si="91"/>
        <v>0</v>
      </c>
      <c r="AR257" s="22">
        <f t="shared" si="91"/>
        <v>0</v>
      </c>
      <c r="AS257" s="22">
        <f t="shared" si="91"/>
        <v>0</v>
      </c>
      <c r="AT257" s="22">
        <f t="shared" si="91"/>
        <v>0</v>
      </c>
      <c r="AU257" s="22">
        <f t="shared" si="91"/>
        <v>0</v>
      </c>
      <c r="AV257" s="22">
        <f t="shared" si="91"/>
        <v>0</v>
      </c>
      <c r="AW257" s="22">
        <f t="shared" si="91"/>
        <v>0</v>
      </c>
    </row>
    <row r="259" spans="1:49" s="9" customFormat="1" ht="25.5" x14ac:dyDescent="0.25">
      <c r="A259" s="4" t="s">
        <v>136</v>
      </c>
      <c r="B259" s="5" t="str">
        <f>B$4</f>
        <v>Meta Parcial</v>
      </c>
      <c r="C259" s="5" t="str">
        <f t="shared" ref="C259:AW259" si="92">C$4</f>
        <v>10-31-jul-24</v>
      </c>
      <c r="D259" s="5" t="str">
        <f t="shared" si="92"/>
        <v>Meta Mensal</v>
      </c>
      <c r="E259" s="5">
        <f t="shared" si="92"/>
        <v>45505</v>
      </c>
      <c r="F259" s="5" t="e">
        <f t="shared" ca="1" si="92"/>
        <v>#NAME?</v>
      </c>
      <c r="G259" s="5" t="str">
        <f t="shared" si="92"/>
        <v>Meta Parcial</v>
      </c>
      <c r="H259" s="5" t="str">
        <f t="shared" si="92"/>
        <v>01-09-Out-24</v>
      </c>
      <c r="I259" s="5" t="str">
        <f t="shared" si="92"/>
        <v>Meta Parcial</v>
      </c>
      <c r="J259" s="5" t="str">
        <f t="shared" si="92"/>
        <v>10-31-Out-24</v>
      </c>
      <c r="K259" s="5" t="str">
        <f t="shared" si="92"/>
        <v>Meta Mensal</v>
      </c>
      <c r="L259" s="5">
        <f t="shared" si="92"/>
        <v>45566</v>
      </c>
      <c r="M259" s="5" t="e">
        <f t="shared" ca="1" si="92"/>
        <v>#NAME?</v>
      </c>
      <c r="N259" s="5" t="e">
        <f t="shared" ca="1" si="92"/>
        <v>#NAME?</v>
      </c>
      <c r="O259" s="5" t="str">
        <f t="shared" si="92"/>
        <v>Meta Parcial</v>
      </c>
      <c r="P259" s="5" t="str">
        <f t="shared" si="92"/>
        <v>01-09/jan de 2025</v>
      </c>
      <c r="Q259" s="5" t="str">
        <f t="shared" si="92"/>
        <v>Meta Parcial</v>
      </c>
      <c r="R259" s="5" t="str">
        <f t="shared" si="92"/>
        <v>01-04/jan de 2025</v>
      </c>
      <c r="S259" s="7" t="s">
        <v>137</v>
      </c>
      <c r="T259" s="8" t="str">
        <f>T$4</f>
        <v>Meta Parcial</v>
      </c>
      <c r="U259" s="8" t="str">
        <f>U$4</f>
        <v>05-31/jan de 2025</v>
      </c>
      <c r="V259" s="8" t="str">
        <f>V$4</f>
        <v>Meta Parcial</v>
      </c>
      <c r="W259" s="8" t="str">
        <f>W$4</f>
        <v>10-31/jan de 2025</v>
      </c>
      <c r="X259" s="8" t="s">
        <v>6</v>
      </c>
      <c r="Y259" s="8" t="e">
        <f t="shared" ref="Y259:AJ259" ca="1" si="93">Y$4</f>
        <v>#NAME?</v>
      </c>
      <c r="Z259" s="8" t="e">
        <f t="shared" ca="1" si="93"/>
        <v>#NAME?</v>
      </c>
      <c r="AA259" s="8" t="e">
        <f t="shared" ca="1" si="93"/>
        <v>#NAME?</v>
      </c>
      <c r="AB259" s="8" t="e">
        <f t="shared" ca="1" si="93"/>
        <v>#NAME?</v>
      </c>
      <c r="AC259" s="8" t="e">
        <f t="shared" ca="1" si="93"/>
        <v>#NAME?</v>
      </c>
      <c r="AD259" s="8" t="e">
        <f t="shared" ca="1" si="93"/>
        <v>#NAME?</v>
      </c>
      <c r="AE259" s="8" t="e">
        <f t="shared" ca="1" si="93"/>
        <v>#NAME?</v>
      </c>
      <c r="AF259" s="8" t="e">
        <f t="shared" ca="1" si="93"/>
        <v>#NAME?</v>
      </c>
      <c r="AG259" s="8" t="e">
        <f t="shared" ca="1" si="93"/>
        <v>#NAME?</v>
      </c>
      <c r="AH259" s="8" t="e">
        <f t="shared" ca="1" si="93"/>
        <v>#NAME?</v>
      </c>
      <c r="AI259" s="8" t="e">
        <f t="shared" ca="1" si="93"/>
        <v>#NAME?</v>
      </c>
      <c r="AJ259" s="8" t="e">
        <f t="shared" ca="1" si="93"/>
        <v>#NAME?</v>
      </c>
      <c r="AK259" s="8" t="e">
        <f t="shared" ca="1" si="92"/>
        <v>#NAME?</v>
      </c>
      <c r="AL259" s="8" t="e">
        <f t="shared" ca="1" si="92"/>
        <v>#NAME?</v>
      </c>
      <c r="AM259" s="8" t="e">
        <f t="shared" ca="1" si="92"/>
        <v>#NAME?</v>
      </c>
      <c r="AN259" s="8" t="e">
        <f t="shared" ca="1" si="92"/>
        <v>#NAME?</v>
      </c>
      <c r="AO259" s="8" t="e">
        <f t="shared" ca="1" si="92"/>
        <v>#NAME?</v>
      </c>
      <c r="AP259" s="8" t="e">
        <f t="shared" ca="1" si="92"/>
        <v>#NAME?</v>
      </c>
      <c r="AQ259" s="8" t="e">
        <f t="shared" ca="1" si="92"/>
        <v>#NAME?</v>
      </c>
      <c r="AR259" s="8" t="e">
        <f t="shared" ca="1" si="92"/>
        <v>#NAME?</v>
      </c>
      <c r="AS259" s="8" t="e">
        <f t="shared" ca="1" si="92"/>
        <v>#NAME?</v>
      </c>
      <c r="AT259" s="8" t="e">
        <f t="shared" ca="1" si="92"/>
        <v>#NAME?</v>
      </c>
      <c r="AU259" s="8" t="e">
        <f t="shared" ca="1" si="92"/>
        <v>#NAME?</v>
      </c>
      <c r="AV259" s="8" t="e">
        <f t="shared" ca="1" si="92"/>
        <v>#NAME?</v>
      </c>
      <c r="AW259" s="8" t="e">
        <f t="shared" ca="1" si="92"/>
        <v>#NAME?</v>
      </c>
    </row>
    <row r="260" spans="1:49" s="14" customFormat="1" x14ac:dyDescent="0.25">
      <c r="A260" s="15" t="s">
        <v>138</v>
      </c>
      <c r="B260" s="18">
        <f>(D260/31)*22</f>
        <v>78.064516129032256</v>
      </c>
      <c r="C260" s="93">
        <v>0</v>
      </c>
      <c r="D260" s="18">
        <v>110</v>
      </c>
      <c r="E260" s="95">
        <v>0</v>
      </c>
      <c r="F260" s="93">
        <v>0</v>
      </c>
      <c r="G260" s="93">
        <f>(K260/31)*9</f>
        <v>31.93548387096774</v>
      </c>
      <c r="H260" s="96">
        <v>0</v>
      </c>
      <c r="I260" s="93">
        <f>(K260/31)*22</f>
        <v>78.064516129032256</v>
      </c>
      <c r="J260" s="96">
        <v>0</v>
      </c>
      <c r="K260" s="93">
        <f>D260</f>
        <v>110</v>
      </c>
      <c r="L260" s="93">
        <f>H260+J260</f>
        <v>0</v>
      </c>
      <c r="M260" s="93">
        <v>0</v>
      </c>
      <c r="N260" s="93">
        <v>0</v>
      </c>
      <c r="O260" s="93">
        <f>ROUND((K260/31)*9,0)</f>
        <v>32</v>
      </c>
      <c r="P260" s="93">
        <v>0</v>
      </c>
      <c r="Q260" s="93">
        <f>ROUND((K260/31)*4,0)</f>
        <v>14</v>
      </c>
      <c r="R260" s="93">
        <v>0</v>
      </c>
      <c r="S260" s="15" t="s">
        <v>138</v>
      </c>
      <c r="T260" s="93">
        <f>ROUND((X260/31)*27,0)</f>
        <v>70</v>
      </c>
      <c r="U260" s="119">
        <v>0</v>
      </c>
      <c r="V260" s="93">
        <f>ROUND((X260/31)*22,0)</f>
        <v>57</v>
      </c>
      <c r="W260" s="93">
        <v>0</v>
      </c>
      <c r="X260" s="93">
        <v>80</v>
      </c>
      <c r="Y260" s="18">
        <f>P260+W260</f>
        <v>0</v>
      </c>
      <c r="Z260" s="93">
        <v>0</v>
      </c>
      <c r="AA260" s="93">
        <v>0</v>
      </c>
      <c r="AB260" s="93">
        <v>0</v>
      </c>
      <c r="AC260" s="93">
        <v>0</v>
      </c>
      <c r="AD260" s="93">
        <v>0</v>
      </c>
      <c r="AE260" s="93">
        <v>0</v>
      </c>
      <c r="AF260" s="93">
        <v>0</v>
      </c>
      <c r="AG260" s="93">
        <v>0</v>
      </c>
      <c r="AH260" s="93">
        <v>0</v>
      </c>
      <c r="AI260" s="93">
        <v>0</v>
      </c>
      <c r="AJ260" s="93">
        <v>0</v>
      </c>
      <c r="AK260" s="93"/>
      <c r="AL260" s="93"/>
      <c r="AM260" s="93"/>
      <c r="AN260" s="93"/>
      <c r="AO260" s="93"/>
      <c r="AP260" s="93"/>
      <c r="AQ260" s="93"/>
      <c r="AR260" s="93"/>
      <c r="AS260" s="93"/>
      <c r="AT260" s="93"/>
      <c r="AU260" s="93"/>
      <c r="AV260" s="93"/>
      <c r="AW260" s="93"/>
    </row>
    <row r="261" spans="1:49" s="14" customFormat="1" x14ac:dyDescent="0.25">
      <c r="A261" s="15" t="s">
        <v>139</v>
      </c>
      <c r="B261" s="18">
        <f>(D261/31)*22</f>
        <v>63.870967741935488</v>
      </c>
      <c r="C261" s="93">
        <v>0</v>
      </c>
      <c r="D261" s="18">
        <v>90</v>
      </c>
      <c r="E261" s="95">
        <v>0</v>
      </c>
      <c r="F261" s="93">
        <v>0</v>
      </c>
      <c r="G261" s="93">
        <f>(K261/31)*9</f>
        <v>26.129032258064516</v>
      </c>
      <c r="H261" s="96">
        <v>0</v>
      </c>
      <c r="I261" s="93">
        <f>(K261/31)*22</f>
        <v>63.870967741935488</v>
      </c>
      <c r="J261" s="96">
        <v>0</v>
      </c>
      <c r="K261" s="93">
        <f>D261</f>
        <v>90</v>
      </c>
      <c r="L261" s="93">
        <f>H261+J261</f>
        <v>0</v>
      </c>
      <c r="M261" s="93">
        <v>0</v>
      </c>
      <c r="N261" s="93">
        <v>0</v>
      </c>
      <c r="O261" s="93">
        <f>ROUND((K261/31)*9,0)</f>
        <v>26</v>
      </c>
      <c r="P261" s="93">
        <v>0</v>
      </c>
      <c r="Q261" s="93">
        <f>ROUND((K261/31)*4,0)</f>
        <v>12</v>
      </c>
      <c r="R261" s="93">
        <v>0</v>
      </c>
      <c r="S261" s="15" t="s">
        <v>139</v>
      </c>
      <c r="T261" s="93">
        <f>ROUND((X261/31)*27,0)</f>
        <v>52</v>
      </c>
      <c r="U261" s="119">
        <v>0</v>
      </c>
      <c r="V261" s="93">
        <f>ROUND((X261/31)*22,0)</f>
        <v>43</v>
      </c>
      <c r="W261" s="93">
        <v>0</v>
      </c>
      <c r="X261" s="93">
        <v>60</v>
      </c>
      <c r="Y261" s="18">
        <f>P261+W261</f>
        <v>0</v>
      </c>
      <c r="Z261" s="93">
        <v>0</v>
      </c>
      <c r="AA261" s="93">
        <v>0</v>
      </c>
      <c r="AB261" s="93">
        <v>0</v>
      </c>
      <c r="AC261" s="93">
        <v>0</v>
      </c>
      <c r="AD261" s="93">
        <v>0</v>
      </c>
      <c r="AE261" s="93">
        <v>0</v>
      </c>
      <c r="AF261" s="93">
        <v>0</v>
      </c>
      <c r="AG261" s="93">
        <v>0</v>
      </c>
      <c r="AH261" s="93">
        <v>0</v>
      </c>
      <c r="AI261" s="93">
        <v>0</v>
      </c>
      <c r="AJ261" s="93">
        <v>0</v>
      </c>
      <c r="AK261" s="93"/>
      <c r="AL261" s="93"/>
      <c r="AM261" s="93"/>
      <c r="AN261" s="93"/>
      <c r="AO261" s="93"/>
      <c r="AP261" s="93"/>
      <c r="AQ261" s="93"/>
      <c r="AR261" s="93"/>
      <c r="AS261" s="93"/>
      <c r="AT261" s="93"/>
      <c r="AU261" s="93"/>
      <c r="AV261" s="93"/>
      <c r="AW261" s="93"/>
    </row>
    <row r="262" spans="1:49" s="14" customFormat="1" x14ac:dyDescent="0.25">
      <c r="A262" s="15" t="s">
        <v>140</v>
      </c>
      <c r="B262" s="18">
        <f>(D262/31)*22</f>
        <v>42.58064516129032</v>
      </c>
      <c r="C262" s="93">
        <v>0</v>
      </c>
      <c r="D262" s="18">
        <v>60</v>
      </c>
      <c r="E262" s="95">
        <v>0</v>
      </c>
      <c r="F262" s="93">
        <v>0</v>
      </c>
      <c r="G262" s="93">
        <f>(K262/31)*9</f>
        <v>17.41935483870968</v>
      </c>
      <c r="H262" s="96">
        <v>0</v>
      </c>
      <c r="I262" s="93">
        <f>(K262/31)*22</f>
        <v>42.58064516129032</v>
      </c>
      <c r="J262" s="96">
        <v>0</v>
      </c>
      <c r="K262" s="93">
        <f>D262</f>
        <v>60</v>
      </c>
      <c r="L262" s="93">
        <f>H262+J262</f>
        <v>0</v>
      </c>
      <c r="M262" s="93">
        <v>0</v>
      </c>
      <c r="N262" s="93">
        <v>0</v>
      </c>
      <c r="O262" s="93">
        <f>ROUND((K262/31)*9,0)</f>
        <v>17</v>
      </c>
      <c r="P262" s="93">
        <v>0</v>
      </c>
      <c r="Q262" s="93">
        <f>ROUND((K262/31)*4,0)</f>
        <v>8</v>
      </c>
      <c r="R262" s="93">
        <v>0</v>
      </c>
      <c r="S262" s="15" t="s">
        <v>140</v>
      </c>
      <c r="T262" s="93">
        <f>ROUND((X262/31)*27,0)</f>
        <v>30</v>
      </c>
      <c r="U262" s="119">
        <v>0</v>
      </c>
      <c r="V262" s="93">
        <f>ROUND((X262/31)*22,0)</f>
        <v>25</v>
      </c>
      <c r="W262" s="93">
        <v>0</v>
      </c>
      <c r="X262" s="93">
        <v>35</v>
      </c>
      <c r="Y262" s="18">
        <f>P262+W262</f>
        <v>0</v>
      </c>
      <c r="Z262" s="93">
        <v>0</v>
      </c>
      <c r="AA262" s="93">
        <v>0</v>
      </c>
      <c r="AB262" s="93">
        <v>0</v>
      </c>
      <c r="AC262" s="93">
        <v>0</v>
      </c>
      <c r="AD262" s="93">
        <v>0</v>
      </c>
      <c r="AE262" s="93">
        <v>0</v>
      </c>
      <c r="AF262" s="93">
        <v>0</v>
      </c>
      <c r="AG262" s="93">
        <v>0</v>
      </c>
      <c r="AH262" s="93">
        <v>0</v>
      </c>
      <c r="AI262" s="93">
        <v>0</v>
      </c>
      <c r="AJ262" s="93">
        <v>0</v>
      </c>
      <c r="AK262" s="93"/>
      <c r="AL262" s="93"/>
      <c r="AM262" s="93"/>
      <c r="AN262" s="93"/>
      <c r="AO262" s="93"/>
      <c r="AP262" s="93"/>
      <c r="AQ262" s="93"/>
      <c r="AR262" s="93"/>
      <c r="AS262" s="93"/>
      <c r="AT262" s="93"/>
      <c r="AU262" s="93"/>
      <c r="AV262" s="93"/>
      <c r="AW262" s="93"/>
    </row>
    <row r="263" spans="1:49" s="14" customFormat="1" x14ac:dyDescent="0.25">
      <c r="A263" s="15" t="s">
        <v>141</v>
      </c>
      <c r="B263" s="18">
        <f>(D263/31)*22</f>
        <v>63.870967741935488</v>
      </c>
      <c r="C263" s="93">
        <v>0</v>
      </c>
      <c r="D263" s="18">
        <v>90</v>
      </c>
      <c r="E263" s="95">
        <v>0</v>
      </c>
      <c r="F263" s="93">
        <v>0</v>
      </c>
      <c r="G263" s="93">
        <f>(K263/31)*9</f>
        <v>26.129032258064516</v>
      </c>
      <c r="H263" s="96">
        <v>0</v>
      </c>
      <c r="I263" s="93">
        <f>(K263/31)*22</f>
        <v>63.870967741935488</v>
      </c>
      <c r="J263" s="96">
        <v>0</v>
      </c>
      <c r="K263" s="93">
        <f>D263</f>
        <v>90</v>
      </c>
      <c r="L263" s="93">
        <f>H263+J263</f>
        <v>0</v>
      </c>
      <c r="M263" s="93">
        <v>0</v>
      </c>
      <c r="N263" s="93">
        <v>0</v>
      </c>
      <c r="O263" s="93">
        <f>ROUND((K263/31)*9,0)</f>
        <v>26</v>
      </c>
      <c r="P263" s="93">
        <v>0</v>
      </c>
      <c r="Q263" s="93">
        <f>ROUND((K263/31)*4,0)</f>
        <v>12</v>
      </c>
      <c r="R263" s="93">
        <v>0</v>
      </c>
      <c r="S263" s="15" t="s">
        <v>141</v>
      </c>
      <c r="T263" s="93">
        <f>ROUND((X263/31)*27,0)</f>
        <v>70</v>
      </c>
      <c r="U263" s="119">
        <v>0</v>
      </c>
      <c r="V263" s="93">
        <f>ROUND((X263/31)*22,0)</f>
        <v>57</v>
      </c>
      <c r="W263" s="93">
        <v>0</v>
      </c>
      <c r="X263" s="93">
        <v>80</v>
      </c>
      <c r="Y263" s="18">
        <f>P263+W263</f>
        <v>0</v>
      </c>
      <c r="Z263" s="93">
        <v>0</v>
      </c>
      <c r="AA263" s="93">
        <v>0</v>
      </c>
      <c r="AB263" s="93">
        <v>0</v>
      </c>
      <c r="AC263" s="93">
        <v>0</v>
      </c>
      <c r="AD263" s="93">
        <v>0</v>
      </c>
      <c r="AE263" s="93">
        <v>0</v>
      </c>
      <c r="AF263" s="93">
        <v>0</v>
      </c>
      <c r="AG263" s="93">
        <v>0</v>
      </c>
      <c r="AH263" s="93">
        <v>0</v>
      </c>
      <c r="AI263" s="93">
        <v>0</v>
      </c>
      <c r="AJ263" s="93">
        <v>0</v>
      </c>
      <c r="AK263" s="93"/>
      <c r="AL263" s="93"/>
      <c r="AM263" s="93"/>
      <c r="AN263" s="93"/>
      <c r="AO263" s="93"/>
      <c r="AP263" s="93"/>
      <c r="AQ263" s="93"/>
      <c r="AR263" s="93"/>
      <c r="AS263" s="93"/>
      <c r="AT263" s="93"/>
      <c r="AU263" s="93"/>
      <c r="AV263" s="93"/>
      <c r="AW263" s="93"/>
    </row>
    <row r="264" spans="1:49" s="23" customFormat="1" x14ac:dyDescent="0.25">
      <c r="A264" s="19" t="s">
        <v>15</v>
      </c>
      <c r="B264" s="22">
        <f>SUM(B260:B263)</f>
        <v>248.38709677419354</v>
      </c>
      <c r="C264" s="22">
        <f>SUM(C260:C263)</f>
        <v>0</v>
      </c>
      <c r="D264" s="22">
        <f>SUM(D260:D263)</f>
        <v>350</v>
      </c>
      <c r="E264" s="22">
        <f t="shared" ref="E264:R264" si="94">SUM(E260:E263)</f>
        <v>0</v>
      </c>
      <c r="F264" s="22">
        <f t="shared" si="94"/>
        <v>0</v>
      </c>
      <c r="G264" s="22">
        <f t="shared" si="94"/>
        <v>101.61290322580645</v>
      </c>
      <c r="H264" s="22">
        <f t="shared" si="94"/>
        <v>0</v>
      </c>
      <c r="I264" s="22">
        <f t="shared" si="94"/>
        <v>248.38709677419354</v>
      </c>
      <c r="J264" s="22">
        <f t="shared" si="94"/>
        <v>0</v>
      </c>
      <c r="K264" s="22">
        <f t="shared" si="94"/>
        <v>350</v>
      </c>
      <c r="L264" s="22">
        <f t="shared" si="94"/>
        <v>0</v>
      </c>
      <c r="M264" s="22">
        <f t="shared" si="94"/>
        <v>0</v>
      </c>
      <c r="N264" s="22">
        <f t="shared" si="94"/>
        <v>0</v>
      </c>
      <c r="O264" s="22">
        <f t="shared" si="94"/>
        <v>101</v>
      </c>
      <c r="P264" s="22">
        <f t="shared" si="94"/>
        <v>0</v>
      </c>
      <c r="Q264" s="22">
        <f t="shared" si="94"/>
        <v>46</v>
      </c>
      <c r="R264" s="22">
        <f t="shared" si="94"/>
        <v>0</v>
      </c>
      <c r="S264" s="19" t="s">
        <v>15</v>
      </c>
      <c r="T264" s="22">
        <f>SUM(T260:T263)</f>
        <v>222</v>
      </c>
      <c r="U264" s="22">
        <f>SUM(U260:U263)</f>
        <v>0</v>
      </c>
      <c r="V264" s="22">
        <f>SUM(V260:V263)</f>
        <v>182</v>
      </c>
      <c r="W264" s="22">
        <f>SUM(W260:W263)</f>
        <v>0</v>
      </c>
      <c r="X264" s="22">
        <v>255</v>
      </c>
      <c r="Y264" s="22">
        <f t="shared" ref="Y264:AW264" si="95">SUM(Y260:Y263)</f>
        <v>0</v>
      </c>
      <c r="Z264" s="22">
        <f t="shared" si="95"/>
        <v>0</v>
      </c>
      <c r="AA264" s="22">
        <f t="shared" si="95"/>
        <v>0</v>
      </c>
      <c r="AB264" s="22">
        <f t="shared" si="95"/>
        <v>0</v>
      </c>
      <c r="AC264" s="22">
        <f t="shared" si="95"/>
        <v>0</v>
      </c>
      <c r="AD264" s="22">
        <f t="shared" si="95"/>
        <v>0</v>
      </c>
      <c r="AE264" s="22">
        <f t="shared" si="95"/>
        <v>0</v>
      </c>
      <c r="AF264" s="22">
        <f t="shared" si="95"/>
        <v>0</v>
      </c>
      <c r="AG264" s="22">
        <f t="shared" si="95"/>
        <v>0</v>
      </c>
      <c r="AH264" s="22">
        <f t="shared" si="95"/>
        <v>0</v>
      </c>
      <c r="AI264" s="22">
        <f t="shared" si="95"/>
        <v>0</v>
      </c>
      <c r="AJ264" s="22">
        <f t="shared" si="95"/>
        <v>0</v>
      </c>
      <c r="AK264" s="22">
        <f t="shared" si="95"/>
        <v>0</v>
      </c>
      <c r="AL264" s="22">
        <f t="shared" si="95"/>
        <v>0</v>
      </c>
      <c r="AM264" s="22">
        <f t="shared" si="95"/>
        <v>0</v>
      </c>
      <c r="AN264" s="22">
        <f t="shared" si="95"/>
        <v>0</v>
      </c>
      <c r="AO264" s="22">
        <f t="shared" si="95"/>
        <v>0</v>
      </c>
      <c r="AP264" s="22">
        <f t="shared" si="95"/>
        <v>0</v>
      </c>
      <c r="AQ264" s="22">
        <f t="shared" si="95"/>
        <v>0</v>
      </c>
      <c r="AR264" s="22">
        <f t="shared" si="95"/>
        <v>0</v>
      </c>
      <c r="AS264" s="22">
        <f t="shared" si="95"/>
        <v>0</v>
      </c>
      <c r="AT264" s="22">
        <f t="shared" si="95"/>
        <v>0</v>
      </c>
      <c r="AU264" s="22">
        <f t="shared" si="95"/>
        <v>0</v>
      </c>
      <c r="AV264" s="22">
        <f t="shared" si="95"/>
        <v>0</v>
      </c>
      <c r="AW264" s="22">
        <f t="shared" si="95"/>
        <v>0</v>
      </c>
    </row>
    <row r="266" spans="1:49" ht="25.5" x14ac:dyDescent="0.25">
      <c r="A266" s="90" t="s">
        <v>142</v>
      </c>
      <c r="B266" s="5" t="str">
        <f>B$4</f>
        <v>Meta Parcial</v>
      </c>
      <c r="C266" s="5" t="str">
        <f t="shared" ref="C266:AW266" si="96">C$4</f>
        <v>10-31-jul-24</v>
      </c>
      <c r="D266" s="5" t="str">
        <f t="shared" si="96"/>
        <v>Meta Mensal</v>
      </c>
      <c r="E266" s="5">
        <f t="shared" si="96"/>
        <v>45505</v>
      </c>
      <c r="F266" s="5" t="e">
        <f t="shared" ca="1" si="96"/>
        <v>#NAME?</v>
      </c>
      <c r="G266" s="5" t="str">
        <f t="shared" si="96"/>
        <v>Meta Parcial</v>
      </c>
      <c r="H266" s="5" t="str">
        <f t="shared" si="96"/>
        <v>01-09-Out-24</v>
      </c>
      <c r="I266" s="5" t="str">
        <f t="shared" si="96"/>
        <v>Meta Parcial</v>
      </c>
      <c r="J266" s="5" t="str">
        <f t="shared" si="96"/>
        <v>10-31-Out-24</v>
      </c>
      <c r="K266" s="5" t="str">
        <f t="shared" si="96"/>
        <v>Meta Mensal</v>
      </c>
      <c r="L266" s="5">
        <f t="shared" si="96"/>
        <v>45566</v>
      </c>
      <c r="M266" s="5" t="e">
        <f t="shared" ca="1" si="96"/>
        <v>#NAME?</v>
      </c>
      <c r="N266" s="5" t="e">
        <f t="shared" ca="1" si="96"/>
        <v>#NAME?</v>
      </c>
      <c r="O266" s="5" t="str">
        <f t="shared" si="96"/>
        <v>Meta Parcial</v>
      </c>
      <c r="P266" s="5" t="str">
        <f t="shared" si="96"/>
        <v>01-09/jan de 2025</v>
      </c>
      <c r="Q266" s="5" t="str">
        <f t="shared" si="96"/>
        <v>Meta Parcial</v>
      </c>
      <c r="R266" s="5" t="str">
        <f t="shared" si="96"/>
        <v>01-04/jan de 2025</v>
      </c>
      <c r="S266" s="7" t="s">
        <v>143</v>
      </c>
      <c r="T266" s="8" t="str">
        <f>T$4</f>
        <v>Meta Parcial</v>
      </c>
      <c r="U266" s="8" t="str">
        <f>U$4</f>
        <v>05-31/jan de 2025</v>
      </c>
      <c r="V266" s="8" t="str">
        <f>V$4</f>
        <v>Meta Parcial</v>
      </c>
      <c r="W266" s="8" t="str">
        <f>W$4</f>
        <v>10-31/jan de 2025</v>
      </c>
      <c r="X266" s="8" t="s">
        <v>6</v>
      </c>
      <c r="Y266" s="8" t="e">
        <f t="shared" ref="Y266:AJ266" ca="1" si="97">Y$4</f>
        <v>#NAME?</v>
      </c>
      <c r="Z266" s="8" t="e">
        <f t="shared" ca="1" si="97"/>
        <v>#NAME?</v>
      </c>
      <c r="AA266" s="8" t="e">
        <f t="shared" ca="1" si="97"/>
        <v>#NAME?</v>
      </c>
      <c r="AB266" s="8" t="e">
        <f t="shared" ca="1" si="97"/>
        <v>#NAME?</v>
      </c>
      <c r="AC266" s="8" t="e">
        <f t="shared" ca="1" si="97"/>
        <v>#NAME?</v>
      </c>
      <c r="AD266" s="8" t="e">
        <f t="shared" ca="1" si="97"/>
        <v>#NAME?</v>
      </c>
      <c r="AE266" s="8" t="e">
        <f t="shared" ca="1" si="97"/>
        <v>#NAME?</v>
      </c>
      <c r="AF266" s="8" t="e">
        <f t="shared" ca="1" si="97"/>
        <v>#NAME?</v>
      </c>
      <c r="AG266" s="8" t="e">
        <f t="shared" ca="1" si="97"/>
        <v>#NAME?</v>
      </c>
      <c r="AH266" s="8" t="e">
        <f t="shared" ca="1" si="97"/>
        <v>#NAME?</v>
      </c>
      <c r="AI266" s="8" t="e">
        <f t="shared" ca="1" si="97"/>
        <v>#NAME?</v>
      </c>
      <c r="AJ266" s="8" t="e">
        <f t="shared" ca="1" si="97"/>
        <v>#NAME?</v>
      </c>
      <c r="AK266" s="8" t="e">
        <f t="shared" ca="1" si="96"/>
        <v>#NAME?</v>
      </c>
      <c r="AL266" s="8" t="e">
        <f t="shared" ca="1" si="96"/>
        <v>#NAME?</v>
      </c>
      <c r="AM266" s="8" t="e">
        <f t="shared" ca="1" si="96"/>
        <v>#NAME?</v>
      </c>
      <c r="AN266" s="8" t="e">
        <f t="shared" ca="1" si="96"/>
        <v>#NAME?</v>
      </c>
      <c r="AO266" s="8" t="e">
        <f t="shared" ca="1" si="96"/>
        <v>#NAME?</v>
      </c>
      <c r="AP266" s="8" t="e">
        <f t="shared" ca="1" si="96"/>
        <v>#NAME?</v>
      </c>
      <c r="AQ266" s="8" t="e">
        <f t="shared" ca="1" si="96"/>
        <v>#NAME?</v>
      </c>
      <c r="AR266" s="8" t="e">
        <f t="shared" ca="1" si="96"/>
        <v>#NAME?</v>
      </c>
      <c r="AS266" s="8" t="e">
        <f t="shared" ca="1" si="96"/>
        <v>#NAME?</v>
      </c>
      <c r="AT266" s="8" t="e">
        <f t="shared" ca="1" si="96"/>
        <v>#NAME?</v>
      </c>
      <c r="AU266" s="8" t="e">
        <f t="shared" ca="1" si="96"/>
        <v>#NAME?</v>
      </c>
      <c r="AV266" s="8" t="e">
        <f t="shared" ca="1" si="96"/>
        <v>#NAME?</v>
      </c>
      <c r="AW266" s="8" t="e">
        <f t="shared" ca="1" si="96"/>
        <v>#NAME?</v>
      </c>
    </row>
    <row r="267" spans="1:49" s="14" customFormat="1" x14ac:dyDescent="0.25">
      <c r="A267" s="170" t="s">
        <v>144</v>
      </c>
      <c r="B267" s="18">
        <f>(D267/31)*22</f>
        <v>411.61290322580646</v>
      </c>
      <c r="C267" s="93">
        <v>452</v>
      </c>
      <c r="D267" s="18">
        <v>580</v>
      </c>
      <c r="E267" s="95">
        <v>634</v>
      </c>
      <c r="F267" s="93">
        <v>584</v>
      </c>
      <c r="G267" s="93">
        <f>(K267/31)*9</f>
        <v>168.38709677419357</v>
      </c>
      <c r="H267" s="96">
        <v>184</v>
      </c>
      <c r="I267" s="93">
        <f>(K267/31)*22</f>
        <v>411.61290322580646</v>
      </c>
      <c r="J267" s="96">
        <v>440</v>
      </c>
      <c r="K267" s="93">
        <f>D267</f>
        <v>580</v>
      </c>
      <c r="L267" s="93">
        <f>H267+J267</f>
        <v>624</v>
      </c>
      <c r="M267" s="93">
        <v>595</v>
      </c>
      <c r="N267" s="93">
        <v>591</v>
      </c>
      <c r="O267" s="93">
        <f>ROUND((K267/31)*9,0)</f>
        <v>168</v>
      </c>
      <c r="P267" s="93">
        <v>190</v>
      </c>
      <c r="Q267" s="93">
        <f>ROUND((K267/31)*4,0)</f>
        <v>75</v>
      </c>
      <c r="R267" s="93">
        <v>94</v>
      </c>
      <c r="S267" s="170" t="s">
        <v>144</v>
      </c>
      <c r="T267" s="93">
        <f>ROUND((X267/31)*27,0)</f>
        <v>543</v>
      </c>
      <c r="U267" s="119">
        <v>539</v>
      </c>
      <c r="V267" s="93">
        <f>ROUND((X267/31)*22,0)</f>
        <v>443</v>
      </c>
      <c r="W267" s="93">
        <v>443</v>
      </c>
      <c r="X267" s="93">
        <v>624</v>
      </c>
      <c r="Y267" s="18">
        <v>633</v>
      </c>
      <c r="Z267" s="93">
        <v>539</v>
      </c>
      <c r="AA267" s="93">
        <v>594</v>
      </c>
      <c r="AB267" s="93">
        <v>598</v>
      </c>
      <c r="AC267" s="93">
        <v>614</v>
      </c>
      <c r="AD267" s="93">
        <v>586</v>
      </c>
      <c r="AE267" s="93">
        <v>625</v>
      </c>
      <c r="AF267" s="93">
        <v>597</v>
      </c>
      <c r="AG267" s="93">
        <v>617</v>
      </c>
      <c r="AH267" s="93">
        <v>640</v>
      </c>
      <c r="AI267" s="93">
        <v>573</v>
      </c>
      <c r="AJ267" s="93">
        <v>610</v>
      </c>
      <c r="AK267" s="93"/>
      <c r="AL267" s="93"/>
      <c r="AM267" s="93"/>
      <c r="AN267" s="93"/>
      <c r="AO267" s="93"/>
      <c r="AP267" s="93"/>
      <c r="AQ267" s="93"/>
      <c r="AR267" s="93"/>
      <c r="AS267" s="93"/>
      <c r="AT267" s="93"/>
      <c r="AU267" s="93"/>
      <c r="AV267" s="93"/>
      <c r="AW267" s="93"/>
    </row>
    <row r="268" spans="1:49" s="14" customFormat="1" x14ac:dyDescent="0.25">
      <c r="A268" s="170" t="s">
        <v>145</v>
      </c>
      <c r="B268" s="171">
        <f>(D268/31)*22</f>
        <v>4.258064516129032</v>
      </c>
      <c r="C268" s="93">
        <v>0</v>
      </c>
      <c r="D268" s="171">
        <v>6</v>
      </c>
      <c r="E268" s="95">
        <v>0</v>
      </c>
      <c r="F268" s="93">
        <v>0</v>
      </c>
      <c r="G268" s="93">
        <f>(K268/31)*9</f>
        <v>1.7419354838709677</v>
      </c>
      <c r="H268" s="96">
        <v>0</v>
      </c>
      <c r="I268" s="93">
        <f>(K268/31)*22</f>
        <v>4.258064516129032</v>
      </c>
      <c r="J268" s="96">
        <v>0</v>
      </c>
      <c r="K268" s="93">
        <f>D268</f>
        <v>6</v>
      </c>
      <c r="L268" s="93">
        <f>H268+J268</f>
        <v>0</v>
      </c>
      <c r="M268" s="93" t="s">
        <v>64</v>
      </c>
      <c r="N268" s="93" t="s">
        <v>64</v>
      </c>
      <c r="O268" s="93">
        <f>ROUND((K268/31)*9,0)</f>
        <v>2</v>
      </c>
      <c r="P268" s="93"/>
      <c r="Q268" s="93">
        <f>ROUND((K268/31)*4,0)</f>
        <v>1</v>
      </c>
      <c r="R268" s="93" t="s">
        <v>64</v>
      </c>
      <c r="S268" s="170" t="s">
        <v>145</v>
      </c>
      <c r="T268" s="93">
        <f>ROUND((X268/31)*27,0)</f>
        <v>35</v>
      </c>
      <c r="U268" s="119" t="s">
        <v>64</v>
      </c>
      <c r="V268" s="93">
        <f>ROUND((X268/31)*22,0)</f>
        <v>28</v>
      </c>
      <c r="W268" s="93">
        <v>0</v>
      </c>
      <c r="X268" s="93">
        <v>40</v>
      </c>
      <c r="Y268" s="18">
        <v>0</v>
      </c>
      <c r="Z268" s="93">
        <v>0</v>
      </c>
      <c r="AA268" s="93">
        <v>0</v>
      </c>
      <c r="AB268" s="93">
        <v>0</v>
      </c>
      <c r="AC268" s="93">
        <v>0</v>
      </c>
      <c r="AD268" s="93">
        <v>0</v>
      </c>
      <c r="AE268" s="93">
        <v>0</v>
      </c>
      <c r="AF268" s="93">
        <v>0</v>
      </c>
      <c r="AG268" s="93">
        <v>0</v>
      </c>
      <c r="AH268" s="93">
        <v>0</v>
      </c>
      <c r="AI268" s="93">
        <v>6</v>
      </c>
      <c r="AJ268" s="93">
        <v>40</v>
      </c>
      <c r="AK268" s="93"/>
      <c r="AL268" s="93"/>
      <c r="AM268" s="93"/>
      <c r="AN268" s="93"/>
      <c r="AO268" s="93"/>
      <c r="AP268" s="93"/>
      <c r="AQ268" s="93"/>
      <c r="AR268" s="93"/>
      <c r="AS268" s="93"/>
      <c r="AT268" s="93"/>
      <c r="AU268" s="93"/>
      <c r="AV268" s="93"/>
      <c r="AW268" s="93"/>
    </row>
    <row r="269" spans="1:49" s="23" customFormat="1" x14ac:dyDescent="0.25">
      <c r="A269" s="172" t="s">
        <v>15</v>
      </c>
      <c r="B269" s="173">
        <f>SUM(B267:B268)</f>
        <v>415.87096774193549</v>
      </c>
      <c r="C269" s="173">
        <f t="shared" ref="C269:R269" si="98">SUM(C267:C268)</f>
        <v>452</v>
      </c>
      <c r="D269" s="173">
        <f t="shared" si="98"/>
        <v>586</v>
      </c>
      <c r="E269" s="173">
        <f t="shared" si="98"/>
        <v>634</v>
      </c>
      <c r="F269" s="173">
        <f t="shared" si="98"/>
        <v>584</v>
      </c>
      <c r="G269" s="173">
        <f t="shared" si="98"/>
        <v>170.12903225806454</v>
      </c>
      <c r="H269" s="173">
        <f t="shared" si="98"/>
        <v>184</v>
      </c>
      <c r="I269" s="173">
        <f t="shared" si="98"/>
        <v>415.87096774193549</v>
      </c>
      <c r="J269" s="173">
        <f t="shared" si="98"/>
        <v>440</v>
      </c>
      <c r="K269" s="173">
        <f t="shared" si="98"/>
        <v>586</v>
      </c>
      <c r="L269" s="173">
        <f t="shared" si="98"/>
        <v>624</v>
      </c>
      <c r="M269" s="173">
        <f t="shared" si="98"/>
        <v>595</v>
      </c>
      <c r="N269" s="173">
        <f t="shared" si="98"/>
        <v>591</v>
      </c>
      <c r="O269" s="173">
        <f t="shared" si="98"/>
        <v>170</v>
      </c>
      <c r="P269" s="173">
        <f t="shared" si="98"/>
        <v>190</v>
      </c>
      <c r="Q269" s="173">
        <f t="shared" si="98"/>
        <v>76</v>
      </c>
      <c r="R269" s="173">
        <f t="shared" si="98"/>
        <v>94</v>
      </c>
      <c r="S269" s="172" t="s">
        <v>15</v>
      </c>
      <c r="T269" s="173">
        <f>SUM(T267:T268)</f>
        <v>578</v>
      </c>
      <c r="U269" s="173">
        <f>SUM(U267:U268)</f>
        <v>539</v>
      </c>
      <c r="V269" s="173">
        <f>SUM(V267:V268)</f>
        <v>471</v>
      </c>
      <c r="W269" s="173">
        <f>SUM(W267:W268)</f>
        <v>443</v>
      </c>
      <c r="X269" s="173">
        <v>664</v>
      </c>
      <c r="Y269" s="173">
        <f t="shared" ref="Y269:AW269" si="99">SUM(Y267:Y268)</f>
        <v>633</v>
      </c>
      <c r="Z269" s="173">
        <f t="shared" si="99"/>
        <v>539</v>
      </c>
      <c r="AA269" s="173">
        <f t="shared" si="99"/>
        <v>594</v>
      </c>
      <c r="AB269" s="173">
        <f t="shared" si="99"/>
        <v>598</v>
      </c>
      <c r="AC269" s="173">
        <f t="shared" si="99"/>
        <v>614</v>
      </c>
      <c r="AD269" s="173">
        <f t="shared" si="99"/>
        <v>586</v>
      </c>
      <c r="AE269" s="173">
        <f t="shared" si="99"/>
        <v>625</v>
      </c>
      <c r="AF269" s="173">
        <f t="shared" si="99"/>
        <v>597</v>
      </c>
      <c r="AG269" s="173">
        <f t="shared" si="99"/>
        <v>617</v>
      </c>
      <c r="AH269" s="173">
        <f t="shared" si="99"/>
        <v>640</v>
      </c>
      <c r="AI269" s="173">
        <f t="shared" si="99"/>
        <v>579</v>
      </c>
      <c r="AJ269" s="173">
        <f t="shared" si="99"/>
        <v>650</v>
      </c>
      <c r="AK269" s="173">
        <f t="shared" si="99"/>
        <v>0</v>
      </c>
      <c r="AL269" s="173">
        <f t="shared" si="99"/>
        <v>0</v>
      </c>
      <c r="AM269" s="173">
        <f t="shared" si="99"/>
        <v>0</v>
      </c>
      <c r="AN269" s="173">
        <f t="shared" si="99"/>
        <v>0</v>
      </c>
      <c r="AO269" s="173">
        <f t="shared" si="99"/>
        <v>0</v>
      </c>
      <c r="AP269" s="173">
        <f t="shared" si="99"/>
        <v>0</v>
      </c>
      <c r="AQ269" s="173">
        <f t="shared" si="99"/>
        <v>0</v>
      </c>
      <c r="AR269" s="173">
        <f t="shared" si="99"/>
        <v>0</v>
      </c>
      <c r="AS269" s="173">
        <f t="shared" si="99"/>
        <v>0</v>
      </c>
      <c r="AT269" s="173">
        <f t="shared" si="99"/>
        <v>0</v>
      </c>
      <c r="AU269" s="173">
        <f t="shared" si="99"/>
        <v>0</v>
      </c>
      <c r="AV269" s="173">
        <f t="shared" si="99"/>
        <v>0</v>
      </c>
      <c r="AW269" s="173">
        <f t="shared" si="99"/>
        <v>0</v>
      </c>
    </row>
    <row r="271" spans="1:49" ht="25.5" x14ac:dyDescent="0.25">
      <c r="A271" s="90" t="s">
        <v>146</v>
      </c>
      <c r="B271" s="5" t="str">
        <f>B$4</f>
        <v>Meta Parcial</v>
      </c>
      <c r="C271" s="5" t="str">
        <f t="shared" ref="C271:AW271" si="100">C$4</f>
        <v>10-31-jul-24</v>
      </c>
      <c r="D271" s="5" t="str">
        <f t="shared" si="100"/>
        <v>Meta Mensal</v>
      </c>
      <c r="E271" s="5">
        <f t="shared" si="100"/>
        <v>45505</v>
      </c>
      <c r="F271" s="5" t="e">
        <f t="shared" ca="1" si="100"/>
        <v>#NAME?</v>
      </c>
      <c r="G271" s="5" t="str">
        <f t="shared" si="100"/>
        <v>Meta Parcial</v>
      </c>
      <c r="H271" s="5" t="str">
        <f t="shared" si="100"/>
        <v>01-09-Out-24</v>
      </c>
      <c r="I271" s="5" t="str">
        <f t="shared" si="100"/>
        <v>Meta Parcial</v>
      </c>
      <c r="J271" s="5" t="str">
        <f t="shared" si="100"/>
        <v>10-31-Out-24</v>
      </c>
      <c r="K271" s="5" t="str">
        <f t="shared" si="100"/>
        <v>Meta Mensal</v>
      </c>
      <c r="L271" s="5">
        <f t="shared" si="100"/>
        <v>45566</v>
      </c>
      <c r="M271" s="5" t="e">
        <f t="shared" ca="1" si="100"/>
        <v>#NAME?</v>
      </c>
      <c r="N271" s="5" t="e">
        <f t="shared" ca="1" si="100"/>
        <v>#NAME?</v>
      </c>
      <c r="O271" s="5" t="str">
        <f t="shared" si="100"/>
        <v>Meta Parcial</v>
      </c>
      <c r="P271" s="5" t="str">
        <f t="shared" si="100"/>
        <v>01-09/jan de 2025</v>
      </c>
      <c r="Q271" s="5" t="str">
        <f t="shared" si="100"/>
        <v>Meta Parcial</v>
      </c>
      <c r="R271" s="5" t="str">
        <f t="shared" si="100"/>
        <v>01-04/jan de 2025</v>
      </c>
      <c r="S271" s="7" t="s">
        <v>147</v>
      </c>
      <c r="T271" s="8" t="str">
        <f>T$4</f>
        <v>Meta Parcial</v>
      </c>
      <c r="U271" s="8" t="str">
        <f>U$4</f>
        <v>05-31/jan de 2025</v>
      </c>
      <c r="V271" s="8" t="str">
        <f>V$4</f>
        <v>Meta Parcial</v>
      </c>
      <c r="W271" s="8" t="str">
        <f>W$4</f>
        <v>10-31/jan de 2025</v>
      </c>
      <c r="X271" s="8" t="s">
        <v>6</v>
      </c>
      <c r="Y271" s="8" t="e">
        <f t="shared" ref="Y271:AJ271" ca="1" si="101">Y$4</f>
        <v>#NAME?</v>
      </c>
      <c r="Z271" s="8" t="e">
        <f t="shared" ca="1" si="101"/>
        <v>#NAME?</v>
      </c>
      <c r="AA271" s="8" t="e">
        <f t="shared" ca="1" si="101"/>
        <v>#NAME?</v>
      </c>
      <c r="AB271" s="8" t="e">
        <f t="shared" ca="1" si="101"/>
        <v>#NAME?</v>
      </c>
      <c r="AC271" s="8" t="e">
        <f t="shared" ca="1" si="101"/>
        <v>#NAME?</v>
      </c>
      <c r="AD271" s="8" t="e">
        <f t="shared" ca="1" si="101"/>
        <v>#NAME?</v>
      </c>
      <c r="AE271" s="8" t="e">
        <f t="shared" ca="1" si="101"/>
        <v>#NAME?</v>
      </c>
      <c r="AF271" s="8" t="e">
        <f t="shared" ca="1" si="101"/>
        <v>#NAME?</v>
      </c>
      <c r="AG271" s="8" t="e">
        <f t="shared" ca="1" si="101"/>
        <v>#NAME?</v>
      </c>
      <c r="AH271" s="8" t="e">
        <f t="shared" ca="1" si="101"/>
        <v>#NAME?</v>
      </c>
      <c r="AI271" s="8" t="e">
        <f t="shared" ca="1" si="101"/>
        <v>#NAME?</v>
      </c>
      <c r="AJ271" s="8" t="e">
        <f t="shared" ca="1" si="101"/>
        <v>#NAME?</v>
      </c>
      <c r="AK271" s="8" t="e">
        <f t="shared" ca="1" si="100"/>
        <v>#NAME?</v>
      </c>
      <c r="AL271" s="8" t="e">
        <f t="shared" ca="1" si="100"/>
        <v>#NAME?</v>
      </c>
      <c r="AM271" s="8" t="e">
        <f t="shared" ca="1" si="100"/>
        <v>#NAME?</v>
      </c>
      <c r="AN271" s="8" t="e">
        <f t="shared" ca="1" si="100"/>
        <v>#NAME?</v>
      </c>
      <c r="AO271" s="8" t="e">
        <f t="shared" ca="1" si="100"/>
        <v>#NAME?</v>
      </c>
      <c r="AP271" s="8" t="e">
        <f t="shared" ca="1" si="100"/>
        <v>#NAME?</v>
      </c>
      <c r="AQ271" s="8" t="e">
        <f t="shared" ca="1" si="100"/>
        <v>#NAME?</v>
      </c>
      <c r="AR271" s="8" t="e">
        <f t="shared" ca="1" si="100"/>
        <v>#NAME?</v>
      </c>
      <c r="AS271" s="8" t="e">
        <f t="shared" ca="1" si="100"/>
        <v>#NAME?</v>
      </c>
      <c r="AT271" s="8" t="e">
        <f t="shared" ca="1" si="100"/>
        <v>#NAME?</v>
      </c>
      <c r="AU271" s="8" t="e">
        <f t="shared" ca="1" si="100"/>
        <v>#NAME?</v>
      </c>
      <c r="AV271" s="8" t="e">
        <f t="shared" ca="1" si="100"/>
        <v>#NAME?</v>
      </c>
      <c r="AW271" s="8" t="e">
        <f t="shared" ca="1" si="100"/>
        <v>#NAME?</v>
      </c>
    </row>
    <row r="272" spans="1:49" s="14" customFormat="1" x14ac:dyDescent="0.25">
      <c r="A272" s="170" t="s">
        <v>148</v>
      </c>
      <c r="B272" s="18">
        <f>(D272/31)*22</f>
        <v>10.64516129032258</v>
      </c>
      <c r="C272" s="93">
        <v>0</v>
      </c>
      <c r="D272" s="18">
        <v>15</v>
      </c>
      <c r="E272" s="95">
        <v>0</v>
      </c>
      <c r="F272" s="93">
        <v>0</v>
      </c>
      <c r="G272" s="93">
        <f>(K272/31)*9</f>
        <v>4.3548387096774199</v>
      </c>
      <c r="H272" s="96">
        <v>0</v>
      </c>
      <c r="I272" s="93">
        <f>(K272/31)*22</f>
        <v>10.64516129032258</v>
      </c>
      <c r="J272" s="96">
        <v>0</v>
      </c>
      <c r="K272" s="93">
        <f>D272</f>
        <v>15</v>
      </c>
      <c r="L272" s="93">
        <f>H272+J272</f>
        <v>0</v>
      </c>
      <c r="M272" s="93">
        <v>0</v>
      </c>
      <c r="N272" s="93">
        <v>0</v>
      </c>
      <c r="O272" s="93">
        <f>ROUND((K272/31)*9,0)</f>
        <v>4</v>
      </c>
      <c r="P272" s="93">
        <v>0</v>
      </c>
      <c r="Q272" s="93">
        <f>ROUND((K272/31)*4,0)</f>
        <v>2</v>
      </c>
      <c r="R272" s="93">
        <v>0</v>
      </c>
      <c r="S272" s="170" t="s">
        <v>148</v>
      </c>
      <c r="T272" s="93">
        <f>ROUND((X272/31)*27,0)</f>
        <v>13</v>
      </c>
      <c r="U272" s="119">
        <v>0</v>
      </c>
      <c r="V272" s="93">
        <f>ROUND((X272/31)*22,0)</f>
        <v>11</v>
      </c>
      <c r="W272" s="93">
        <v>0</v>
      </c>
      <c r="X272" s="93">
        <v>15</v>
      </c>
      <c r="Y272" s="93">
        <f>P272+W272</f>
        <v>0</v>
      </c>
      <c r="Z272" s="93">
        <v>0</v>
      </c>
      <c r="AA272" s="93">
        <v>0</v>
      </c>
      <c r="AB272" s="93">
        <v>0</v>
      </c>
      <c r="AC272" s="93">
        <v>0</v>
      </c>
      <c r="AD272" s="93">
        <v>0</v>
      </c>
      <c r="AE272" s="93">
        <v>0</v>
      </c>
      <c r="AF272" s="93">
        <v>0</v>
      </c>
      <c r="AG272" s="93">
        <v>0</v>
      </c>
      <c r="AH272" s="93">
        <v>0</v>
      </c>
      <c r="AI272" s="93">
        <v>0</v>
      </c>
      <c r="AJ272" s="93">
        <v>0</v>
      </c>
      <c r="AK272" s="93"/>
      <c r="AL272" s="93"/>
      <c r="AM272" s="93"/>
      <c r="AN272" s="93"/>
      <c r="AO272" s="93"/>
      <c r="AP272" s="93"/>
      <c r="AQ272" s="93"/>
      <c r="AR272" s="93"/>
      <c r="AS272" s="93"/>
      <c r="AT272" s="93"/>
      <c r="AU272" s="93"/>
      <c r="AV272" s="93"/>
      <c r="AW272" s="93"/>
    </row>
    <row r="273" spans="1:51" s="14" customFormat="1" x14ac:dyDescent="0.25">
      <c r="A273" s="170" t="s">
        <v>149</v>
      </c>
      <c r="B273" s="171">
        <f>(D273/31)*22</f>
        <v>24.838709677419356</v>
      </c>
      <c r="C273" s="93">
        <v>0</v>
      </c>
      <c r="D273" s="171">
        <v>35</v>
      </c>
      <c r="E273" s="95">
        <v>0</v>
      </c>
      <c r="F273" s="93">
        <v>0</v>
      </c>
      <c r="G273" s="93">
        <f>(K273/31)*9</f>
        <v>10.161290322580646</v>
      </c>
      <c r="H273" s="96">
        <v>0</v>
      </c>
      <c r="I273" s="93">
        <f>(K273/31)*22</f>
        <v>24.838709677419356</v>
      </c>
      <c r="J273" s="96">
        <v>0</v>
      </c>
      <c r="K273" s="93">
        <f>D273</f>
        <v>35</v>
      </c>
      <c r="L273" s="93">
        <f>H273+J273</f>
        <v>0</v>
      </c>
      <c r="M273" s="93">
        <v>0</v>
      </c>
      <c r="N273" s="93">
        <v>0</v>
      </c>
      <c r="O273" s="93">
        <f>ROUND((K273/31)*9,0)</f>
        <v>10</v>
      </c>
      <c r="P273" s="93">
        <v>0</v>
      </c>
      <c r="Q273" s="93">
        <f>ROUND((K273/31)*4,0)</f>
        <v>5</v>
      </c>
      <c r="R273" s="93">
        <v>0</v>
      </c>
      <c r="S273" s="170" t="s">
        <v>149</v>
      </c>
      <c r="T273" s="93">
        <f>ROUND((X273/31)*27,0)</f>
        <v>30</v>
      </c>
      <c r="U273" s="119">
        <v>0</v>
      </c>
      <c r="V273" s="93">
        <f>ROUND((X273/31)*22,0)</f>
        <v>25</v>
      </c>
      <c r="W273" s="93">
        <v>0</v>
      </c>
      <c r="X273" s="93">
        <v>35</v>
      </c>
      <c r="Y273" s="93">
        <f>P273+W273</f>
        <v>0</v>
      </c>
      <c r="Z273" s="93">
        <v>0</v>
      </c>
      <c r="AA273" s="93">
        <v>0</v>
      </c>
      <c r="AB273" s="93">
        <v>0</v>
      </c>
      <c r="AC273" s="93">
        <v>0</v>
      </c>
      <c r="AD273" s="93">
        <v>0</v>
      </c>
      <c r="AE273" s="93">
        <v>0</v>
      </c>
      <c r="AF273" s="93">
        <v>0</v>
      </c>
      <c r="AG273" s="93">
        <v>0</v>
      </c>
      <c r="AH273" s="93">
        <v>0</v>
      </c>
      <c r="AI273" s="93">
        <v>0</v>
      </c>
      <c r="AJ273" s="93">
        <v>0</v>
      </c>
      <c r="AK273" s="93"/>
      <c r="AL273" s="93"/>
      <c r="AM273" s="93"/>
      <c r="AN273" s="93"/>
      <c r="AO273" s="93"/>
      <c r="AP273" s="93"/>
      <c r="AQ273" s="93"/>
      <c r="AR273" s="93"/>
      <c r="AS273" s="93"/>
      <c r="AT273" s="93"/>
      <c r="AU273" s="93"/>
      <c r="AV273" s="93"/>
      <c r="AW273" s="93"/>
    </row>
    <row r="274" spans="1:51" s="23" customFormat="1" x14ac:dyDescent="0.25">
      <c r="A274" s="172" t="s">
        <v>15</v>
      </c>
      <c r="B274" s="173">
        <f>SUM(B272:B273)</f>
        <v>35.483870967741936</v>
      </c>
      <c r="C274" s="173">
        <f t="shared" ref="C274:R274" si="102">SUM(C272:C273)</f>
        <v>0</v>
      </c>
      <c r="D274" s="173">
        <f t="shared" si="102"/>
        <v>50</v>
      </c>
      <c r="E274" s="173">
        <f t="shared" si="102"/>
        <v>0</v>
      </c>
      <c r="F274" s="173">
        <f t="shared" si="102"/>
        <v>0</v>
      </c>
      <c r="G274" s="173">
        <f t="shared" si="102"/>
        <v>14.516129032258066</v>
      </c>
      <c r="H274" s="173">
        <f t="shared" si="102"/>
        <v>0</v>
      </c>
      <c r="I274" s="173">
        <f t="shared" si="102"/>
        <v>35.483870967741936</v>
      </c>
      <c r="J274" s="173">
        <f t="shared" si="102"/>
        <v>0</v>
      </c>
      <c r="K274" s="173">
        <f t="shared" si="102"/>
        <v>50</v>
      </c>
      <c r="L274" s="173">
        <f t="shared" si="102"/>
        <v>0</v>
      </c>
      <c r="M274" s="173">
        <f t="shared" si="102"/>
        <v>0</v>
      </c>
      <c r="N274" s="173">
        <f t="shared" si="102"/>
        <v>0</v>
      </c>
      <c r="O274" s="173">
        <f t="shared" si="102"/>
        <v>14</v>
      </c>
      <c r="P274" s="173">
        <f t="shared" si="102"/>
        <v>0</v>
      </c>
      <c r="Q274" s="173">
        <f t="shared" si="102"/>
        <v>7</v>
      </c>
      <c r="R274" s="173">
        <f t="shared" si="102"/>
        <v>0</v>
      </c>
      <c r="S274" s="172" t="s">
        <v>15</v>
      </c>
      <c r="T274" s="173">
        <f>SUM(T272:T273)</f>
        <v>43</v>
      </c>
      <c r="U274" s="173">
        <f>SUM(U272:U273)</f>
        <v>0</v>
      </c>
      <c r="V274" s="173">
        <f>SUM(V272:V273)</f>
        <v>36</v>
      </c>
      <c r="W274" s="173">
        <f>SUM(W272:W273)</f>
        <v>0</v>
      </c>
      <c r="X274" s="173">
        <v>50</v>
      </c>
      <c r="Y274" s="173">
        <f t="shared" ref="Y274:AW274" si="103">SUM(Y272:Y273)</f>
        <v>0</v>
      </c>
      <c r="Z274" s="173">
        <f t="shared" si="103"/>
        <v>0</v>
      </c>
      <c r="AA274" s="173">
        <f t="shared" si="103"/>
        <v>0</v>
      </c>
      <c r="AB274" s="173">
        <f t="shared" si="103"/>
        <v>0</v>
      </c>
      <c r="AC274" s="173">
        <f t="shared" si="103"/>
        <v>0</v>
      </c>
      <c r="AD274" s="173">
        <f t="shared" si="103"/>
        <v>0</v>
      </c>
      <c r="AE274" s="173">
        <f t="shared" si="103"/>
        <v>0</v>
      </c>
      <c r="AF274" s="173">
        <f t="shared" si="103"/>
        <v>0</v>
      </c>
      <c r="AG274" s="173">
        <f t="shared" si="103"/>
        <v>0</v>
      </c>
      <c r="AH274" s="173">
        <f t="shared" si="103"/>
        <v>0</v>
      </c>
      <c r="AI274" s="173">
        <f t="shared" si="103"/>
        <v>0</v>
      </c>
      <c r="AJ274" s="173">
        <f t="shared" si="103"/>
        <v>0</v>
      </c>
      <c r="AK274" s="173">
        <f t="shared" si="103"/>
        <v>0</v>
      </c>
      <c r="AL274" s="173">
        <f t="shared" si="103"/>
        <v>0</v>
      </c>
      <c r="AM274" s="173">
        <f t="shared" si="103"/>
        <v>0</v>
      </c>
      <c r="AN274" s="173">
        <f t="shared" si="103"/>
        <v>0</v>
      </c>
      <c r="AO274" s="173">
        <f t="shared" si="103"/>
        <v>0</v>
      </c>
      <c r="AP274" s="173">
        <f t="shared" si="103"/>
        <v>0</v>
      </c>
      <c r="AQ274" s="173">
        <f t="shared" si="103"/>
        <v>0</v>
      </c>
      <c r="AR274" s="173">
        <f t="shared" si="103"/>
        <v>0</v>
      </c>
      <c r="AS274" s="173">
        <f t="shared" si="103"/>
        <v>0</v>
      </c>
      <c r="AT274" s="173">
        <f t="shared" si="103"/>
        <v>0</v>
      </c>
      <c r="AU274" s="173">
        <f t="shared" si="103"/>
        <v>0</v>
      </c>
      <c r="AV274" s="173">
        <f t="shared" si="103"/>
        <v>0</v>
      </c>
      <c r="AW274" s="173">
        <f t="shared" si="103"/>
        <v>0</v>
      </c>
    </row>
    <row r="276" spans="1:51" ht="25.5" x14ac:dyDescent="0.25">
      <c r="A276" s="90" t="s">
        <v>150</v>
      </c>
      <c r="B276" s="5" t="str">
        <f>B$4</f>
        <v>Meta Parcial</v>
      </c>
      <c r="C276" s="5" t="str">
        <f t="shared" ref="C276:AW276" si="104">C$4</f>
        <v>10-31-jul-24</v>
      </c>
      <c r="D276" s="5" t="str">
        <f t="shared" si="104"/>
        <v>Meta Mensal</v>
      </c>
      <c r="E276" s="5">
        <f t="shared" si="104"/>
        <v>45505</v>
      </c>
      <c r="F276" s="5" t="e">
        <f t="shared" ca="1" si="104"/>
        <v>#NAME?</v>
      </c>
      <c r="G276" s="5" t="str">
        <f t="shared" si="104"/>
        <v>Meta Parcial</v>
      </c>
      <c r="H276" s="5" t="str">
        <f t="shared" si="104"/>
        <v>01-09-Out-24</v>
      </c>
      <c r="I276" s="5" t="str">
        <f t="shared" si="104"/>
        <v>Meta Parcial</v>
      </c>
      <c r="J276" s="5" t="str">
        <f t="shared" si="104"/>
        <v>10-31-Out-24</v>
      </c>
      <c r="K276" s="5" t="str">
        <f t="shared" si="104"/>
        <v>Meta Mensal</v>
      </c>
      <c r="L276" s="5">
        <f t="shared" si="104"/>
        <v>45566</v>
      </c>
      <c r="M276" s="5" t="e">
        <f t="shared" ca="1" si="104"/>
        <v>#NAME?</v>
      </c>
      <c r="N276" s="5" t="e">
        <f t="shared" ca="1" si="104"/>
        <v>#NAME?</v>
      </c>
      <c r="O276" s="5" t="str">
        <f t="shared" si="104"/>
        <v>Meta Parcial</v>
      </c>
      <c r="P276" s="5" t="str">
        <f t="shared" si="104"/>
        <v>01-09/jan de 2025</v>
      </c>
      <c r="Q276" s="5" t="str">
        <f t="shared" si="104"/>
        <v>Meta Parcial</v>
      </c>
      <c r="R276" s="5" t="str">
        <f t="shared" si="104"/>
        <v>01-04/jan de 2025</v>
      </c>
      <c r="S276" s="7" t="s">
        <v>151</v>
      </c>
      <c r="T276" s="8" t="str">
        <f>T$4</f>
        <v>Meta Parcial</v>
      </c>
      <c r="U276" s="8" t="str">
        <f>U$4</f>
        <v>05-31/jan de 2025</v>
      </c>
      <c r="V276" s="8" t="str">
        <f>V$4</f>
        <v>Meta Parcial</v>
      </c>
      <c r="W276" s="8" t="str">
        <f>W$4</f>
        <v>10-31/jan de 2025</v>
      </c>
      <c r="X276" s="8" t="s">
        <v>6</v>
      </c>
      <c r="Y276" s="8" t="e">
        <f t="shared" ref="Y276:AJ276" ca="1" si="105">Y$4</f>
        <v>#NAME?</v>
      </c>
      <c r="Z276" s="8" t="e">
        <f t="shared" ca="1" si="105"/>
        <v>#NAME?</v>
      </c>
      <c r="AA276" s="8" t="e">
        <f t="shared" ca="1" si="105"/>
        <v>#NAME?</v>
      </c>
      <c r="AB276" s="8" t="e">
        <f t="shared" ca="1" si="105"/>
        <v>#NAME?</v>
      </c>
      <c r="AC276" s="8" t="e">
        <f t="shared" ca="1" si="105"/>
        <v>#NAME?</v>
      </c>
      <c r="AD276" s="8" t="e">
        <f t="shared" ca="1" si="105"/>
        <v>#NAME?</v>
      </c>
      <c r="AE276" s="8" t="e">
        <f t="shared" ca="1" si="105"/>
        <v>#NAME?</v>
      </c>
      <c r="AF276" s="8" t="e">
        <f t="shared" ca="1" si="105"/>
        <v>#NAME?</v>
      </c>
      <c r="AG276" s="8" t="e">
        <f t="shared" ca="1" si="105"/>
        <v>#NAME?</v>
      </c>
      <c r="AH276" s="8" t="e">
        <f t="shared" ca="1" si="105"/>
        <v>#NAME?</v>
      </c>
      <c r="AI276" s="8" t="e">
        <f t="shared" ca="1" si="105"/>
        <v>#NAME?</v>
      </c>
      <c r="AJ276" s="8" t="e">
        <f t="shared" ca="1" si="105"/>
        <v>#NAME?</v>
      </c>
      <c r="AK276" s="8" t="e">
        <f t="shared" ca="1" si="104"/>
        <v>#NAME?</v>
      </c>
      <c r="AL276" s="8" t="e">
        <f t="shared" ca="1" si="104"/>
        <v>#NAME?</v>
      </c>
      <c r="AM276" s="8" t="e">
        <f t="shared" ca="1" si="104"/>
        <v>#NAME?</v>
      </c>
      <c r="AN276" s="8" t="e">
        <f t="shared" ca="1" si="104"/>
        <v>#NAME?</v>
      </c>
      <c r="AO276" s="8" t="e">
        <f t="shared" ca="1" si="104"/>
        <v>#NAME?</v>
      </c>
      <c r="AP276" s="8" t="e">
        <f t="shared" ca="1" si="104"/>
        <v>#NAME?</v>
      </c>
      <c r="AQ276" s="8" t="e">
        <f t="shared" ca="1" si="104"/>
        <v>#NAME?</v>
      </c>
      <c r="AR276" s="8" t="e">
        <f t="shared" ca="1" si="104"/>
        <v>#NAME?</v>
      </c>
      <c r="AS276" s="8" t="e">
        <f t="shared" ca="1" si="104"/>
        <v>#NAME?</v>
      </c>
      <c r="AT276" s="8" t="e">
        <f t="shared" ca="1" si="104"/>
        <v>#NAME?</v>
      </c>
      <c r="AU276" s="8" t="e">
        <f t="shared" ca="1" si="104"/>
        <v>#NAME?</v>
      </c>
      <c r="AV276" s="8" t="e">
        <f t="shared" ca="1" si="104"/>
        <v>#NAME?</v>
      </c>
      <c r="AW276" s="8" t="e">
        <f t="shared" ca="1" si="104"/>
        <v>#NAME?</v>
      </c>
    </row>
    <row r="277" spans="1:51" s="14" customFormat="1" hidden="1" x14ac:dyDescent="0.25">
      <c r="A277" s="170" t="s">
        <v>152</v>
      </c>
      <c r="B277" s="18">
        <f>(D277/31)*22</f>
        <v>8516.1290322580644</v>
      </c>
      <c r="C277" s="93">
        <v>0</v>
      </c>
      <c r="D277" s="18">
        <v>12000</v>
      </c>
      <c r="E277" s="95">
        <v>7136</v>
      </c>
      <c r="F277" s="93">
        <v>6246</v>
      </c>
      <c r="G277" s="93">
        <f>(K277/31)*9</f>
        <v>3483.8709677419356</v>
      </c>
      <c r="H277" s="96">
        <v>2042</v>
      </c>
      <c r="I277" s="93">
        <f>(K277/31)*22</f>
        <v>8516.1290322580644</v>
      </c>
      <c r="J277" s="96">
        <v>4580</v>
      </c>
      <c r="K277" s="93">
        <f>D277</f>
        <v>12000</v>
      </c>
      <c r="L277" s="93">
        <v>7152</v>
      </c>
      <c r="M277" s="93">
        <v>6801</v>
      </c>
      <c r="N277" s="93">
        <v>6910</v>
      </c>
      <c r="O277" s="93">
        <f>ROUND((K277/31)*9,0)</f>
        <v>3484</v>
      </c>
      <c r="P277" s="93">
        <v>2071</v>
      </c>
      <c r="Q277" s="93">
        <f>ROUND((M277/31)*9,0)</f>
        <v>1974</v>
      </c>
      <c r="R277" s="93">
        <v>2071</v>
      </c>
      <c r="S277" s="174"/>
      <c r="T277" s="96"/>
      <c r="U277" s="96"/>
      <c r="V277" s="96"/>
      <c r="W277" s="96"/>
      <c r="X277" s="96"/>
      <c r="Y277" s="133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175"/>
      <c r="AY277" s="175"/>
    </row>
    <row r="278" spans="1:51" s="14" customFormat="1" x14ac:dyDescent="0.25">
      <c r="A278" s="170" t="s">
        <v>153</v>
      </c>
      <c r="B278" s="18">
        <f>(D278/31)*22</f>
        <v>8516.1290322580644</v>
      </c>
      <c r="C278" s="93">
        <v>0</v>
      </c>
      <c r="D278" s="171">
        <v>12000</v>
      </c>
      <c r="E278" s="95">
        <v>0</v>
      </c>
      <c r="F278" s="93">
        <v>0</v>
      </c>
      <c r="G278" s="93">
        <f>(K278/31)*9</f>
        <v>3483.8709677419356</v>
      </c>
      <c r="H278" s="96">
        <v>0</v>
      </c>
      <c r="I278" s="93">
        <f>(K278/31)*22</f>
        <v>8516.1290322580644</v>
      </c>
      <c r="J278" s="96">
        <v>0</v>
      </c>
      <c r="K278" s="93">
        <f>D278</f>
        <v>12000</v>
      </c>
      <c r="L278" s="93">
        <f>H278+J278</f>
        <v>0</v>
      </c>
      <c r="M278" s="93">
        <v>0</v>
      </c>
      <c r="N278" s="93">
        <v>0</v>
      </c>
      <c r="O278" s="93">
        <f>ROUND((K278/31)*9,0)</f>
        <v>3484</v>
      </c>
      <c r="P278" s="93">
        <v>0</v>
      </c>
      <c r="Q278" s="93">
        <f>ROUND((K278/31)*4,0)</f>
        <v>1548</v>
      </c>
      <c r="R278" s="93">
        <v>1030</v>
      </c>
      <c r="S278" s="170" t="s">
        <v>154</v>
      </c>
      <c r="T278" s="93">
        <f>ROUND((X278/31)*27,0)</f>
        <v>13065</v>
      </c>
      <c r="U278" s="119">
        <v>5865</v>
      </c>
      <c r="V278" s="93">
        <f>ROUND((X278/31)*22,0)</f>
        <v>10645</v>
      </c>
      <c r="W278" s="93">
        <v>4824</v>
      </c>
      <c r="X278" s="93">
        <v>15000</v>
      </c>
      <c r="Y278" s="18">
        <f>P278+W278</f>
        <v>4824</v>
      </c>
      <c r="Z278" s="93">
        <v>6339</v>
      </c>
      <c r="AA278" s="93">
        <v>6982</v>
      </c>
      <c r="AB278" s="93">
        <v>6905</v>
      </c>
      <c r="AC278" s="93">
        <v>7904</v>
      </c>
      <c r="AD278" s="93">
        <v>6268</v>
      </c>
      <c r="AE278" s="93">
        <v>7256</v>
      </c>
      <c r="AF278" s="93">
        <v>6859</v>
      </c>
      <c r="AG278" s="93">
        <v>6559</v>
      </c>
      <c r="AH278" s="93">
        <v>7262</v>
      </c>
      <c r="AI278" s="93">
        <v>8733</v>
      </c>
      <c r="AJ278" s="93">
        <v>6756</v>
      </c>
      <c r="AK278" s="93"/>
      <c r="AL278" s="93"/>
      <c r="AM278" s="93"/>
      <c r="AN278" s="93"/>
      <c r="AO278" s="93"/>
      <c r="AP278" s="93"/>
      <c r="AQ278" s="93"/>
      <c r="AR278" s="93"/>
      <c r="AS278" s="93"/>
      <c r="AT278" s="93"/>
      <c r="AU278" s="93"/>
      <c r="AV278" s="93"/>
      <c r="AW278" s="93"/>
    </row>
    <row r="279" spans="1:51" s="14" customFormat="1" x14ac:dyDescent="0.25">
      <c r="A279" s="176" t="str">
        <f>S279</f>
        <v>Quantidade de Veículos</v>
      </c>
      <c r="B279" s="18"/>
      <c r="C279" s="93"/>
      <c r="D279" s="171"/>
      <c r="E279" s="95"/>
      <c r="F279" s="93"/>
      <c r="G279" s="93"/>
      <c r="H279" s="96"/>
      <c r="I279" s="93"/>
      <c r="J279" s="96"/>
      <c r="K279" s="93"/>
      <c r="L279" s="93"/>
      <c r="M279" s="93"/>
      <c r="N279" s="93"/>
      <c r="O279" s="93"/>
      <c r="P279" s="93"/>
      <c r="Q279" s="93"/>
      <c r="R279" s="93">
        <v>0</v>
      </c>
      <c r="S279" s="170" t="s">
        <v>155</v>
      </c>
      <c r="T279" s="93">
        <f>ROUND((X279/31)*27,0)</f>
        <v>3</v>
      </c>
      <c r="U279" s="119">
        <v>1</v>
      </c>
      <c r="V279" s="93">
        <v>3</v>
      </c>
      <c r="W279" s="93">
        <v>1</v>
      </c>
      <c r="X279" s="93">
        <v>3</v>
      </c>
      <c r="Y279" s="18">
        <v>1</v>
      </c>
      <c r="Z279" s="93">
        <v>2</v>
      </c>
      <c r="AA279" s="93">
        <v>2</v>
      </c>
      <c r="AB279" s="93">
        <v>2</v>
      </c>
      <c r="AC279" s="93">
        <v>2</v>
      </c>
      <c r="AD279" s="93">
        <v>2</v>
      </c>
      <c r="AE279" s="93">
        <v>2</v>
      </c>
      <c r="AF279" s="93">
        <v>2</v>
      </c>
      <c r="AG279" s="93">
        <v>2</v>
      </c>
      <c r="AH279" s="93">
        <v>2</v>
      </c>
      <c r="AI279" s="93">
        <v>2</v>
      </c>
      <c r="AJ279" s="93">
        <v>2</v>
      </c>
      <c r="AK279" s="93"/>
      <c r="AL279" s="93"/>
      <c r="AM279" s="93"/>
      <c r="AN279" s="93"/>
      <c r="AO279" s="93"/>
      <c r="AP279" s="93"/>
      <c r="AQ279" s="93"/>
      <c r="AR279" s="93"/>
      <c r="AS279" s="93"/>
      <c r="AT279" s="93"/>
      <c r="AU279" s="93"/>
      <c r="AV279" s="93"/>
      <c r="AW279" s="93"/>
    </row>
    <row r="280" spans="1:51" s="23" customFormat="1" x14ac:dyDescent="0.25">
      <c r="A280" s="172" t="s">
        <v>15</v>
      </c>
      <c r="B280" s="173">
        <f>SUM(B277:B278)</f>
        <v>17032.258064516129</v>
      </c>
      <c r="C280" s="173">
        <f t="shared" ref="C280:R280" si="106">SUM(C277:C278)</f>
        <v>0</v>
      </c>
      <c r="D280" s="173">
        <f t="shared" si="106"/>
        <v>24000</v>
      </c>
      <c r="E280" s="173">
        <f t="shared" si="106"/>
        <v>7136</v>
      </c>
      <c r="F280" s="173">
        <f t="shared" si="106"/>
        <v>6246</v>
      </c>
      <c r="G280" s="173">
        <f t="shared" si="106"/>
        <v>6967.7419354838712</v>
      </c>
      <c r="H280" s="173">
        <f t="shared" si="106"/>
        <v>2042</v>
      </c>
      <c r="I280" s="173">
        <f t="shared" si="106"/>
        <v>17032.258064516129</v>
      </c>
      <c r="J280" s="173">
        <f t="shared" si="106"/>
        <v>4580</v>
      </c>
      <c r="K280" s="173">
        <f t="shared" si="106"/>
        <v>24000</v>
      </c>
      <c r="L280" s="173">
        <f t="shared" si="106"/>
        <v>7152</v>
      </c>
      <c r="M280" s="173">
        <f t="shared" si="106"/>
        <v>6801</v>
      </c>
      <c r="N280" s="173">
        <f t="shared" si="106"/>
        <v>6910</v>
      </c>
      <c r="O280" s="173">
        <f t="shared" si="106"/>
        <v>6968</v>
      </c>
      <c r="P280" s="173">
        <f t="shared" si="106"/>
        <v>2071</v>
      </c>
      <c r="Q280" s="173">
        <f t="shared" si="106"/>
        <v>3522</v>
      </c>
      <c r="R280" s="173">
        <f t="shared" si="106"/>
        <v>3101</v>
      </c>
      <c r="S280" s="172" t="s">
        <v>15</v>
      </c>
      <c r="T280" s="173">
        <f>SUM(T277:T278)</f>
        <v>13065</v>
      </c>
      <c r="U280" s="173">
        <f>SUM(U277:U278)</f>
        <v>5865</v>
      </c>
      <c r="V280" s="173">
        <f>SUM(V277:V278)</f>
        <v>10645</v>
      </c>
      <c r="W280" s="173">
        <f>SUM(W277:W278)</f>
        <v>4824</v>
      </c>
      <c r="X280" s="173">
        <v>15000</v>
      </c>
      <c r="Y280" s="173">
        <f t="shared" ref="Y280:AW280" si="107">SUM(Y277:Y278)</f>
        <v>4824</v>
      </c>
      <c r="Z280" s="173">
        <f t="shared" si="107"/>
        <v>6339</v>
      </c>
      <c r="AA280" s="173">
        <f t="shared" si="107"/>
        <v>6982</v>
      </c>
      <c r="AB280" s="173">
        <f t="shared" si="107"/>
        <v>6905</v>
      </c>
      <c r="AC280" s="173">
        <f t="shared" si="107"/>
        <v>7904</v>
      </c>
      <c r="AD280" s="173">
        <f t="shared" si="107"/>
        <v>6268</v>
      </c>
      <c r="AE280" s="173">
        <f t="shared" si="107"/>
        <v>7256</v>
      </c>
      <c r="AF280" s="173">
        <v>6859</v>
      </c>
      <c r="AG280" s="173">
        <f t="shared" si="107"/>
        <v>6559</v>
      </c>
      <c r="AH280" s="173">
        <f t="shared" si="107"/>
        <v>7262</v>
      </c>
      <c r="AI280" s="173">
        <f t="shared" si="107"/>
        <v>8733</v>
      </c>
      <c r="AJ280" s="173">
        <f t="shared" si="107"/>
        <v>6756</v>
      </c>
      <c r="AK280" s="173">
        <f t="shared" si="107"/>
        <v>0</v>
      </c>
      <c r="AL280" s="173">
        <f t="shared" si="107"/>
        <v>0</v>
      </c>
      <c r="AM280" s="173">
        <f t="shared" si="107"/>
        <v>0</v>
      </c>
      <c r="AN280" s="173">
        <f t="shared" si="107"/>
        <v>0</v>
      </c>
      <c r="AO280" s="173">
        <f t="shared" si="107"/>
        <v>0</v>
      </c>
      <c r="AP280" s="173">
        <f t="shared" si="107"/>
        <v>0</v>
      </c>
      <c r="AQ280" s="173">
        <f t="shared" si="107"/>
        <v>0</v>
      </c>
      <c r="AR280" s="173">
        <f t="shared" si="107"/>
        <v>0</v>
      </c>
      <c r="AS280" s="173">
        <f t="shared" si="107"/>
        <v>0</v>
      </c>
      <c r="AT280" s="173">
        <f t="shared" si="107"/>
        <v>0</v>
      </c>
      <c r="AU280" s="173">
        <f t="shared" si="107"/>
        <v>0</v>
      </c>
      <c r="AV280" s="173">
        <f t="shared" si="107"/>
        <v>0</v>
      </c>
      <c r="AW280" s="173">
        <f t="shared" si="107"/>
        <v>0</v>
      </c>
    </row>
  </sheetData>
  <mergeCells count="37">
    <mergeCell ref="T88:T94"/>
    <mergeCell ref="V88:V94"/>
    <mergeCell ref="X88:X94"/>
    <mergeCell ref="X231:X232"/>
    <mergeCell ref="T68:T74"/>
    <mergeCell ref="V68:V74"/>
    <mergeCell ref="X68:X74"/>
    <mergeCell ref="T78:T84"/>
    <mergeCell ref="V78:V84"/>
    <mergeCell ref="X78:X84"/>
    <mergeCell ref="T45:T50"/>
    <mergeCell ref="V45:V50"/>
    <mergeCell ref="X45:X50"/>
    <mergeCell ref="T54:T59"/>
    <mergeCell ref="V54:V59"/>
    <mergeCell ref="X54:X59"/>
    <mergeCell ref="O36:O41"/>
    <mergeCell ref="Q36:Q41"/>
    <mergeCell ref="T36:T41"/>
    <mergeCell ref="V36:V41"/>
    <mergeCell ref="X36:X41"/>
    <mergeCell ref="B36:B41"/>
    <mergeCell ref="D36:D41"/>
    <mergeCell ref="G36:G41"/>
    <mergeCell ref="I36:I41"/>
    <mergeCell ref="K36:K41"/>
    <mergeCell ref="A2:AW2"/>
    <mergeCell ref="A3:R3"/>
    <mergeCell ref="S3:AW3"/>
    <mergeCell ref="B10:B32"/>
    <mergeCell ref="D10:D32"/>
    <mergeCell ref="G10:G32"/>
    <mergeCell ref="I10:I32"/>
    <mergeCell ref="K10:K32"/>
    <mergeCell ref="O10:O32"/>
    <mergeCell ref="Q10:Q32"/>
    <mergeCell ref="X10:X3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2" firstPageNumber="0" fitToHeight="0" orientation="portrait" horizontalDpi="300" verticalDpi="300" r:id="rId1"/>
  <headerFooter>
    <oddHeader>&amp;C&amp;A</oddHeader>
    <oddFooter>&amp;C
Diretoria Geral - Policlínica de Formosa&amp;RPágina &amp;P de &amp;N</oddFooter>
  </headerFooter>
  <rowBreaks count="2" manualBreakCount="2">
    <brk id="86" max="20" man="1"/>
    <brk id="229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897A-B97D-4E3D-9E92-7FE11B4DADDF}">
  <sheetPr>
    <tabColor theme="7" tint="-0.499984740745262"/>
    <pageSetUpPr fitToPage="1"/>
  </sheetPr>
  <dimension ref="A1:IV22"/>
  <sheetViews>
    <sheetView showGridLines="0" tabSelected="1" zoomScaleNormal="100" zoomScaleSheetLayoutView="100" workbookViewId="0">
      <selection activeCell="A2" sqref="A2:AR2"/>
    </sheetView>
  </sheetViews>
  <sheetFormatPr defaultColWidth="8.7109375" defaultRowHeight="12.75" x14ac:dyDescent="0.25"/>
  <cols>
    <col min="1" max="1" width="70.7109375" style="179" customWidth="1"/>
    <col min="2" max="3" width="13.7109375" style="179" hidden="1" customWidth="1"/>
    <col min="4" max="4" width="20.7109375" style="179" hidden="1" customWidth="1"/>
    <col min="5" max="6" width="13.7109375" style="179" hidden="1" customWidth="1"/>
    <col min="7" max="11" width="26.140625" style="179" hidden="1" customWidth="1"/>
    <col min="12" max="13" width="13.7109375" style="179" hidden="1" customWidth="1"/>
    <col min="14" max="16" width="20.7109375" style="179" hidden="1" customWidth="1"/>
    <col min="17" max="17" width="60.7109375" style="179" hidden="1" customWidth="1"/>
    <col min="18" max="19" width="20.7109375" style="179" hidden="1" customWidth="1"/>
    <col min="20" max="20" width="22.7109375" style="179" customWidth="1"/>
    <col min="21" max="21" width="20.7109375" style="179" hidden="1" customWidth="1"/>
    <col min="22" max="26" width="22.7109375" style="179" hidden="1" customWidth="1"/>
    <col min="27" max="28" width="22.7109375" style="179" customWidth="1"/>
    <col min="29" max="32" width="20.7109375" style="179" customWidth="1"/>
    <col min="33" max="44" width="20.7109375" style="179" hidden="1" customWidth="1"/>
    <col min="45" max="45" width="8.7109375" style="179" customWidth="1"/>
    <col min="46" max="16384" width="8.7109375" style="179"/>
  </cols>
  <sheetData>
    <row r="1" spans="1:256" s="178" customFormat="1" ht="62.25" x14ac:dyDescent="0.8">
      <c r="A1" s="177" t="s">
        <v>83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7"/>
      <c r="CD1" s="177"/>
      <c r="CE1" s="177"/>
      <c r="CF1" s="177"/>
      <c r="CG1" s="177"/>
      <c r="CH1" s="177"/>
      <c r="CI1" s="177"/>
      <c r="CJ1" s="177"/>
      <c r="CK1" s="177"/>
      <c r="CL1" s="177"/>
      <c r="CM1" s="177"/>
      <c r="CN1" s="177"/>
      <c r="CO1" s="177"/>
      <c r="CP1" s="177"/>
      <c r="CQ1" s="177"/>
      <c r="CR1" s="177"/>
      <c r="CS1" s="177"/>
      <c r="CT1" s="177"/>
      <c r="CU1" s="177"/>
      <c r="CV1" s="177"/>
      <c r="CW1" s="177"/>
      <c r="CX1" s="177"/>
      <c r="CY1" s="177"/>
      <c r="CZ1" s="177"/>
      <c r="DA1" s="177"/>
      <c r="DB1" s="177"/>
      <c r="DC1" s="177"/>
      <c r="DD1" s="177"/>
      <c r="DE1" s="177"/>
      <c r="DF1" s="177"/>
      <c r="DG1" s="177"/>
      <c r="DH1" s="177"/>
      <c r="DI1" s="177"/>
      <c r="DJ1" s="177"/>
      <c r="DK1" s="177"/>
      <c r="DL1" s="177"/>
      <c r="DM1" s="177"/>
      <c r="DN1" s="177"/>
      <c r="DO1" s="177"/>
      <c r="DP1" s="177"/>
      <c r="DQ1" s="177"/>
      <c r="DR1" s="177"/>
      <c r="DS1" s="177"/>
      <c r="DT1" s="177"/>
      <c r="DU1" s="177"/>
      <c r="DV1" s="177"/>
      <c r="DW1" s="177"/>
      <c r="DX1" s="177"/>
      <c r="DY1" s="177"/>
      <c r="DZ1" s="177"/>
      <c r="EA1" s="177"/>
      <c r="EB1" s="177"/>
      <c r="EC1" s="177"/>
      <c r="ED1" s="177"/>
      <c r="EE1" s="177"/>
      <c r="EF1" s="177"/>
      <c r="EG1" s="177"/>
      <c r="EH1" s="177"/>
      <c r="EI1" s="177"/>
      <c r="EJ1" s="177"/>
      <c r="EK1" s="177"/>
      <c r="EL1" s="177"/>
      <c r="EM1" s="177"/>
      <c r="EN1" s="177"/>
      <c r="EO1" s="177"/>
      <c r="EP1" s="177"/>
      <c r="EQ1" s="177"/>
      <c r="ER1" s="177"/>
      <c r="ES1" s="177"/>
      <c r="ET1" s="177"/>
      <c r="EU1" s="177"/>
      <c r="EV1" s="177"/>
      <c r="EW1" s="177"/>
      <c r="EX1" s="177"/>
      <c r="EY1" s="177"/>
      <c r="EZ1" s="177"/>
      <c r="FA1" s="177"/>
      <c r="FB1" s="177"/>
      <c r="FC1" s="177"/>
      <c r="FD1" s="177"/>
      <c r="FE1" s="177"/>
      <c r="FF1" s="177"/>
      <c r="FG1" s="177"/>
      <c r="FH1" s="177"/>
      <c r="FI1" s="177"/>
      <c r="FJ1" s="177"/>
      <c r="FK1" s="177"/>
      <c r="FL1" s="177"/>
      <c r="FM1" s="177"/>
      <c r="FN1" s="177"/>
      <c r="FO1" s="177"/>
      <c r="FP1" s="177"/>
      <c r="FQ1" s="177"/>
      <c r="FR1" s="177"/>
      <c r="FS1" s="177"/>
      <c r="FT1" s="177"/>
      <c r="FU1" s="177"/>
      <c r="FV1" s="177"/>
      <c r="FW1" s="177"/>
      <c r="FX1" s="177"/>
      <c r="FY1" s="177"/>
      <c r="FZ1" s="177"/>
      <c r="GA1" s="177"/>
      <c r="GB1" s="177"/>
      <c r="GC1" s="177"/>
      <c r="GD1" s="177"/>
      <c r="GE1" s="177"/>
      <c r="GF1" s="177"/>
      <c r="GG1" s="177"/>
      <c r="GH1" s="177"/>
      <c r="GI1" s="177"/>
      <c r="GJ1" s="177"/>
      <c r="GK1" s="177"/>
      <c r="GL1" s="177"/>
      <c r="GM1" s="177"/>
      <c r="GN1" s="177"/>
      <c r="GO1" s="177"/>
      <c r="GP1" s="177"/>
      <c r="GQ1" s="177"/>
      <c r="GR1" s="177"/>
      <c r="GS1" s="177"/>
      <c r="GT1" s="177"/>
      <c r="GU1" s="177"/>
      <c r="GV1" s="177"/>
      <c r="GW1" s="177"/>
      <c r="GX1" s="177"/>
      <c r="GY1" s="177"/>
      <c r="GZ1" s="177"/>
      <c r="HA1" s="177"/>
      <c r="HB1" s="177"/>
      <c r="HC1" s="177"/>
      <c r="HD1" s="177"/>
      <c r="HE1" s="177"/>
      <c r="HF1" s="177"/>
      <c r="HG1" s="177"/>
      <c r="HH1" s="177"/>
      <c r="HI1" s="177"/>
      <c r="HJ1" s="177"/>
      <c r="HK1" s="177"/>
      <c r="HL1" s="177"/>
      <c r="HM1" s="177"/>
      <c r="HN1" s="177"/>
      <c r="HO1" s="177"/>
      <c r="HP1" s="177"/>
      <c r="HQ1" s="177"/>
      <c r="HR1" s="177"/>
      <c r="HS1" s="177"/>
      <c r="HT1" s="177"/>
      <c r="HU1" s="177"/>
      <c r="HV1" s="177"/>
      <c r="HW1" s="177"/>
      <c r="HX1" s="177"/>
      <c r="HY1" s="177"/>
      <c r="HZ1" s="177"/>
      <c r="IA1" s="177"/>
      <c r="IB1" s="177"/>
      <c r="IC1" s="177"/>
      <c r="ID1" s="177"/>
      <c r="IE1" s="177"/>
      <c r="IF1" s="177"/>
      <c r="IG1" s="177"/>
      <c r="IH1" s="177"/>
      <c r="II1" s="177"/>
      <c r="IJ1" s="177"/>
      <c r="IK1" s="177"/>
      <c r="IL1" s="177"/>
      <c r="IM1" s="177"/>
      <c r="IN1" s="177"/>
      <c r="IO1" s="177"/>
      <c r="IP1" s="177"/>
      <c r="IQ1" s="177"/>
      <c r="IR1" s="177"/>
      <c r="IS1" s="177"/>
      <c r="IT1" s="177"/>
      <c r="IU1" s="177"/>
      <c r="IV1" s="177"/>
    </row>
    <row r="2" spans="1:256" ht="15" x14ac:dyDescent="0.25">
      <c r="A2" s="214" t="s">
        <v>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</row>
    <row r="3" spans="1:256" x14ac:dyDescent="0.25">
      <c r="A3" s="229" t="s">
        <v>156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</row>
    <row r="4" spans="1:256" s="183" customFormat="1" x14ac:dyDescent="0.2">
      <c r="A4" s="180" t="s">
        <v>157</v>
      </c>
      <c r="B4" s="181" t="str">
        <f>D4</f>
        <v>Meta Mensal</v>
      </c>
      <c r="C4" s="181">
        <f>C9</f>
        <v>3104</v>
      </c>
      <c r="D4" s="181" t="s">
        <v>6</v>
      </c>
      <c r="E4" s="181">
        <f t="shared" ref="E4:P4" ca="1" si="0">E4</f>
        <v>45505</v>
      </c>
      <c r="F4" s="181">
        <f t="shared" ca="1" si="0"/>
        <v>45536</v>
      </c>
      <c r="G4" s="181" t="str">
        <f t="shared" ca="1" si="0"/>
        <v>Meta Parcial</v>
      </c>
      <c r="H4" s="181" t="str">
        <f t="shared" ca="1" si="0"/>
        <v>01-09-Out-24</v>
      </c>
      <c r="I4" s="181" t="str">
        <f t="shared" ca="1" si="0"/>
        <v>Meta Parcial</v>
      </c>
      <c r="J4" s="181" t="str">
        <f t="shared" ca="1" si="0"/>
        <v>10-31-Out-24</v>
      </c>
      <c r="K4" s="181" t="str">
        <f t="shared" ca="1" si="0"/>
        <v>Meta Mensal</v>
      </c>
      <c r="L4" s="181">
        <f t="shared" ca="1" si="0"/>
        <v>45566</v>
      </c>
      <c r="M4" s="181">
        <f t="shared" ca="1" si="0"/>
        <v>45597</v>
      </c>
      <c r="N4" s="181">
        <f t="shared" ca="1" si="0"/>
        <v>45627</v>
      </c>
      <c r="O4" s="181" t="str">
        <f t="shared" ca="1" si="0"/>
        <v>Meta Parcial</v>
      </c>
      <c r="P4" s="181" t="str">
        <f t="shared" ca="1" si="0"/>
        <v>01-09/jan de 2025</v>
      </c>
      <c r="Q4" s="180" t="s">
        <v>157</v>
      </c>
      <c r="R4" s="181">
        <f t="shared" ref="R4:AR4" si="1">V4</f>
        <v>0</v>
      </c>
      <c r="S4" s="181">
        <f t="shared" si="1"/>
        <v>0</v>
      </c>
      <c r="T4" s="181">
        <f t="shared" si="1"/>
        <v>0</v>
      </c>
      <c r="U4" s="181">
        <f t="shared" si="1"/>
        <v>0</v>
      </c>
      <c r="V4" s="181">
        <f t="shared" si="1"/>
        <v>0</v>
      </c>
      <c r="W4" s="181">
        <f t="shared" si="1"/>
        <v>0</v>
      </c>
      <c r="X4" s="181">
        <f t="shared" si="1"/>
        <v>0</v>
      </c>
      <c r="Y4" s="181">
        <f t="shared" si="1"/>
        <v>0</v>
      </c>
      <c r="Z4" s="181">
        <f t="shared" si="1"/>
        <v>0</v>
      </c>
      <c r="AA4" s="181">
        <f t="shared" si="1"/>
        <v>0</v>
      </c>
      <c r="AB4" s="181">
        <f t="shared" si="1"/>
        <v>0</v>
      </c>
      <c r="AC4" s="181">
        <f t="shared" si="1"/>
        <v>0</v>
      </c>
      <c r="AD4" s="181">
        <f t="shared" si="1"/>
        <v>0</v>
      </c>
      <c r="AE4" s="181">
        <f t="shared" si="1"/>
        <v>0</v>
      </c>
      <c r="AF4" s="181">
        <f t="shared" si="1"/>
        <v>0</v>
      </c>
      <c r="AG4" s="181">
        <f t="shared" si="1"/>
        <v>0</v>
      </c>
      <c r="AH4" s="181">
        <f t="shared" si="1"/>
        <v>0</v>
      </c>
      <c r="AI4" s="181">
        <f t="shared" si="1"/>
        <v>0</v>
      </c>
      <c r="AJ4" s="181">
        <f t="shared" si="1"/>
        <v>0</v>
      </c>
      <c r="AK4" s="181">
        <f t="shared" si="1"/>
        <v>0</v>
      </c>
      <c r="AL4" s="181">
        <f t="shared" si="1"/>
        <v>0</v>
      </c>
      <c r="AM4" s="181">
        <f t="shared" si="1"/>
        <v>0</v>
      </c>
      <c r="AN4" s="181">
        <f t="shared" si="1"/>
        <v>0</v>
      </c>
      <c r="AO4" s="181">
        <f t="shared" si="1"/>
        <v>0</v>
      </c>
      <c r="AP4" s="181">
        <f t="shared" si="1"/>
        <v>0</v>
      </c>
      <c r="AQ4" s="181">
        <f t="shared" si="1"/>
        <v>0</v>
      </c>
      <c r="AR4" s="181">
        <f t="shared" si="1"/>
        <v>0</v>
      </c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2"/>
      <c r="BQ4" s="182"/>
      <c r="BR4" s="182"/>
      <c r="BS4" s="182"/>
      <c r="BT4" s="182"/>
      <c r="BU4" s="182"/>
      <c r="BV4" s="182"/>
      <c r="BW4" s="182"/>
      <c r="BX4" s="182"/>
      <c r="BY4" s="182"/>
      <c r="BZ4" s="182"/>
      <c r="CA4" s="182"/>
      <c r="CB4" s="182"/>
      <c r="CC4" s="182"/>
      <c r="CD4" s="182"/>
      <c r="CE4" s="182"/>
      <c r="CF4" s="182"/>
      <c r="CG4" s="182"/>
      <c r="CH4" s="182"/>
      <c r="CI4" s="182"/>
      <c r="CJ4" s="182"/>
      <c r="CK4" s="182"/>
      <c r="CL4" s="182"/>
      <c r="CM4" s="182"/>
      <c r="CN4" s="182"/>
      <c r="CO4" s="182"/>
      <c r="CP4" s="182"/>
      <c r="CQ4" s="182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  <c r="DW4" s="182"/>
      <c r="DX4" s="182"/>
      <c r="DY4" s="182"/>
      <c r="DZ4" s="182"/>
      <c r="EA4" s="182"/>
      <c r="EB4" s="182"/>
      <c r="EC4" s="182"/>
      <c r="ED4" s="182"/>
      <c r="EE4" s="182"/>
      <c r="EF4" s="182"/>
      <c r="EG4" s="182"/>
      <c r="EH4" s="182"/>
      <c r="EI4" s="182"/>
      <c r="EJ4" s="182"/>
      <c r="EK4" s="182"/>
      <c r="EL4" s="182"/>
      <c r="EM4" s="182"/>
      <c r="EN4" s="182"/>
      <c r="EO4" s="182"/>
      <c r="EP4" s="182"/>
      <c r="EQ4" s="182"/>
      <c r="ER4" s="182"/>
      <c r="ES4" s="182"/>
      <c r="ET4" s="182"/>
      <c r="EU4" s="182"/>
      <c r="EV4" s="182"/>
      <c r="EW4" s="182"/>
      <c r="EX4" s="182"/>
      <c r="EY4" s="182"/>
      <c r="EZ4" s="182"/>
      <c r="FA4" s="182"/>
      <c r="FB4" s="182"/>
      <c r="FC4" s="182"/>
      <c r="FD4" s="182"/>
      <c r="FE4" s="182"/>
      <c r="FF4" s="182"/>
      <c r="FG4" s="182"/>
      <c r="FH4" s="182"/>
      <c r="FI4" s="182"/>
      <c r="FJ4" s="182"/>
      <c r="FK4" s="182"/>
      <c r="FL4" s="182"/>
      <c r="FM4" s="182"/>
      <c r="FN4" s="182"/>
      <c r="FO4" s="182"/>
      <c r="FP4" s="182"/>
      <c r="FQ4" s="182"/>
      <c r="FR4" s="182"/>
      <c r="FS4" s="182"/>
      <c r="FT4" s="182"/>
      <c r="FU4" s="182"/>
      <c r="FV4" s="182"/>
      <c r="FW4" s="182"/>
      <c r="FX4" s="182"/>
      <c r="FY4" s="182"/>
      <c r="FZ4" s="182"/>
      <c r="GA4" s="182"/>
      <c r="GB4" s="182"/>
      <c r="GC4" s="182"/>
      <c r="GD4" s="182"/>
      <c r="GE4" s="182"/>
      <c r="GF4" s="182"/>
      <c r="GG4" s="182"/>
      <c r="GH4" s="182"/>
      <c r="GI4" s="182"/>
      <c r="GJ4" s="182"/>
      <c r="GK4" s="182"/>
      <c r="GL4" s="182"/>
      <c r="GM4" s="182"/>
      <c r="GN4" s="182"/>
      <c r="GO4" s="182"/>
      <c r="GP4" s="182"/>
      <c r="GQ4" s="182"/>
      <c r="GR4" s="182"/>
      <c r="GS4" s="182"/>
      <c r="GT4" s="182"/>
      <c r="GU4" s="182"/>
      <c r="GV4" s="182"/>
      <c r="GW4" s="182"/>
      <c r="GX4" s="182"/>
      <c r="GY4" s="182"/>
      <c r="GZ4" s="182"/>
      <c r="HA4" s="182"/>
      <c r="HB4" s="182"/>
      <c r="HC4" s="182"/>
      <c r="HD4" s="182"/>
      <c r="HE4" s="182"/>
      <c r="HF4" s="182"/>
      <c r="HG4" s="182"/>
      <c r="HH4" s="182"/>
      <c r="HI4" s="182"/>
      <c r="HJ4" s="182"/>
      <c r="HK4" s="182"/>
      <c r="HL4" s="182"/>
      <c r="HM4" s="182"/>
      <c r="HN4" s="182"/>
      <c r="HO4" s="182"/>
      <c r="HP4" s="182"/>
      <c r="HQ4" s="182"/>
      <c r="HR4" s="182"/>
      <c r="HS4" s="182"/>
      <c r="HT4" s="182"/>
      <c r="HU4" s="182"/>
      <c r="HV4" s="182"/>
      <c r="HW4" s="182"/>
      <c r="HX4" s="182"/>
      <c r="HY4" s="182"/>
      <c r="HZ4" s="182"/>
      <c r="IA4" s="182"/>
      <c r="IB4" s="182"/>
      <c r="IC4" s="182"/>
      <c r="ID4" s="182"/>
      <c r="IE4" s="182"/>
      <c r="IF4" s="182"/>
      <c r="IG4" s="182"/>
      <c r="IH4" s="182"/>
      <c r="II4" s="182"/>
      <c r="IJ4" s="182"/>
      <c r="IK4" s="182"/>
      <c r="IL4" s="182"/>
      <c r="IM4" s="182"/>
      <c r="IN4" s="182"/>
      <c r="IO4" s="182"/>
      <c r="IP4" s="182"/>
      <c r="IQ4" s="182"/>
      <c r="IR4" s="182"/>
      <c r="IS4" s="182"/>
      <c r="IT4" s="182"/>
      <c r="IU4" s="182"/>
      <c r="IV4" s="182"/>
    </row>
    <row r="5" spans="1:256" s="188" customFormat="1" x14ac:dyDescent="0.25">
      <c r="A5" s="184" t="s">
        <v>158</v>
      </c>
      <c r="B5" s="185">
        <v>1</v>
      </c>
      <c r="C5" s="186">
        <f>IFERROR(ROUND((C6/C7),4),0)</f>
        <v>6473</v>
      </c>
      <c r="D5" s="185">
        <v>1</v>
      </c>
      <c r="E5" s="186">
        <f>IFERROR(ROUND((E6/E7),4),0)</f>
        <v>7621</v>
      </c>
      <c r="F5" s="186">
        <f>IFERROR(ROUND((F6/F7),4),0)</f>
        <v>7352</v>
      </c>
      <c r="G5" s="186">
        <f>D5</f>
        <v>1</v>
      </c>
      <c r="H5" s="186">
        <f t="shared" ref="H5:AR5" si="2">IFERROR(ROUND((H6/H7),4),0)</f>
        <v>0</v>
      </c>
      <c r="I5" s="186">
        <f>G5</f>
        <v>1</v>
      </c>
      <c r="J5" s="186">
        <f t="shared" si="2"/>
        <v>7392</v>
      </c>
      <c r="K5" s="186">
        <f>I5</f>
        <v>1</v>
      </c>
      <c r="L5" s="186">
        <f t="shared" si="2"/>
        <v>6702</v>
      </c>
      <c r="M5" s="186">
        <f t="shared" si="2"/>
        <v>6743</v>
      </c>
      <c r="N5" s="186">
        <f t="shared" si="2"/>
        <v>6607</v>
      </c>
      <c r="O5" s="186">
        <v>1</v>
      </c>
      <c r="P5" s="186">
        <f t="shared" si="2"/>
        <v>0</v>
      </c>
      <c r="Q5" s="184" t="s">
        <v>158</v>
      </c>
      <c r="R5" s="186">
        <v>1</v>
      </c>
      <c r="S5" s="186">
        <f t="shared" si="2"/>
        <v>0</v>
      </c>
      <c r="T5" s="187">
        <v>1</v>
      </c>
      <c r="U5" s="186">
        <f t="shared" si="2"/>
        <v>1.1367</v>
      </c>
      <c r="V5" s="186">
        <f t="shared" si="2"/>
        <v>1.1571</v>
      </c>
      <c r="W5" s="186">
        <f t="shared" si="2"/>
        <v>1.0314000000000001</v>
      </c>
      <c r="X5" s="186">
        <f t="shared" si="2"/>
        <v>1.1977</v>
      </c>
      <c r="Y5" s="186">
        <f t="shared" si="2"/>
        <v>1.0386</v>
      </c>
      <c r="Z5" s="186">
        <f t="shared" si="2"/>
        <v>1</v>
      </c>
      <c r="AA5" s="186">
        <f t="shared" si="2"/>
        <v>1</v>
      </c>
      <c r="AB5" s="186">
        <f t="shared" si="2"/>
        <v>1.0492999999999999</v>
      </c>
      <c r="AC5" s="186">
        <f t="shared" si="2"/>
        <v>1</v>
      </c>
      <c r="AD5" s="186">
        <f t="shared" si="2"/>
        <v>1.0206999999999999</v>
      </c>
      <c r="AE5" s="186">
        <f t="shared" si="2"/>
        <v>1.0214000000000001</v>
      </c>
      <c r="AF5" s="186">
        <f t="shared" si="2"/>
        <v>1.02</v>
      </c>
      <c r="AG5" s="186">
        <f t="shared" si="2"/>
        <v>0</v>
      </c>
      <c r="AH5" s="186">
        <f t="shared" si="2"/>
        <v>0</v>
      </c>
      <c r="AI5" s="186">
        <f t="shared" si="2"/>
        <v>0</v>
      </c>
      <c r="AJ5" s="186">
        <f t="shared" si="2"/>
        <v>0</v>
      </c>
      <c r="AK5" s="186">
        <f t="shared" si="2"/>
        <v>0</v>
      </c>
      <c r="AL5" s="186">
        <f t="shared" si="2"/>
        <v>0</v>
      </c>
      <c r="AM5" s="186">
        <f t="shared" si="2"/>
        <v>0</v>
      </c>
      <c r="AN5" s="186">
        <f t="shared" si="2"/>
        <v>0</v>
      </c>
      <c r="AO5" s="186">
        <f t="shared" si="2"/>
        <v>0</v>
      </c>
      <c r="AP5" s="186">
        <f t="shared" si="2"/>
        <v>0</v>
      </c>
      <c r="AQ5" s="186">
        <f t="shared" si="2"/>
        <v>0</v>
      </c>
      <c r="AR5" s="186">
        <f t="shared" si="2"/>
        <v>0</v>
      </c>
    </row>
    <row r="6" spans="1:256" s="196" customFormat="1" x14ac:dyDescent="0.2">
      <c r="A6" s="189" t="s">
        <v>159</v>
      </c>
      <c r="B6" s="22"/>
      <c r="C6" s="190">
        <v>6473</v>
      </c>
      <c r="D6" s="22"/>
      <c r="E6" s="191">
        <v>7621</v>
      </c>
      <c r="F6" s="190">
        <v>7352</v>
      </c>
      <c r="G6" s="190"/>
      <c r="H6" s="192">
        <v>0</v>
      </c>
      <c r="I6" s="190"/>
      <c r="J6" s="192">
        <v>7392</v>
      </c>
      <c r="K6" s="190"/>
      <c r="L6" s="193">
        <v>6702</v>
      </c>
      <c r="M6" s="190">
        <v>6743</v>
      </c>
      <c r="N6" s="190">
        <v>6607</v>
      </c>
      <c r="O6" s="190"/>
      <c r="P6" s="190"/>
      <c r="Q6" s="189" t="s">
        <v>159</v>
      </c>
      <c r="R6" s="190"/>
      <c r="S6" s="190"/>
      <c r="T6" s="190"/>
      <c r="U6" s="190">
        <v>7957</v>
      </c>
      <c r="V6" s="190">
        <v>8100</v>
      </c>
      <c r="W6" s="194">
        <v>7220</v>
      </c>
      <c r="X6" s="190">
        <v>8384</v>
      </c>
      <c r="Y6" s="190">
        <v>7270</v>
      </c>
      <c r="Z6" s="190">
        <v>7000</v>
      </c>
      <c r="AA6" s="190">
        <v>7000</v>
      </c>
      <c r="AB6" s="190">
        <v>7345</v>
      </c>
      <c r="AC6" s="190">
        <v>7000</v>
      </c>
      <c r="AD6" s="190">
        <v>7145</v>
      </c>
      <c r="AE6" s="190">
        <v>7150</v>
      </c>
      <c r="AF6" s="190">
        <v>7140</v>
      </c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</row>
    <row r="7" spans="1:256" s="196" customFormat="1" x14ac:dyDescent="0.2">
      <c r="A7" s="189" t="s">
        <v>160</v>
      </c>
      <c r="B7" s="22"/>
      <c r="C7" s="190">
        <f>$B$5+$B$6</f>
        <v>1</v>
      </c>
      <c r="D7" s="22"/>
      <c r="E7" s="190">
        <f>$D$5+$D$6</f>
        <v>1</v>
      </c>
      <c r="F7" s="190">
        <f>$D$5+$D$6</f>
        <v>1</v>
      </c>
      <c r="G7" s="190"/>
      <c r="H7" s="190">
        <f>$G$5+$G$6</f>
        <v>1</v>
      </c>
      <c r="I7" s="190"/>
      <c r="J7" s="190">
        <f>$I$5+$I$6</f>
        <v>1</v>
      </c>
      <c r="K7" s="190"/>
      <c r="L7" s="190">
        <f>$D$5+$D$6</f>
        <v>1</v>
      </c>
      <c r="M7" s="190">
        <f>$D$5+$D$6</f>
        <v>1</v>
      </c>
      <c r="N7" s="190">
        <f>$D$5+$D$6</f>
        <v>1</v>
      </c>
      <c r="O7" s="190">
        <f>O5+O6</f>
        <v>1</v>
      </c>
      <c r="P7" s="190">
        <f>O7</f>
        <v>1</v>
      </c>
      <c r="Q7" s="189" t="s">
        <v>160</v>
      </c>
      <c r="R7" s="190">
        <f>V5+V6</f>
        <v>8101.1571000000004</v>
      </c>
      <c r="S7" s="190">
        <f>R7</f>
        <v>8101.1571000000004</v>
      </c>
      <c r="T7" s="190">
        <v>7000</v>
      </c>
      <c r="U7" s="190">
        <f>T7</f>
        <v>7000</v>
      </c>
      <c r="V7" s="190">
        <f>U7</f>
        <v>7000</v>
      </c>
      <c r="W7" s="190">
        <f>V7</f>
        <v>7000</v>
      </c>
      <c r="X7" s="190">
        <f t="shared" ref="X7:AR7" si="3">W7</f>
        <v>7000</v>
      </c>
      <c r="Y7" s="190">
        <f t="shared" si="3"/>
        <v>7000</v>
      </c>
      <c r="Z7" s="190">
        <f t="shared" si="3"/>
        <v>7000</v>
      </c>
      <c r="AA7" s="190">
        <f t="shared" si="3"/>
        <v>7000</v>
      </c>
      <c r="AB7" s="190">
        <f t="shared" si="3"/>
        <v>7000</v>
      </c>
      <c r="AC7" s="190">
        <f t="shared" si="3"/>
        <v>7000</v>
      </c>
      <c r="AD7" s="190">
        <f t="shared" si="3"/>
        <v>7000</v>
      </c>
      <c r="AE7" s="190">
        <f t="shared" si="3"/>
        <v>7000</v>
      </c>
      <c r="AF7" s="190">
        <f t="shared" si="3"/>
        <v>7000</v>
      </c>
      <c r="AG7" s="190">
        <f t="shared" si="3"/>
        <v>7000</v>
      </c>
      <c r="AH7" s="190">
        <f t="shared" si="3"/>
        <v>7000</v>
      </c>
      <c r="AI7" s="190">
        <f t="shared" si="3"/>
        <v>7000</v>
      </c>
      <c r="AJ7" s="190">
        <f t="shared" si="3"/>
        <v>7000</v>
      </c>
      <c r="AK7" s="190">
        <f t="shared" si="3"/>
        <v>7000</v>
      </c>
      <c r="AL7" s="190">
        <f t="shared" si="3"/>
        <v>7000</v>
      </c>
      <c r="AM7" s="190">
        <f t="shared" si="3"/>
        <v>7000</v>
      </c>
      <c r="AN7" s="190">
        <f t="shared" si="3"/>
        <v>7000</v>
      </c>
      <c r="AO7" s="190">
        <f t="shared" si="3"/>
        <v>7000</v>
      </c>
      <c r="AP7" s="190">
        <f t="shared" si="3"/>
        <v>7000</v>
      </c>
      <c r="AQ7" s="190">
        <f t="shared" si="3"/>
        <v>7000</v>
      </c>
      <c r="AR7" s="190">
        <f t="shared" si="3"/>
        <v>7000</v>
      </c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195"/>
      <c r="CA7" s="195"/>
      <c r="CB7" s="195"/>
      <c r="CC7" s="195"/>
      <c r="CD7" s="195"/>
      <c r="CE7" s="195"/>
      <c r="CF7" s="195"/>
      <c r="CG7" s="195"/>
      <c r="CH7" s="195"/>
      <c r="CI7" s="195"/>
      <c r="CJ7" s="195"/>
      <c r="CK7" s="195"/>
      <c r="CL7" s="195"/>
      <c r="CM7" s="195"/>
      <c r="CN7" s="195"/>
      <c r="CO7" s="195"/>
      <c r="CP7" s="195"/>
      <c r="CQ7" s="195"/>
      <c r="CR7" s="195"/>
      <c r="CS7" s="195"/>
      <c r="CT7" s="195"/>
      <c r="CU7" s="195"/>
      <c r="CV7" s="195"/>
      <c r="CW7" s="195"/>
      <c r="CX7" s="195"/>
      <c r="CY7" s="195"/>
      <c r="CZ7" s="195"/>
      <c r="DA7" s="195"/>
      <c r="DB7" s="195"/>
      <c r="DC7" s="195"/>
      <c r="DD7" s="195"/>
      <c r="DE7" s="195"/>
      <c r="DF7" s="195"/>
      <c r="DG7" s="195"/>
      <c r="DH7" s="195"/>
      <c r="DI7" s="195"/>
      <c r="DJ7" s="195"/>
      <c r="DK7" s="195"/>
      <c r="DL7" s="195"/>
      <c r="DM7" s="195"/>
      <c r="DN7" s="195"/>
      <c r="DO7" s="195"/>
      <c r="DP7" s="195"/>
      <c r="DQ7" s="195"/>
      <c r="DR7" s="195"/>
      <c r="DS7" s="195"/>
      <c r="DT7" s="195"/>
      <c r="DU7" s="195"/>
      <c r="DV7" s="195"/>
      <c r="DW7" s="195"/>
      <c r="DX7" s="195"/>
      <c r="DY7" s="195"/>
      <c r="DZ7" s="195"/>
      <c r="EA7" s="195"/>
      <c r="EB7" s="195"/>
      <c r="EC7" s="195"/>
      <c r="ED7" s="195"/>
      <c r="EE7" s="195"/>
      <c r="EF7" s="195"/>
      <c r="EG7" s="195"/>
      <c r="EH7" s="195"/>
      <c r="EI7" s="195"/>
      <c r="EJ7" s="195"/>
      <c r="EK7" s="195"/>
      <c r="EL7" s="195"/>
      <c r="EM7" s="195"/>
      <c r="EN7" s="195"/>
      <c r="EO7" s="195"/>
      <c r="EP7" s="195"/>
      <c r="EQ7" s="195"/>
      <c r="ER7" s="195"/>
      <c r="ES7" s="195"/>
      <c r="ET7" s="195"/>
      <c r="EU7" s="195"/>
      <c r="EV7" s="195"/>
      <c r="EW7" s="195"/>
      <c r="EX7" s="195"/>
      <c r="EY7" s="195"/>
      <c r="EZ7" s="195"/>
      <c r="FA7" s="195"/>
      <c r="FB7" s="195"/>
      <c r="FC7" s="195"/>
      <c r="FD7" s="195"/>
      <c r="FE7" s="195"/>
      <c r="FF7" s="195"/>
      <c r="FG7" s="195"/>
      <c r="FH7" s="195"/>
      <c r="FI7" s="195"/>
      <c r="FJ7" s="195"/>
      <c r="FK7" s="195"/>
      <c r="FL7" s="195"/>
      <c r="FM7" s="195"/>
      <c r="FN7" s="195"/>
      <c r="FO7" s="195"/>
      <c r="FP7" s="195"/>
      <c r="FQ7" s="195"/>
      <c r="FR7" s="195"/>
      <c r="FS7" s="195"/>
      <c r="FT7" s="195"/>
      <c r="FU7" s="195"/>
      <c r="FV7" s="195"/>
      <c r="FW7" s="195"/>
      <c r="FX7" s="195"/>
      <c r="FY7" s="195"/>
      <c r="FZ7" s="195"/>
      <c r="GA7" s="195"/>
      <c r="GB7" s="195"/>
      <c r="GC7" s="195"/>
      <c r="GD7" s="195"/>
      <c r="GE7" s="195"/>
      <c r="GF7" s="195"/>
      <c r="GG7" s="195"/>
      <c r="GH7" s="195"/>
      <c r="GI7" s="195"/>
      <c r="GJ7" s="195"/>
      <c r="GK7" s="195"/>
      <c r="GL7" s="195"/>
      <c r="GM7" s="195"/>
      <c r="GN7" s="195"/>
      <c r="GO7" s="195"/>
      <c r="GP7" s="195"/>
      <c r="GQ7" s="195"/>
      <c r="GR7" s="195"/>
      <c r="GS7" s="195"/>
      <c r="GT7" s="195"/>
      <c r="GU7" s="195"/>
      <c r="GV7" s="195"/>
      <c r="GW7" s="195"/>
      <c r="GX7" s="195"/>
      <c r="GY7" s="195"/>
      <c r="GZ7" s="195"/>
      <c r="HA7" s="195"/>
      <c r="HB7" s="195"/>
      <c r="HC7" s="195"/>
      <c r="HD7" s="195"/>
      <c r="HE7" s="195"/>
      <c r="HF7" s="195"/>
      <c r="HG7" s="195"/>
      <c r="HH7" s="195"/>
      <c r="HI7" s="195"/>
      <c r="HJ7" s="195"/>
      <c r="HK7" s="195"/>
      <c r="HL7" s="195"/>
      <c r="HM7" s="195"/>
      <c r="HN7" s="195"/>
      <c r="HO7" s="195"/>
      <c r="HP7" s="195"/>
      <c r="HQ7" s="195"/>
      <c r="HR7" s="195"/>
      <c r="HS7" s="195"/>
      <c r="HT7" s="195"/>
      <c r="HU7" s="195"/>
      <c r="HV7" s="195"/>
      <c r="HW7" s="195"/>
      <c r="HX7" s="195"/>
      <c r="HY7" s="195"/>
      <c r="HZ7" s="195"/>
      <c r="IA7" s="195"/>
      <c r="IB7" s="195"/>
      <c r="IC7" s="195"/>
      <c r="ID7" s="195"/>
      <c r="IE7" s="195"/>
      <c r="IF7" s="195"/>
      <c r="IG7" s="195"/>
      <c r="IH7" s="195"/>
      <c r="II7" s="195"/>
      <c r="IJ7" s="195"/>
      <c r="IK7" s="195"/>
      <c r="IL7" s="195"/>
      <c r="IM7" s="195"/>
      <c r="IN7" s="195"/>
      <c r="IO7" s="195"/>
      <c r="IP7" s="195"/>
      <c r="IQ7" s="195"/>
      <c r="IR7" s="195"/>
      <c r="IS7" s="195"/>
      <c r="IT7" s="195"/>
      <c r="IU7" s="195"/>
      <c r="IV7" s="195"/>
    </row>
    <row r="8" spans="1:256" s="188" customFormat="1" x14ac:dyDescent="0.25">
      <c r="A8" s="197" t="s">
        <v>161</v>
      </c>
      <c r="B8" s="198">
        <v>1</v>
      </c>
      <c r="C8" s="187">
        <f>IFERROR(ROUND((C9/C10),4),0)</f>
        <v>0</v>
      </c>
      <c r="D8" s="198">
        <v>1</v>
      </c>
      <c r="E8" s="187">
        <f>IFERROR(ROUND((E9/E10),4),0)</f>
        <v>0</v>
      </c>
      <c r="F8" s="187">
        <f>IFERROR(ROUND((F9/F10),4),0)</f>
        <v>0</v>
      </c>
      <c r="G8" s="187">
        <f>$D$8</f>
        <v>1</v>
      </c>
      <c r="H8" s="187">
        <f t="shared" ref="H8:AR8" si="4">IFERROR(ROUND((H9/H10),4),0)</f>
        <v>0</v>
      </c>
      <c r="I8" s="187">
        <f>$D$8</f>
        <v>1</v>
      </c>
      <c r="J8" s="187">
        <f t="shared" si="4"/>
        <v>0</v>
      </c>
      <c r="K8" s="187">
        <f>$D$8</f>
        <v>1</v>
      </c>
      <c r="L8" s="187">
        <f t="shared" si="4"/>
        <v>0</v>
      </c>
      <c r="M8" s="187">
        <f t="shared" si="4"/>
        <v>0</v>
      </c>
      <c r="N8" s="187">
        <f t="shared" si="4"/>
        <v>0</v>
      </c>
      <c r="O8" s="187">
        <v>1</v>
      </c>
      <c r="P8" s="187">
        <f t="shared" si="4"/>
        <v>0</v>
      </c>
      <c r="Q8" s="197" t="s">
        <v>161</v>
      </c>
      <c r="R8" s="187">
        <v>1</v>
      </c>
      <c r="S8" s="187">
        <f t="shared" si="4"/>
        <v>0</v>
      </c>
      <c r="T8" s="187">
        <v>1</v>
      </c>
      <c r="U8" s="187">
        <f t="shared" si="4"/>
        <v>0</v>
      </c>
      <c r="V8" s="187">
        <f t="shared" si="4"/>
        <v>0</v>
      </c>
      <c r="W8" s="187">
        <f t="shared" si="4"/>
        <v>0</v>
      </c>
      <c r="X8" s="187">
        <f t="shared" si="4"/>
        <v>0</v>
      </c>
      <c r="Y8" s="187">
        <f t="shared" si="4"/>
        <v>0</v>
      </c>
      <c r="Z8" s="187">
        <f t="shared" si="4"/>
        <v>0</v>
      </c>
      <c r="AA8" s="187">
        <f t="shared" si="4"/>
        <v>0</v>
      </c>
      <c r="AB8" s="187">
        <f t="shared" si="4"/>
        <v>0</v>
      </c>
      <c r="AC8" s="187">
        <f t="shared" si="4"/>
        <v>0</v>
      </c>
      <c r="AD8" s="187">
        <f t="shared" si="4"/>
        <v>0</v>
      </c>
      <c r="AE8" s="187">
        <f t="shared" si="4"/>
        <v>0</v>
      </c>
      <c r="AF8" s="187">
        <f t="shared" si="4"/>
        <v>0</v>
      </c>
      <c r="AG8" s="187">
        <f t="shared" si="4"/>
        <v>0</v>
      </c>
      <c r="AH8" s="187">
        <f t="shared" si="4"/>
        <v>0</v>
      </c>
      <c r="AI8" s="187">
        <f t="shared" si="4"/>
        <v>0</v>
      </c>
      <c r="AJ8" s="187">
        <f t="shared" si="4"/>
        <v>0</v>
      </c>
      <c r="AK8" s="187">
        <f t="shared" si="4"/>
        <v>0</v>
      </c>
      <c r="AL8" s="187">
        <f t="shared" si="4"/>
        <v>0</v>
      </c>
      <c r="AM8" s="187">
        <f t="shared" si="4"/>
        <v>0</v>
      </c>
      <c r="AN8" s="187">
        <f t="shared" si="4"/>
        <v>0</v>
      </c>
      <c r="AO8" s="187">
        <f t="shared" si="4"/>
        <v>0</v>
      </c>
      <c r="AP8" s="187">
        <f t="shared" si="4"/>
        <v>0</v>
      </c>
      <c r="AQ8" s="187">
        <f t="shared" si="4"/>
        <v>0</v>
      </c>
      <c r="AR8" s="187">
        <f t="shared" si="4"/>
        <v>0</v>
      </c>
    </row>
    <row r="9" spans="1:256" s="196" customFormat="1" x14ac:dyDescent="0.2">
      <c r="A9" s="189" t="s">
        <v>162</v>
      </c>
      <c r="B9" s="22"/>
      <c r="C9" s="190">
        <v>3104</v>
      </c>
      <c r="D9" s="22"/>
      <c r="E9" s="191">
        <v>2229</v>
      </c>
      <c r="F9" s="190">
        <v>1679</v>
      </c>
      <c r="G9" s="190"/>
      <c r="H9" s="192">
        <f>L9-J9</f>
        <v>249</v>
      </c>
      <c r="I9" s="190"/>
      <c r="J9" s="192">
        <v>1679</v>
      </c>
      <c r="K9" s="190"/>
      <c r="L9" s="193">
        <v>1928</v>
      </c>
      <c r="M9" s="190">
        <v>1912</v>
      </c>
      <c r="N9" s="190">
        <v>2122</v>
      </c>
      <c r="O9" s="190"/>
      <c r="P9" s="190"/>
      <c r="Q9" s="189" t="s">
        <v>162</v>
      </c>
      <c r="R9" s="190"/>
      <c r="S9" s="190"/>
      <c r="T9" s="190"/>
      <c r="U9" s="190">
        <v>2377</v>
      </c>
      <c r="V9" s="190">
        <v>1966</v>
      </c>
      <c r="W9" s="190">
        <v>1515</v>
      </c>
      <c r="X9" s="190">
        <v>1809</v>
      </c>
      <c r="Y9" s="190">
        <v>1369</v>
      </c>
      <c r="Z9" s="190">
        <v>1277</v>
      </c>
      <c r="AA9" s="190">
        <v>1997</v>
      </c>
      <c r="AB9" s="190">
        <v>2000</v>
      </c>
      <c r="AC9" s="190">
        <v>2126</v>
      </c>
      <c r="AD9" s="190">
        <v>2424</v>
      </c>
      <c r="AE9" s="190">
        <v>1959</v>
      </c>
      <c r="AF9" s="190">
        <v>2197</v>
      </c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  <c r="CB9" s="195"/>
      <c r="CC9" s="195"/>
      <c r="CD9" s="195"/>
      <c r="CE9" s="195"/>
      <c r="CF9" s="195"/>
      <c r="CG9" s="195"/>
      <c r="CH9" s="195"/>
      <c r="CI9" s="195"/>
      <c r="CJ9" s="195"/>
      <c r="CK9" s="195"/>
      <c r="CL9" s="195"/>
      <c r="CM9" s="195"/>
      <c r="CN9" s="195"/>
      <c r="CO9" s="195"/>
      <c r="CP9" s="195"/>
      <c r="CQ9" s="195"/>
      <c r="CR9" s="195"/>
      <c r="CS9" s="195"/>
      <c r="CT9" s="195"/>
      <c r="CU9" s="195"/>
      <c r="CV9" s="195"/>
      <c r="CW9" s="195"/>
      <c r="CX9" s="195"/>
      <c r="CY9" s="195"/>
      <c r="CZ9" s="195"/>
      <c r="DA9" s="195"/>
      <c r="DB9" s="195"/>
      <c r="DC9" s="195"/>
      <c r="DD9" s="195"/>
      <c r="DE9" s="195"/>
      <c r="DF9" s="195"/>
      <c r="DG9" s="195"/>
      <c r="DH9" s="195"/>
      <c r="DI9" s="195"/>
      <c r="DJ9" s="195"/>
      <c r="DK9" s="195"/>
      <c r="DL9" s="195"/>
      <c r="DM9" s="195"/>
      <c r="DN9" s="195"/>
      <c r="DO9" s="195"/>
      <c r="DP9" s="195"/>
      <c r="DQ9" s="195"/>
      <c r="DR9" s="195"/>
      <c r="DS9" s="195"/>
      <c r="DT9" s="195"/>
      <c r="DU9" s="195"/>
      <c r="DV9" s="195"/>
      <c r="DW9" s="195"/>
      <c r="DX9" s="195"/>
      <c r="DY9" s="195"/>
      <c r="DZ9" s="195"/>
      <c r="EA9" s="195"/>
      <c r="EB9" s="195"/>
      <c r="EC9" s="195"/>
      <c r="ED9" s="195"/>
      <c r="EE9" s="195"/>
      <c r="EF9" s="195"/>
      <c r="EG9" s="195"/>
      <c r="EH9" s="195"/>
      <c r="EI9" s="195"/>
      <c r="EJ9" s="195"/>
      <c r="EK9" s="195"/>
      <c r="EL9" s="195"/>
      <c r="EM9" s="195"/>
      <c r="EN9" s="195"/>
      <c r="EO9" s="195"/>
      <c r="EP9" s="195"/>
      <c r="EQ9" s="195"/>
      <c r="ER9" s="195"/>
      <c r="ES9" s="195"/>
      <c r="ET9" s="195"/>
      <c r="EU9" s="195"/>
      <c r="EV9" s="195"/>
      <c r="EW9" s="195"/>
      <c r="EX9" s="195"/>
      <c r="EY9" s="195"/>
      <c r="EZ9" s="195"/>
      <c r="FA9" s="195"/>
      <c r="FB9" s="195"/>
      <c r="FC9" s="195"/>
      <c r="FD9" s="195"/>
      <c r="FE9" s="195"/>
      <c r="FF9" s="195"/>
      <c r="FG9" s="195"/>
      <c r="FH9" s="195"/>
      <c r="FI9" s="195"/>
      <c r="FJ9" s="195"/>
      <c r="FK9" s="195"/>
      <c r="FL9" s="195"/>
      <c r="FM9" s="195"/>
      <c r="FN9" s="195"/>
      <c r="FO9" s="195"/>
      <c r="FP9" s="195"/>
      <c r="FQ9" s="195"/>
      <c r="FR9" s="195"/>
      <c r="FS9" s="195"/>
      <c r="FT9" s="195"/>
      <c r="FU9" s="195"/>
      <c r="FV9" s="195"/>
      <c r="FW9" s="195"/>
      <c r="FX9" s="195"/>
      <c r="FY9" s="195"/>
      <c r="FZ9" s="195"/>
      <c r="GA9" s="195"/>
      <c r="GB9" s="195"/>
      <c r="GC9" s="195"/>
      <c r="GD9" s="195"/>
      <c r="GE9" s="195"/>
      <c r="GF9" s="195"/>
      <c r="GG9" s="195"/>
      <c r="GH9" s="195"/>
      <c r="GI9" s="195"/>
      <c r="GJ9" s="195"/>
      <c r="GK9" s="195"/>
      <c r="GL9" s="195"/>
      <c r="GM9" s="195"/>
      <c r="GN9" s="195"/>
      <c r="GO9" s="195"/>
      <c r="GP9" s="195"/>
      <c r="GQ9" s="195"/>
      <c r="GR9" s="195"/>
      <c r="GS9" s="195"/>
      <c r="GT9" s="195"/>
      <c r="GU9" s="195"/>
      <c r="GV9" s="195"/>
      <c r="GW9" s="195"/>
      <c r="GX9" s="195"/>
      <c r="GY9" s="195"/>
      <c r="GZ9" s="195"/>
      <c r="HA9" s="195"/>
      <c r="HB9" s="195"/>
      <c r="HC9" s="195"/>
      <c r="HD9" s="195"/>
      <c r="HE9" s="195"/>
      <c r="HF9" s="195"/>
      <c r="HG9" s="195"/>
      <c r="HH9" s="195"/>
      <c r="HI9" s="195"/>
      <c r="HJ9" s="195"/>
      <c r="HK9" s="195"/>
      <c r="HL9" s="195"/>
      <c r="HM9" s="195"/>
      <c r="HN9" s="195"/>
      <c r="HO9" s="195"/>
      <c r="HP9" s="195"/>
      <c r="HQ9" s="195"/>
      <c r="HR9" s="195"/>
      <c r="HS9" s="195"/>
      <c r="HT9" s="195"/>
      <c r="HU9" s="195"/>
      <c r="HV9" s="195"/>
      <c r="HW9" s="195"/>
      <c r="HX9" s="195"/>
      <c r="HY9" s="195"/>
      <c r="HZ9" s="195"/>
      <c r="IA9" s="195"/>
      <c r="IB9" s="195"/>
      <c r="IC9" s="195"/>
      <c r="ID9" s="195"/>
      <c r="IE9" s="195"/>
      <c r="IF9" s="195"/>
      <c r="IG9" s="195"/>
      <c r="IH9" s="195"/>
      <c r="II9" s="195"/>
      <c r="IJ9" s="195"/>
      <c r="IK9" s="195"/>
      <c r="IL9" s="195"/>
      <c r="IM9" s="195"/>
      <c r="IN9" s="195"/>
      <c r="IO9" s="195"/>
      <c r="IP9" s="195"/>
      <c r="IQ9" s="195"/>
      <c r="IR9" s="195"/>
      <c r="IS9" s="195"/>
      <c r="IT9" s="195"/>
      <c r="IU9" s="195"/>
      <c r="IV9" s="195"/>
    </row>
    <row r="10" spans="1:256" s="196" customFormat="1" x14ac:dyDescent="0.2">
      <c r="A10" s="189" t="s">
        <v>163</v>
      </c>
      <c r="B10" s="22"/>
      <c r="C10" s="190">
        <f>B198</f>
        <v>0</v>
      </c>
      <c r="D10" s="22"/>
      <c r="E10" s="190">
        <f>$D$198</f>
        <v>0</v>
      </c>
      <c r="F10" s="190">
        <f>$D$198</f>
        <v>0</v>
      </c>
      <c r="G10" s="190"/>
      <c r="H10" s="190">
        <f>$G$198</f>
        <v>0</v>
      </c>
      <c r="I10" s="190"/>
      <c r="J10" s="190">
        <f>$I$198</f>
        <v>0</v>
      </c>
      <c r="K10" s="190"/>
      <c r="L10" s="190">
        <f>$D$198</f>
        <v>0</v>
      </c>
      <c r="M10" s="190">
        <f>$D$198</f>
        <v>0</v>
      </c>
      <c r="N10" s="190">
        <f>$D$198</f>
        <v>0</v>
      </c>
      <c r="O10" s="190">
        <f>O198</f>
        <v>0</v>
      </c>
      <c r="P10" s="190">
        <f>O10</f>
        <v>0</v>
      </c>
      <c r="Q10" s="189" t="s">
        <v>163</v>
      </c>
      <c r="R10" s="190">
        <f>V198</f>
        <v>0</v>
      </c>
      <c r="S10" s="190">
        <f>R10</f>
        <v>0</v>
      </c>
      <c r="T10" s="190">
        <f>X198</f>
        <v>0</v>
      </c>
      <c r="U10" s="190">
        <f>T10</f>
        <v>0</v>
      </c>
      <c r="V10" s="190">
        <f>U10</f>
        <v>0</v>
      </c>
      <c r="W10" s="190">
        <f>V10</f>
        <v>0</v>
      </c>
      <c r="X10" s="190">
        <f t="shared" ref="X10:AR10" si="5">W10</f>
        <v>0</v>
      </c>
      <c r="Y10" s="190">
        <f t="shared" si="5"/>
        <v>0</v>
      </c>
      <c r="Z10" s="190">
        <f t="shared" si="5"/>
        <v>0</v>
      </c>
      <c r="AA10" s="190">
        <f t="shared" si="5"/>
        <v>0</v>
      </c>
      <c r="AB10" s="190">
        <f t="shared" si="5"/>
        <v>0</v>
      </c>
      <c r="AC10" s="190">
        <f t="shared" si="5"/>
        <v>0</v>
      </c>
      <c r="AD10" s="190">
        <f t="shared" si="5"/>
        <v>0</v>
      </c>
      <c r="AE10" s="190">
        <f t="shared" si="5"/>
        <v>0</v>
      </c>
      <c r="AF10" s="190">
        <f t="shared" si="5"/>
        <v>0</v>
      </c>
      <c r="AG10" s="190">
        <f t="shared" si="5"/>
        <v>0</v>
      </c>
      <c r="AH10" s="190">
        <f t="shared" si="5"/>
        <v>0</v>
      </c>
      <c r="AI10" s="190">
        <f t="shared" si="5"/>
        <v>0</v>
      </c>
      <c r="AJ10" s="190">
        <f t="shared" si="5"/>
        <v>0</v>
      </c>
      <c r="AK10" s="190">
        <f t="shared" si="5"/>
        <v>0</v>
      </c>
      <c r="AL10" s="190">
        <f t="shared" si="5"/>
        <v>0</v>
      </c>
      <c r="AM10" s="190">
        <f t="shared" si="5"/>
        <v>0</v>
      </c>
      <c r="AN10" s="190">
        <f t="shared" si="5"/>
        <v>0</v>
      </c>
      <c r="AO10" s="190">
        <f t="shared" si="5"/>
        <v>0</v>
      </c>
      <c r="AP10" s="190">
        <f t="shared" si="5"/>
        <v>0</v>
      </c>
      <c r="AQ10" s="190">
        <f t="shared" si="5"/>
        <v>0</v>
      </c>
      <c r="AR10" s="190">
        <f t="shared" si="5"/>
        <v>0</v>
      </c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195"/>
      <c r="BS10" s="195"/>
      <c r="BT10" s="195"/>
      <c r="BU10" s="195"/>
      <c r="BV10" s="195"/>
      <c r="BW10" s="195"/>
      <c r="BX10" s="195"/>
      <c r="BY10" s="195"/>
      <c r="BZ10" s="195"/>
      <c r="CA10" s="195"/>
      <c r="CB10" s="195"/>
      <c r="CC10" s="195"/>
      <c r="CD10" s="195"/>
      <c r="CE10" s="195"/>
      <c r="CF10" s="195"/>
      <c r="CG10" s="195"/>
      <c r="CH10" s="195"/>
      <c r="CI10" s="195"/>
      <c r="CJ10" s="195"/>
      <c r="CK10" s="195"/>
      <c r="CL10" s="195"/>
      <c r="CM10" s="195"/>
      <c r="CN10" s="195"/>
      <c r="CO10" s="195"/>
      <c r="CP10" s="195"/>
      <c r="CQ10" s="195"/>
      <c r="CR10" s="195"/>
      <c r="CS10" s="195"/>
      <c r="CT10" s="195"/>
      <c r="CU10" s="195"/>
      <c r="CV10" s="195"/>
      <c r="CW10" s="195"/>
      <c r="CX10" s="195"/>
      <c r="CY10" s="195"/>
      <c r="CZ10" s="195"/>
      <c r="DA10" s="195"/>
      <c r="DB10" s="195"/>
      <c r="DC10" s="195"/>
      <c r="DD10" s="195"/>
      <c r="DE10" s="195"/>
      <c r="DF10" s="195"/>
      <c r="DG10" s="195"/>
      <c r="DH10" s="195"/>
      <c r="DI10" s="195"/>
      <c r="DJ10" s="195"/>
      <c r="DK10" s="195"/>
      <c r="DL10" s="195"/>
      <c r="DM10" s="195"/>
      <c r="DN10" s="195"/>
      <c r="DO10" s="195"/>
      <c r="DP10" s="195"/>
      <c r="DQ10" s="195"/>
      <c r="DR10" s="195"/>
      <c r="DS10" s="195"/>
      <c r="DT10" s="195"/>
      <c r="DU10" s="195"/>
      <c r="DV10" s="195"/>
      <c r="DW10" s="195"/>
      <c r="DX10" s="195"/>
      <c r="DY10" s="195"/>
      <c r="DZ10" s="195"/>
      <c r="EA10" s="195"/>
      <c r="EB10" s="195"/>
      <c r="EC10" s="195"/>
      <c r="ED10" s="195"/>
      <c r="EE10" s="195"/>
      <c r="EF10" s="195"/>
      <c r="EG10" s="195"/>
      <c r="EH10" s="195"/>
      <c r="EI10" s="195"/>
      <c r="EJ10" s="195"/>
      <c r="EK10" s="195"/>
      <c r="EL10" s="195"/>
      <c r="EM10" s="195"/>
      <c r="EN10" s="195"/>
      <c r="EO10" s="195"/>
      <c r="EP10" s="195"/>
      <c r="EQ10" s="195"/>
      <c r="ER10" s="195"/>
      <c r="ES10" s="195"/>
      <c r="ET10" s="195"/>
      <c r="EU10" s="195"/>
      <c r="EV10" s="195"/>
      <c r="EW10" s="195"/>
      <c r="EX10" s="195"/>
      <c r="EY10" s="195"/>
      <c r="EZ10" s="195"/>
      <c r="FA10" s="195"/>
      <c r="FB10" s="195"/>
      <c r="FC10" s="195"/>
      <c r="FD10" s="195"/>
      <c r="FE10" s="195"/>
      <c r="FF10" s="195"/>
      <c r="FG10" s="195"/>
      <c r="FH10" s="195"/>
      <c r="FI10" s="195"/>
      <c r="FJ10" s="195"/>
      <c r="FK10" s="195"/>
      <c r="FL10" s="195"/>
      <c r="FM10" s="195"/>
      <c r="FN10" s="195"/>
      <c r="FO10" s="195"/>
      <c r="FP10" s="195"/>
      <c r="FQ10" s="195"/>
      <c r="FR10" s="195"/>
      <c r="FS10" s="195"/>
      <c r="FT10" s="195"/>
      <c r="FU10" s="195"/>
      <c r="FV10" s="195"/>
      <c r="FW10" s="195"/>
      <c r="FX10" s="195"/>
      <c r="FY10" s="195"/>
      <c r="FZ10" s="195"/>
      <c r="GA10" s="195"/>
      <c r="GB10" s="195"/>
      <c r="GC10" s="195"/>
      <c r="GD10" s="195"/>
      <c r="GE10" s="195"/>
      <c r="GF10" s="195"/>
      <c r="GG10" s="195"/>
      <c r="GH10" s="195"/>
      <c r="GI10" s="195"/>
      <c r="GJ10" s="195"/>
      <c r="GK10" s="195"/>
      <c r="GL10" s="195"/>
      <c r="GM10" s="195"/>
      <c r="GN10" s="195"/>
      <c r="GO10" s="195"/>
      <c r="GP10" s="195"/>
      <c r="GQ10" s="195"/>
      <c r="GR10" s="195"/>
      <c r="GS10" s="195"/>
      <c r="GT10" s="195"/>
      <c r="GU10" s="195"/>
      <c r="GV10" s="195"/>
      <c r="GW10" s="195"/>
      <c r="GX10" s="195"/>
      <c r="GY10" s="195"/>
      <c r="GZ10" s="195"/>
      <c r="HA10" s="195"/>
      <c r="HB10" s="195"/>
      <c r="HC10" s="195"/>
      <c r="HD10" s="195"/>
      <c r="HE10" s="195"/>
      <c r="HF10" s="195"/>
      <c r="HG10" s="195"/>
      <c r="HH10" s="195"/>
      <c r="HI10" s="195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5"/>
      <c r="IF10" s="195"/>
      <c r="IG10" s="195"/>
      <c r="IH10" s="195"/>
      <c r="II10" s="195"/>
      <c r="IJ10" s="195"/>
      <c r="IK10" s="195"/>
      <c r="IL10" s="195"/>
      <c r="IM10" s="195"/>
      <c r="IN10" s="195"/>
      <c r="IO10" s="195"/>
      <c r="IP10" s="195"/>
      <c r="IQ10" s="195"/>
      <c r="IR10" s="195"/>
      <c r="IS10" s="195"/>
      <c r="IT10" s="195"/>
      <c r="IU10" s="195"/>
      <c r="IV10" s="195"/>
    </row>
    <row r="11" spans="1:256" s="188" customFormat="1" ht="25.5" x14ac:dyDescent="0.25">
      <c r="A11" s="197" t="s">
        <v>164</v>
      </c>
      <c r="B11" s="199" t="s">
        <v>165</v>
      </c>
      <c r="C11" s="200">
        <f>IFERROR(ROUND((C12/C13),4),0)</f>
        <v>1</v>
      </c>
      <c r="D11" s="199" t="s">
        <v>165</v>
      </c>
      <c r="E11" s="200">
        <f>IFERROR(ROUND((E12/E13),4),0)</f>
        <v>1</v>
      </c>
      <c r="F11" s="200">
        <f>IFERROR(ROUND((F12/F13),4),0)</f>
        <v>1</v>
      </c>
      <c r="G11" s="187" t="str">
        <f>D11</f>
        <v>≥ 70%</v>
      </c>
      <c r="H11" s="200">
        <f t="shared" ref="H11:AR11" si="6">IFERROR(ROUND((H12/H13),4),0)</f>
        <v>0</v>
      </c>
      <c r="I11" s="187" t="str">
        <f>G11</f>
        <v>≥ 70%</v>
      </c>
      <c r="J11" s="200">
        <f t="shared" si="6"/>
        <v>1</v>
      </c>
      <c r="K11" s="187" t="str">
        <f>I11</f>
        <v>≥ 70%</v>
      </c>
      <c r="L11" s="200">
        <f t="shared" si="6"/>
        <v>1</v>
      </c>
      <c r="M11" s="200">
        <f t="shared" si="6"/>
        <v>1</v>
      </c>
      <c r="N11" s="200">
        <f t="shared" si="6"/>
        <v>1</v>
      </c>
      <c r="O11" s="200" t="s">
        <v>165</v>
      </c>
      <c r="P11" s="200">
        <f t="shared" si="6"/>
        <v>0</v>
      </c>
      <c r="Q11" s="197" t="s">
        <v>164</v>
      </c>
      <c r="R11" s="200" t="s">
        <v>165</v>
      </c>
      <c r="S11" s="200">
        <f t="shared" si="6"/>
        <v>0</v>
      </c>
      <c r="T11" s="200" t="s">
        <v>165</v>
      </c>
      <c r="U11" s="200">
        <f t="shared" si="6"/>
        <v>1</v>
      </c>
      <c r="V11" s="200">
        <f t="shared" si="6"/>
        <v>1</v>
      </c>
      <c r="W11" s="200">
        <f t="shared" si="6"/>
        <v>1</v>
      </c>
      <c r="X11" s="200">
        <f t="shared" si="6"/>
        <v>1</v>
      </c>
      <c r="Y11" s="200">
        <f t="shared" si="6"/>
        <v>1</v>
      </c>
      <c r="Z11" s="200">
        <f t="shared" si="6"/>
        <v>1</v>
      </c>
      <c r="AA11" s="200">
        <f t="shared" si="6"/>
        <v>1</v>
      </c>
      <c r="AB11" s="200">
        <f t="shared" si="6"/>
        <v>1</v>
      </c>
      <c r="AC11" s="200">
        <f t="shared" si="6"/>
        <v>1</v>
      </c>
      <c r="AD11" s="200">
        <f>IFERROR(ROUND((AD12/AD13),4),0)</f>
        <v>0.96679999999999999</v>
      </c>
      <c r="AE11" s="200">
        <f t="shared" si="6"/>
        <v>1</v>
      </c>
      <c r="AF11" s="200">
        <f t="shared" si="6"/>
        <v>1</v>
      </c>
      <c r="AG11" s="200">
        <f t="shared" si="6"/>
        <v>0</v>
      </c>
      <c r="AH11" s="200">
        <f t="shared" si="6"/>
        <v>0</v>
      </c>
      <c r="AI11" s="200">
        <f t="shared" si="6"/>
        <v>0</v>
      </c>
      <c r="AJ11" s="200">
        <f t="shared" si="6"/>
        <v>0</v>
      </c>
      <c r="AK11" s="200">
        <f t="shared" si="6"/>
        <v>0</v>
      </c>
      <c r="AL11" s="200">
        <f t="shared" si="6"/>
        <v>0</v>
      </c>
      <c r="AM11" s="200">
        <f t="shared" si="6"/>
        <v>0</v>
      </c>
      <c r="AN11" s="200">
        <f t="shared" si="6"/>
        <v>0</v>
      </c>
      <c r="AO11" s="200">
        <f t="shared" si="6"/>
        <v>0</v>
      </c>
      <c r="AP11" s="200">
        <f t="shared" si="6"/>
        <v>0</v>
      </c>
      <c r="AQ11" s="200">
        <f t="shared" si="6"/>
        <v>0</v>
      </c>
      <c r="AR11" s="200">
        <f t="shared" si="6"/>
        <v>0</v>
      </c>
    </row>
    <row r="12" spans="1:256" s="196" customFormat="1" ht="25.5" x14ac:dyDescent="0.2">
      <c r="A12" s="189" t="s">
        <v>166</v>
      </c>
      <c r="B12" s="22"/>
      <c r="C12" s="190">
        <v>752</v>
      </c>
      <c r="D12" s="22"/>
      <c r="E12" s="191">
        <v>1577</v>
      </c>
      <c r="F12" s="190">
        <v>1760</v>
      </c>
      <c r="G12" s="190"/>
      <c r="H12" s="192">
        <v>0</v>
      </c>
      <c r="I12" s="190"/>
      <c r="J12" s="192">
        <v>1760</v>
      </c>
      <c r="K12" s="190"/>
      <c r="L12" s="190">
        <f>H12+J12</f>
        <v>1760</v>
      </c>
      <c r="M12" s="190">
        <v>1454</v>
      </c>
      <c r="N12" s="190">
        <v>1553</v>
      </c>
      <c r="O12" s="190"/>
      <c r="P12" s="190"/>
      <c r="Q12" s="189" t="s">
        <v>166</v>
      </c>
      <c r="R12" s="190"/>
      <c r="S12" s="190"/>
      <c r="T12" s="190"/>
      <c r="U12" s="190">
        <v>166</v>
      </c>
      <c r="V12" s="190">
        <v>1112</v>
      </c>
      <c r="W12" s="190">
        <v>613</v>
      </c>
      <c r="X12" s="190">
        <v>615</v>
      </c>
      <c r="Y12" s="190">
        <v>481</v>
      </c>
      <c r="Z12" s="190">
        <v>676</v>
      </c>
      <c r="AA12" s="190">
        <v>1191</v>
      </c>
      <c r="AB12" s="190">
        <v>1229</v>
      </c>
      <c r="AC12" s="190">
        <v>1135</v>
      </c>
      <c r="AD12" s="190">
        <v>1544</v>
      </c>
      <c r="AE12" s="190">
        <v>1072</v>
      </c>
      <c r="AF12" s="190">
        <v>2465</v>
      </c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195"/>
      <c r="BW12" s="195"/>
      <c r="BX12" s="195"/>
      <c r="BY12" s="195"/>
      <c r="BZ12" s="195"/>
      <c r="CA12" s="195"/>
      <c r="CB12" s="195"/>
      <c r="CC12" s="195"/>
      <c r="CD12" s="195"/>
      <c r="CE12" s="195"/>
      <c r="CF12" s="195"/>
      <c r="CG12" s="195"/>
      <c r="CH12" s="195"/>
      <c r="CI12" s="195"/>
      <c r="CJ12" s="195"/>
      <c r="CK12" s="195"/>
      <c r="CL12" s="195"/>
      <c r="CM12" s="195"/>
      <c r="CN12" s="195"/>
      <c r="CO12" s="195"/>
      <c r="CP12" s="195"/>
      <c r="CQ12" s="195"/>
      <c r="CR12" s="195"/>
      <c r="CS12" s="195"/>
      <c r="CT12" s="195"/>
      <c r="CU12" s="195"/>
      <c r="CV12" s="195"/>
      <c r="CW12" s="195"/>
      <c r="CX12" s="195"/>
      <c r="CY12" s="195"/>
      <c r="CZ12" s="195"/>
      <c r="DA12" s="195"/>
      <c r="DB12" s="195"/>
      <c r="DC12" s="195"/>
      <c r="DD12" s="195"/>
      <c r="DE12" s="195"/>
      <c r="DF12" s="195"/>
      <c r="DG12" s="195"/>
      <c r="DH12" s="195"/>
      <c r="DI12" s="195"/>
      <c r="DJ12" s="195"/>
      <c r="DK12" s="195"/>
      <c r="DL12" s="195"/>
      <c r="DM12" s="195"/>
      <c r="DN12" s="195"/>
      <c r="DO12" s="195"/>
      <c r="DP12" s="195"/>
      <c r="DQ12" s="195"/>
      <c r="DR12" s="195"/>
      <c r="DS12" s="195"/>
      <c r="DT12" s="195"/>
      <c r="DU12" s="195"/>
      <c r="DV12" s="195"/>
      <c r="DW12" s="195"/>
      <c r="DX12" s="195"/>
      <c r="DY12" s="195"/>
      <c r="DZ12" s="195"/>
      <c r="EA12" s="195"/>
      <c r="EB12" s="195"/>
      <c r="EC12" s="195"/>
      <c r="ED12" s="195"/>
      <c r="EE12" s="195"/>
      <c r="EF12" s="195"/>
      <c r="EG12" s="195"/>
      <c r="EH12" s="195"/>
      <c r="EI12" s="195"/>
      <c r="EJ12" s="195"/>
      <c r="EK12" s="195"/>
      <c r="EL12" s="195"/>
      <c r="EM12" s="195"/>
      <c r="EN12" s="195"/>
      <c r="EO12" s="195"/>
      <c r="EP12" s="195"/>
      <c r="EQ12" s="195"/>
      <c r="ER12" s="195"/>
      <c r="ES12" s="195"/>
      <c r="ET12" s="195"/>
      <c r="EU12" s="195"/>
      <c r="EV12" s="195"/>
      <c r="EW12" s="195"/>
      <c r="EX12" s="195"/>
      <c r="EY12" s="195"/>
      <c r="EZ12" s="195"/>
      <c r="FA12" s="195"/>
      <c r="FB12" s="195"/>
      <c r="FC12" s="195"/>
      <c r="FD12" s="195"/>
      <c r="FE12" s="195"/>
      <c r="FF12" s="195"/>
      <c r="FG12" s="195"/>
      <c r="FH12" s="195"/>
      <c r="FI12" s="195"/>
      <c r="FJ12" s="195"/>
      <c r="FK12" s="195"/>
      <c r="FL12" s="195"/>
      <c r="FM12" s="195"/>
      <c r="FN12" s="195"/>
      <c r="FO12" s="195"/>
      <c r="FP12" s="195"/>
      <c r="FQ12" s="195"/>
      <c r="FR12" s="195"/>
      <c r="FS12" s="195"/>
      <c r="FT12" s="195"/>
      <c r="FU12" s="195"/>
      <c r="FV12" s="195"/>
      <c r="FW12" s="195"/>
      <c r="FX12" s="195"/>
      <c r="FY12" s="195"/>
      <c r="FZ12" s="195"/>
      <c r="GA12" s="195"/>
      <c r="GB12" s="195"/>
      <c r="GC12" s="195"/>
      <c r="GD12" s="195"/>
      <c r="GE12" s="195"/>
      <c r="GF12" s="195"/>
      <c r="GG12" s="195"/>
      <c r="GH12" s="195"/>
      <c r="GI12" s="195"/>
      <c r="GJ12" s="195"/>
      <c r="GK12" s="195"/>
      <c r="GL12" s="195"/>
      <c r="GM12" s="195"/>
      <c r="GN12" s="195"/>
      <c r="GO12" s="195"/>
      <c r="GP12" s="195"/>
      <c r="GQ12" s="195"/>
      <c r="GR12" s="195"/>
      <c r="GS12" s="195"/>
      <c r="GT12" s="195"/>
      <c r="GU12" s="195"/>
      <c r="GV12" s="195"/>
      <c r="GW12" s="195"/>
      <c r="GX12" s="195"/>
      <c r="GY12" s="195"/>
      <c r="GZ12" s="195"/>
      <c r="HA12" s="195"/>
      <c r="HB12" s="195"/>
      <c r="HC12" s="195"/>
      <c r="HD12" s="195"/>
      <c r="HE12" s="195"/>
      <c r="HF12" s="195"/>
      <c r="HG12" s="195"/>
      <c r="HH12" s="195"/>
      <c r="HI12" s="195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5"/>
      <c r="IF12" s="195"/>
      <c r="IG12" s="195"/>
      <c r="IH12" s="195"/>
      <c r="II12" s="195"/>
      <c r="IJ12" s="195"/>
      <c r="IK12" s="195"/>
      <c r="IL12" s="195"/>
      <c r="IM12" s="195"/>
      <c r="IN12" s="195"/>
      <c r="IO12" s="195"/>
      <c r="IP12" s="195"/>
      <c r="IQ12" s="195"/>
      <c r="IR12" s="195"/>
      <c r="IS12" s="195"/>
      <c r="IT12" s="195"/>
      <c r="IU12" s="195"/>
      <c r="IV12" s="195"/>
    </row>
    <row r="13" spans="1:256" s="196" customFormat="1" x14ac:dyDescent="0.2">
      <c r="A13" s="189" t="s">
        <v>167</v>
      </c>
      <c r="B13" s="22"/>
      <c r="C13" s="190">
        <v>752</v>
      </c>
      <c r="D13" s="22"/>
      <c r="E13" s="191">
        <v>1577</v>
      </c>
      <c r="F13" s="190">
        <v>1760</v>
      </c>
      <c r="G13" s="190"/>
      <c r="H13" s="192">
        <v>0</v>
      </c>
      <c r="I13" s="190"/>
      <c r="J13" s="192">
        <v>1760</v>
      </c>
      <c r="K13" s="190"/>
      <c r="L13" s="190">
        <f>H13+J13</f>
        <v>1760</v>
      </c>
      <c r="M13" s="190">
        <v>1454</v>
      </c>
      <c r="N13" s="190">
        <v>1553</v>
      </c>
      <c r="O13" s="190"/>
      <c r="P13" s="190"/>
      <c r="Q13" s="189" t="s">
        <v>168</v>
      </c>
      <c r="R13" s="190"/>
      <c r="S13" s="190"/>
      <c r="T13" s="190"/>
      <c r="U13" s="190">
        <v>166</v>
      </c>
      <c r="V13" s="190">
        <v>1112</v>
      </c>
      <c r="W13" s="190">
        <v>613</v>
      </c>
      <c r="X13" s="190">
        <v>615</v>
      </c>
      <c r="Y13" s="190">
        <v>481</v>
      </c>
      <c r="Z13" s="190">
        <v>676</v>
      </c>
      <c r="AA13" s="190">
        <v>1191</v>
      </c>
      <c r="AB13" s="190">
        <v>1229</v>
      </c>
      <c r="AC13" s="190">
        <v>1135</v>
      </c>
      <c r="AD13" s="190">
        <v>1597</v>
      </c>
      <c r="AE13" s="190">
        <v>1072</v>
      </c>
      <c r="AF13" s="190">
        <v>2465</v>
      </c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195"/>
      <c r="BR13" s="195"/>
      <c r="BS13" s="195"/>
      <c r="BT13" s="195"/>
      <c r="BU13" s="195"/>
      <c r="BV13" s="195"/>
      <c r="BW13" s="195"/>
      <c r="BX13" s="195"/>
      <c r="BY13" s="195"/>
      <c r="BZ13" s="195"/>
      <c r="CA13" s="195"/>
      <c r="CB13" s="195"/>
      <c r="CC13" s="195"/>
      <c r="CD13" s="195"/>
      <c r="CE13" s="195"/>
      <c r="CF13" s="195"/>
      <c r="CG13" s="195"/>
      <c r="CH13" s="195"/>
      <c r="CI13" s="195"/>
      <c r="CJ13" s="195"/>
      <c r="CK13" s="195"/>
      <c r="CL13" s="195"/>
      <c r="CM13" s="195"/>
      <c r="CN13" s="195"/>
      <c r="CO13" s="195"/>
      <c r="CP13" s="195"/>
      <c r="CQ13" s="195"/>
      <c r="CR13" s="195"/>
      <c r="CS13" s="195"/>
      <c r="CT13" s="195"/>
      <c r="CU13" s="195"/>
      <c r="CV13" s="195"/>
      <c r="CW13" s="195"/>
      <c r="CX13" s="195"/>
      <c r="CY13" s="195"/>
      <c r="CZ13" s="195"/>
      <c r="DA13" s="195"/>
      <c r="DB13" s="195"/>
      <c r="DC13" s="195"/>
      <c r="DD13" s="195"/>
      <c r="DE13" s="195"/>
      <c r="DF13" s="195"/>
      <c r="DG13" s="195"/>
      <c r="DH13" s="195"/>
      <c r="DI13" s="195"/>
      <c r="DJ13" s="195"/>
      <c r="DK13" s="195"/>
      <c r="DL13" s="195"/>
      <c r="DM13" s="195"/>
      <c r="DN13" s="195"/>
      <c r="DO13" s="195"/>
      <c r="DP13" s="195"/>
      <c r="DQ13" s="195"/>
      <c r="DR13" s="195"/>
      <c r="DS13" s="195"/>
      <c r="DT13" s="195"/>
      <c r="DU13" s="195"/>
      <c r="DV13" s="195"/>
      <c r="DW13" s="195"/>
      <c r="DX13" s="195"/>
      <c r="DY13" s="195"/>
      <c r="DZ13" s="195"/>
      <c r="EA13" s="195"/>
      <c r="EB13" s="195"/>
      <c r="EC13" s="195"/>
      <c r="ED13" s="195"/>
      <c r="EE13" s="195"/>
      <c r="EF13" s="195"/>
      <c r="EG13" s="195"/>
      <c r="EH13" s="195"/>
      <c r="EI13" s="195"/>
      <c r="EJ13" s="195"/>
      <c r="EK13" s="195"/>
      <c r="EL13" s="195"/>
      <c r="EM13" s="195"/>
      <c r="EN13" s="195"/>
      <c r="EO13" s="195"/>
      <c r="EP13" s="195"/>
      <c r="EQ13" s="195"/>
      <c r="ER13" s="195"/>
      <c r="ES13" s="195"/>
      <c r="ET13" s="195"/>
      <c r="EU13" s="195"/>
      <c r="EV13" s="195"/>
      <c r="EW13" s="195"/>
      <c r="EX13" s="195"/>
      <c r="EY13" s="195"/>
      <c r="EZ13" s="195"/>
      <c r="FA13" s="195"/>
      <c r="FB13" s="195"/>
      <c r="FC13" s="195"/>
      <c r="FD13" s="195"/>
      <c r="FE13" s="195"/>
      <c r="FF13" s="195"/>
      <c r="FG13" s="195"/>
      <c r="FH13" s="195"/>
      <c r="FI13" s="195"/>
      <c r="FJ13" s="195"/>
      <c r="FK13" s="195"/>
      <c r="FL13" s="195"/>
      <c r="FM13" s="195"/>
      <c r="FN13" s="195"/>
      <c r="FO13" s="195"/>
      <c r="FP13" s="195"/>
      <c r="FQ13" s="195"/>
      <c r="FR13" s="195"/>
      <c r="FS13" s="195"/>
      <c r="FT13" s="195"/>
      <c r="FU13" s="195"/>
      <c r="FV13" s="195"/>
      <c r="FW13" s="195"/>
      <c r="FX13" s="195"/>
      <c r="FY13" s="195"/>
      <c r="FZ13" s="195"/>
      <c r="GA13" s="195"/>
      <c r="GB13" s="195"/>
      <c r="GC13" s="195"/>
      <c r="GD13" s="195"/>
      <c r="GE13" s="195"/>
      <c r="GF13" s="195"/>
      <c r="GG13" s="195"/>
      <c r="GH13" s="195"/>
      <c r="GI13" s="195"/>
      <c r="GJ13" s="195"/>
      <c r="GK13" s="195"/>
      <c r="GL13" s="195"/>
      <c r="GM13" s="195"/>
      <c r="GN13" s="195"/>
      <c r="GO13" s="195"/>
      <c r="GP13" s="195"/>
      <c r="GQ13" s="195"/>
      <c r="GR13" s="195"/>
      <c r="GS13" s="195"/>
      <c r="GT13" s="195"/>
      <c r="GU13" s="195"/>
      <c r="GV13" s="195"/>
      <c r="GW13" s="195"/>
      <c r="GX13" s="195"/>
      <c r="GY13" s="195"/>
      <c r="GZ13" s="195"/>
      <c r="HA13" s="195"/>
      <c r="HB13" s="195"/>
      <c r="HC13" s="195"/>
      <c r="HD13" s="195"/>
      <c r="HE13" s="195"/>
      <c r="HF13" s="195"/>
      <c r="HG13" s="195"/>
      <c r="HH13" s="195"/>
      <c r="HI13" s="195"/>
      <c r="HJ13" s="195"/>
      <c r="HK13" s="195"/>
      <c r="HL13" s="195"/>
      <c r="HM13" s="195"/>
      <c r="HN13" s="195"/>
      <c r="HO13" s="195"/>
      <c r="HP13" s="195"/>
      <c r="HQ13" s="195"/>
      <c r="HR13" s="195"/>
      <c r="HS13" s="195"/>
      <c r="HT13" s="195"/>
      <c r="HU13" s="195"/>
      <c r="HV13" s="195"/>
      <c r="HW13" s="195"/>
      <c r="HX13" s="195"/>
      <c r="HY13" s="195"/>
      <c r="HZ13" s="195"/>
      <c r="IA13" s="195"/>
      <c r="IB13" s="195"/>
      <c r="IC13" s="195"/>
      <c r="ID13" s="195"/>
      <c r="IE13" s="195"/>
      <c r="IF13" s="195"/>
      <c r="IG13" s="195"/>
      <c r="IH13" s="195"/>
      <c r="II13" s="195"/>
      <c r="IJ13" s="195"/>
      <c r="IK13" s="195"/>
      <c r="IL13" s="195"/>
      <c r="IM13" s="195"/>
      <c r="IN13" s="195"/>
      <c r="IO13" s="195"/>
      <c r="IP13" s="195"/>
      <c r="IQ13" s="195"/>
      <c r="IR13" s="195"/>
      <c r="IS13" s="195"/>
      <c r="IT13" s="195"/>
      <c r="IU13" s="195"/>
      <c r="IV13" s="195"/>
    </row>
    <row r="14" spans="1:256" s="188" customFormat="1" ht="25.5" x14ac:dyDescent="0.25">
      <c r="A14" s="197" t="s">
        <v>169</v>
      </c>
      <c r="B14" s="199" t="s">
        <v>170</v>
      </c>
      <c r="C14" s="200">
        <f>IFERROR(ROUND((C15/C16),4),0)</f>
        <v>1</v>
      </c>
      <c r="D14" s="199" t="s">
        <v>170</v>
      </c>
      <c r="E14" s="200">
        <f>IFERROR(ROUND((E15/E16),4),0)</f>
        <v>1</v>
      </c>
      <c r="F14" s="200">
        <f>IFERROR(ROUND((F15/F16),4),0)</f>
        <v>1</v>
      </c>
      <c r="G14" s="187" t="str">
        <f>D14</f>
        <v>≥ 99%</v>
      </c>
      <c r="H14" s="200">
        <f t="shared" ref="H14:AR14" si="7">IFERROR(ROUND((H15/H16),4),0)</f>
        <v>0</v>
      </c>
      <c r="I14" s="187" t="str">
        <f>G14</f>
        <v>≥ 99%</v>
      </c>
      <c r="J14" s="200">
        <f t="shared" si="7"/>
        <v>1</v>
      </c>
      <c r="K14" s="187" t="str">
        <f>I14</f>
        <v>≥ 99%</v>
      </c>
      <c r="L14" s="200">
        <f t="shared" si="7"/>
        <v>1</v>
      </c>
      <c r="M14" s="200">
        <f t="shared" si="7"/>
        <v>1</v>
      </c>
      <c r="N14" s="200">
        <f t="shared" si="7"/>
        <v>1</v>
      </c>
      <c r="O14" s="200" t="s">
        <v>170</v>
      </c>
      <c r="P14" s="200">
        <f t="shared" si="7"/>
        <v>0</v>
      </c>
      <c r="Q14" s="197" t="s">
        <v>169</v>
      </c>
      <c r="R14" s="200" t="s">
        <v>170</v>
      </c>
      <c r="S14" s="200">
        <f t="shared" si="7"/>
        <v>0</v>
      </c>
      <c r="T14" s="200" t="s">
        <v>170</v>
      </c>
      <c r="U14" s="200">
        <f t="shared" si="7"/>
        <v>1</v>
      </c>
      <c r="V14" s="200">
        <f t="shared" si="7"/>
        <v>1</v>
      </c>
      <c r="W14" s="200">
        <f t="shared" si="7"/>
        <v>1</v>
      </c>
      <c r="X14" s="200">
        <f t="shared" si="7"/>
        <v>1</v>
      </c>
      <c r="Y14" s="200">
        <f t="shared" si="7"/>
        <v>1</v>
      </c>
      <c r="Z14" s="200">
        <f t="shared" si="7"/>
        <v>1</v>
      </c>
      <c r="AA14" s="200">
        <f t="shared" si="7"/>
        <v>1</v>
      </c>
      <c r="AB14" s="200">
        <f t="shared" si="7"/>
        <v>1</v>
      </c>
      <c r="AC14" s="200">
        <f t="shared" si="7"/>
        <v>1</v>
      </c>
      <c r="AD14" s="200">
        <f t="shared" si="7"/>
        <v>1</v>
      </c>
      <c r="AE14" s="200">
        <f t="shared" si="7"/>
        <v>1</v>
      </c>
      <c r="AF14" s="200">
        <f t="shared" si="7"/>
        <v>1</v>
      </c>
      <c r="AG14" s="200">
        <f t="shared" si="7"/>
        <v>0</v>
      </c>
      <c r="AH14" s="200">
        <f t="shared" si="7"/>
        <v>0</v>
      </c>
      <c r="AI14" s="200">
        <f t="shared" si="7"/>
        <v>0</v>
      </c>
      <c r="AJ14" s="200">
        <f t="shared" si="7"/>
        <v>0</v>
      </c>
      <c r="AK14" s="200">
        <f t="shared" si="7"/>
        <v>0</v>
      </c>
      <c r="AL14" s="200">
        <f t="shared" si="7"/>
        <v>0</v>
      </c>
      <c r="AM14" s="200">
        <f t="shared" si="7"/>
        <v>0</v>
      </c>
      <c r="AN14" s="200">
        <f t="shared" si="7"/>
        <v>0</v>
      </c>
      <c r="AO14" s="200">
        <f t="shared" si="7"/>
        <v>0</v>
      </c>
      <c r="AP14" s="200">
        <f t="shared" si="7"/>
        <v>0</v>
      </c>
      <c r="AQ14" s="200">
        <f t="shared" si="7"/>
        <v>0</v>
      </c>
      <c r="AR14" s="200">
        <f t="shared" si="7"/>
        <v>0</v>
      </c>
    </row>
    <row r="15" spans="1:256" s="196" customFormat="1" x14ac:dyDescent="0.2">
      <c r="A15" s="189" t="s">
        <v>171</v>
      </c>
      <c r="B15" s="22">
        <v>1</v>
      </c>
      <c r="C15" s="190">
        <v>172</v>
      </c>
      <c r="D15" s="22"/>
      <c r="E15" s="191">
        <v>172</v>
      </c>
      <c r="F15" s="190">
        <v>168</v>
      </c>
      <c r="G15" s="190"/>
      <c r="H15" s="192">
        <v>0</v>
      </c>
      <c r="I15" s="190"/>
      <c r="J15" s="192">
        <v>175</v>
      </c>
      <c r="K15" s="190"/>
      <c r="L15" s="190">
        <f>J15</f>
        <v>175</v>
      </c>
      <c r="M15" s="190">
        <v>167</v>
      </c>
      <c r="N15" s="190">
        <v>165</v>
      </c>
      <c r="O15" s="190"/>
      <c r="P15" s="190"/>
      <c r="Q15" s="189" t="s">
        <v>171</v>
      </c>
      <c r="R15" s="190"/>
      <c r="S15" s="190"/>
      <c r="T15" s="190"/>
      <c r="U15" s="190">
        <v>167</v>
      </c>
      <c r="V15" s="190">
        <v>163</v>
      </c>
      <c r="W15" s="190">
        <v>161</v>
      </c>
      <c r="X15" s="190">
        <v>180</v>
      </c>
      <c r="Y15" s="190">
        <v>170</v>
      </c>
      <c r="Z15" s="190">
        <v>168</v>
      </c>
      <c r="AA15" s="190">
        <v>164</v>
      </c>
      <c r="AB15" s="190">
        <v>167</v>
      </c>
      <c r="AC15" s="190">
        <v>176</v>
      </c>
      <c r="AD15" s="190">
        <v>176</v>
      </c>
      <c r="AE15" s="190">
        <v>182</v>
      </c>
      <c r="AF15" s="190">
        <v>170</v>
      </c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5"/>
      <c r="AT15" s="195"/>
      <c r="AU15" s="195"/>
      <c r="AV15" s="195"/>
      <c r="AW15" s="195"/>
      <c r="AX15" s="195"/>
      <c r="AY15" s="195"/>
      <c r="AZ15" s="195"/>
      <c r="BA15" s="195"/>
      <c r="BB15" s="195"/>
      <c r="BC15" s="195"/>
      <c r="BD15" s="195"/>
      <c r="BE15" s="195"/>
      <c r="BF15" s="195"/>
      <c r="BG15" s="195"/>
      <c r="BH15" s="195"/>
      <c r="BI15" s="195"/>
      <c r="BJ15" s="195"/>
      <c r="BK15" s="195"/>
      <c r="BL15" s="195"/>
      <c r="BM15" s="195"/>
      <c r="BN15" s="195"/>
      <c r="BO15" s="195"/>
      <c r="BP15" s="195"/>
      <c r="BQ15" s="195"/>
      <c r="BR15" s="195"/>
      <c r="BS15" s="195"/>
      <c r="BT15" s="195"/>
      <c r="BU15" s="195"/>
      <c r="BV15" s="195"/>
      <c r="BW15" s="195"/>
      <c r="BX15" s="195"/>
      <c r="BY15" s="195"/>
      <c r="BZ15" s="195"/>
      <c r="CA15" s="195"/>
      <c r="CB15" s="195"/>
      <c r="CC15" s="195"/>
      <c r="CD15" s="195"/>
      <c r="CE15" s="195"/>
      <c r="CF15" s="195"/>
      <c r="CG15" s="195"/>
      <c r="CH15" s="195"/>
      <c r="CI15" s="195"/>
      <c r="CJ15" s="195"/>
      <c r="CK15" s="195"/>
      <c r="CL15" s="195"/>
      <c r="CM15" s="195"/>
      <c r="CN15" s="195"/>
      <c r="CO15" s="195"/>
      <c r="CP15" s="195"/>
      <c r="CQ15" s="195"/>
      <c r="CR15" s="195"/>
      <c r="CS15" s="195"/>
      <c r="CT15" s="195"/>
      <c r="CU15" s="195"/>
      <c r="CV15" s="195"/>
      <c r="CW15" s="195"/>
      <c r="CX15" s="195"/>
      <c r="CY15" s="195"/>
      <c r="CZ15" s="195"/>
      <c r="DA15" s="195"/>
      <c r="DB15" s="195"/>
      <c r="DC15" s="195"/>
      <c r="DD15" s="195"/>
      <c r="DE15" s="195"/>
      <c r="DF15" s="195"/>
      <c r="DG15" s="195"/>
      <c r="DH15" s="195"/>
      <c r="DI15" s="195"/>
      <c r="DJ15" s="195"/>
      <c r="DK15" s="195"/>
      <c r="DL15" s="195"/>
      <c r="DM15" s="195"/>
      <c r="DN15" s="195"/>
      <c r="DO15" s="195"/>
      <c r="DP15" s="195"/>
      <c r="DQ15" s="195"/>
      <c r="DR15" s="195"/>
      <c r="DS15" s="195"/>
      <c r="DT15" s="195"/>
      <c r="DU15" s="195"/>
      <c r="DV15" s="195"/>
      <c r="DW15" s="195"/>
      <c r="DX15" s="195"/>
      <c r="DY15" s="195"/>
      <c r="DZ15" s="195"/>
      <c r="EA15" s="195"/>
      <c r="EB15" s="195"/>
      <c r="EC15" s="195"/>
      <c r="ED15" s="195"/>
      <c r="EE15" s="195"/>
      <c r="EF15" s="195"/>
      <c r="EG15" s="195"/>
      <c r="EH15" s="195"/>
      <c r="EI15" s="195"/>
      <c r="EJ15" s="195"/>
      <c r="EK15" s="195"/>
      <c r="EL15" s="195"/>
      <c r="EM15" s="195"/>
      <c r="EN15" s="195"/>
      <c r="EO15" s="195"/>
      <c r="EP15" s="195"/>
      <c r="EQ15" s="195"/>
      <c r="ER15" s="195"/>
      <c r="ES15" s="195"/>
      <c r="ET15" s="195"/>
      <c r="EU15" s="195"/>
      <c r="EV15" s="195"/>
      <c r="EW15" s="195"/>
      <c r="EX15" s="195"/>
      <c r="EY15" s="195"/>
      <c r="EZ15" s="195"/>
      <c r="FA15" s="195"/>
      <c r="FB15" s="195"/>
      <c r="FC15" s="195"/>
      <c r="FD15" s="195"/>
      <c r="FE15" s="195"/>
      <c r="FF15" s="195"/>
      <c r="FG15" s="195"/>
      <c r="FH15" s="195"/>
      <c r="FI15" s="195"/>
      <c r="FJ15" s="195"/>
      <c r="FK15" s="195"/>
      <c r="FL15" s="195"/>
      <c r="FM15" s="195"/>
      <c r="FN15" s="195"/>
      <c r="FO15" s="195"/>
      <c r="FP15" s="195"/>
      <c r="FQ15" s="195"/>
      <c r="FR15" s="195"/>
      <c r="FS15" s="195"/>
      <c r="FT15" s="195"/>
      <c r="FU15" s="195"/>
      <c r="FV15" s="195"/>
      <c r="FW15" s="195"/>
      <c r="FX15" s="195"/>
      <c r="FY15" s="195"/>
      <c r="FZ15" s="195"/>
      <c r="GA15" s="195"/>
      <c r="GB15" s="195"/>
      <c r="GC15" s="195"/>
      <c r="GD15" s="195"/>
      <c r="GE15" s="195"/>
      <c r="GF15" s="195"/>
      <c r="GG15" s="195"/>
      <c r="GH15" s="195"/>
      <c r="GI15" s="195"/>
      <c r="GJ15" s="195"/>
      <c r="GK15" s="195"/>
      <c r="GL15" s="195"/>
      <c r="GM15" s="195"/>
      <c r="GN15" s="195"/>
      <c r="GO15" s="195"/>
      <c r="GP15" s="195"/>
      <c r="GQ15" s="195"/>
      <c r="GR15" s="195"/>
      <c r="GS15" s="195"/>
      <c r="GT15" s="195"/>
      <c r="GU15" s="195"/>
      <c r="GV15" s="195"/>
      <c r="GW15" s="195"/>
      <c r="GX15" s="195"/>
      <c r="GY15" s="195"/>
      <c r="GZ15" s="195"/>
      <c r="HA15" s="195"/>
      <c r="HB15" s="195"/>
      <c r="HC15" s="195"/>
      <c r="HD15" s="195"/>
      <c r="HE15" s="195"/>
      <c r="HF15" s="195"/>
      <c r="HG15" s="195"/>
      <c r="HH15" s="195"/>
      <c r="HI15" s="195"/>
      <c r="HJ15" s="195"/>
      <c r="HK15" s="195"/>
      <c r="HL15" s="195"/>
      <c r="HM15" s="195"/>
      <c r="HN15" s="195"/>
      <c r="HO15" s="195"/>
      <c r="HP15" s="195"/>
      <c r="HQ15" s="195"/>
      <c r="HR15" s="195"/>
      <c r="HS15" s="195"/>
      <c r="HT15" s="195"/>
      <c r="HU15" s="195"/>
      <c r="HV15" s="195"/>
      <c r="HW15" s="195"/>
      <c r="HX15" s="195"/>
      <c r="HY15" s="195"/>
      <c r="HZ15" s="195"/>
      <c r="IA15" s="195"/>
      <c r="IB15" s="195"/>
      <c r="IC15" s="195"/>
      <c r="ID15" s="195"/>
      <c r="IE15" s="195"/>
      <c r="IF15" s="195"/>
      <c r="IG15" s="195"/>
      <c r="IH15" s="195"/>
      <c r="II15" s="195"/>
      <c r="IJ15" s="195"/>
      <c r="IK15" s="195"/>
      <c r="IL15" s="195"/>
      <c r="IM15" s="195"/>
      <c r="IN15" s="195"/>
      <c r="IO15" s="195"/>
      <c r="IP15" s="195"/>
      <c r="IQ15" s="195"/>
      <c r="IR15" s="195"/>
      <c r="IS15" s="195"/>
      <c r="IT15" s="195"/>
      <c r="IU15" s="195"/>
      <c r="IV15" s="195"/>
    </row>
    <row r="16" spans="1:256" s="196" customFormat="1" x14ac:dyDescent="0.2">
      <c r="A16" s="189" t="s">
        <v>172</v>
      </c>
      <c r="B16" s="22"/>
      <c r="C16" s="190">
        <v>172</v>
      </c>
      <c r="D16" s="22"/>
      <c r="E16" s="191">
        <v>172</v>
      </c>
      <c r="F16" s="190">
        <v>168</v>
      </c>
      <c r="G16" s="190"/>
      <c r="H16" s="192">
        <v>0</v>
      </c>
      <c r="I16" s="190"/>
      <c r="J16" s="192">
        <v>175</v>
      </c>
      <c r="K16" s="190"/>
      <c r="L16" s="190">
        <f>J16</f>
        <v>175</v>
      </c>
      <c r="M16" s="190">
        <v>167</v>
      </c>
      <c r="N16" s="190">
        <v>165</v>
      </c>
      <c r="O16" s="190"/>
      <c r="P16" s="190"/>
      <c r="Q16" s="189" t="s">
        <v>172</v>
      </c>
      <c r="R16" s="190"/>
      <c r="S16" s="190"/>
      <c r="T16" s="190"/>
      <c r="U16" s="190">
        <v>167</v>
      </c>
      <c r="V16" s="190">
        <v>163</v>
      </c>
      <c r="W16" s="190">
        <v>161</v>
      </c>
      <c r="X16" s="190">
        <v>180</v>
      </c>
      <c r="Y16" s="190">
        <v>170</v>
      </c>
      <c r="Z16" s="190">
        <v>168</v>
      </c>
      <c r="AA16" s="190">
        <v>164</v>
      </c>
      <c r="AB16" s="190">
        <v>167</v>
      </c>
      <c r="AC16" s="190">
        <v>176</v>
      </c>
      <c r="AD16" s="190">
        <v>176</v>
      </c>
      <c r="AE16" s="190">
        <v>182</v>
      </c>
      <c r="AF16" s="190">
        <v>170</v>
      </c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5"/>
      <c r="CA16" s="195"/>
      <c r="CB16" s="195"/>
      <c r="CC16" s="195"/>
      <c r="CD16" s="195"/>
      <c r="CE16" s="195"/>
      <c r="CF16" s="195"/>
      <c r="CG16" s="195"/>
      <c r="CH16" s="195"/>
      <c r="CI16" s="195"/>
      <c r="CJ16" s="195"/>
      <c r="CK16" s="195"/>
      <c r="CL16" s="195"/>
      <c r="CM16" s="195"/>
      <c r="CN16" s="195"/>
      <c r="CO16" s="195"/>
      <c r="CP16" s="195"/>
      <c r="CQ16" s="195"/>
      <c r="CR16" s="195"/>
      <c r="CS16" s="195"/>
      <c r="CT16" s="195"/>
      <c r="CU16" s="195"/>
      <c r="CV16" s="195"/>
      <c r="CW16" s="195"/>
      <c r="CX16" s="195"/>
      <c r="CY16" s="195"/>
      <c r="CZ16" s="195"/>
      <c r="DA16" s="195"/>
      <c r="DB16" s="195"/>
      <c r="DC16" s="195"/>
      <c r="DD16" s="195"/>
      <c r="DE16" s="195"/>
      <c r="DF16" s="195"/>
      <c r="DG16" s="195"/>
      <c r="DH16" s="195"/>
      <c r="DI16" s="195"/>
      <c r="DJ16" s="195"/>
      <c r="DK16" s="195"/>
      <c r="DL16" s="195"/>
      <c r="DM16" s="195"/>
      <c r="DN16" s="195"/>
      <c r="DO16" s="195"/>
      <c r="DP16" s="195"/>
      <c r="DQ16" s="195"/>
      <c r="DR16" s="195"/>
      <c r="DS16" s="195"/>
      <c r="DT16" s="195"/>
      <c r="DU16" s="195"/>
      <c r="DV16" s="195"/>
      <c r="DW16" s="195"/>
      <c r="DX16" s="195"/>
      <c r="DY16" s="195"/>
      <c r="DZ16" s="195"/>
      <c r="EA16" s="195"/>
      <c r="EB16" s="195"/>
      <c r="EC16" s="195"/>
      <c r="ED16" s="195"/>
      <c r="EE16" s="195"/>
      <c r="EF16" s="195"/>
      <c r="EG16" s="195"/>
      <c r="EH16" s="195"/>
      <c r="EI16" s="195"/>
      <c r="EJ16" s="195"/>
      <c r="EK16" s="195"/>
      <c r="EL16" s="195"/>
      <c r="EM16" s="195"/>
      <c r="EN16" s="195"/>
      <c r="EO16" s="195"/>
      <c r="EP16" s="195"/>
      <c r="EQ16" s="195"/>
      <c r="ER16" s="195"/>
      <c r="ES16" s="195"/>
      <c r="ET16" s="195"/>
      <c r="EU16" s="195"/>
      <c r="EV16" s="195"/>
      <c r="EW16" s="195"/>
      <c r="EX16" s="195"/>
      <c r="EY16" s="195"/>
      <c r="EZ16" s="195"/>
      <c r="FA16" s="195"/>
      <c r="FB16" s="195"/>
      <c r="FC16" s="195"/>
      <c r="FD16" s="195"/>
      <c r="FE16" s="195"/>
      <c r="FF16" s="195"/>
      <c r="FG16" s="195"/>
      <c r="FH16" s="195"/>
      <c r="FI16" s="195"/>
      <c r="FJ16" s="195"/>
      <c r="FK16" s="195"/>
      <c r="FL16" s="195"/>
      <c r="FM16" s="195"/>
      <c r="FN16" s="195"/>
      <c r="FO16" s="195"/>
      <c r="FP16" s="195"/>
      <c r="FQ16" s="195"/>
      <c r="FR16" s="195"/>
      <c r="FS16" s="195"/>
      <c r="FT16" s="195"/>
      <c r="FU16" s="195"/>
      <c r="FV16" s="195"/>
      <c r="FW16" s="195"/>
      <c r="FX16" s="195"/>
      <c r="FY16" s="195"/>
      <c r="FZ16" s="195"/>
      <c r="GA16" s="195"/>
      <c r="GB16" s="195"/>
      <c r="GC16" s="195"/>
      <c r="GD16" s="195"/>
      <c r="GE16" s="195"/>
      <c r="GF16" s="195"/>
      <c r="GG16" s="195"/>
      <c r="GH16" s="195"/>
      <c r="GI16" s="195"/>
      <c r="GJ16" s="195"/>
      <c r="GK16" s="195"/>
      <c r="GL16" s="195"/>
      <c r="GM16" s="195"/>
      <c r="GN16" s="195"/>
      <c r="GO16" s="195"/>
      <c r="GP16" s="195"/>
      <c r="GQ16" s="195"/>
      <c r="GR16" s="195"/>
      <c r="GS16" s="195"/>
      <c r="GT16" s="195"/>
      <c r="GU16" s="195"/>
      <c r="GV16" s="195"/>
      <c r="GW16" s="195"/>
      <c r="GX16" s="195"/>
      <c r="GY16" s="195"/>
      <c r="GZ16" s="195"/>
      <c r="HA16" s="195"/>
      <c r="HB16" s="195"/>
      <c r="HC16" s="195"/>
      <c r="HD16" s="195"/>
      <c r="HE16" s="195"/>
      <c r="HF16" s="195"/>
      <c r="HG16" s="195"/>
      <c r="HH16" s="195"/>
      <c r="HI16" s="195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5"/>
      <c r="IF16" s="195"/>
      <c r="IG16" s="195"/>
      <c r="IH16" s="195"/>
      <c r="II16" s="195"/>
      <c r="IJ16" s="195"/>
      <c r="IK16" s="195"/>
      <c r="IL16" s="195"/>
      <c r="IM16" s="195"/>
      <c r="IN16" s="195"/>
      <c r="IO16" s="195"/>
      <c r="IP16" s="195"/>
      <c r="IQ16" s="195"/>
      <c r="IR16" s="195"/>
      <c r="IS16" s="195"/>
      <c r="IT16" s="195"/>
      <c r="IU16" s="195"/>
      <c r="IV16" s="195"/>
    </row>
    <row r="17" spans="1:256" s="188" customFormat="1" ht="25.5" x14ac:dyDescent="0.25">
      <c r="A17" s="197" t="s">
        <v>173</v>
      </c>
      <c r="B17" s="199" t="s">
        <v>70</v>
      </c>
      <c r="C17" s="200">
        <f>IFERROR(ROUND((C18/C19),4),0)</f>
        <v>0</v>
      </c>
      <c r="D17" s="199" t="s">
        <v>70</v>
      </c>
      <c r="E17" s="200">
        <f>IFERROR(ROUND((E18/E19),4),0)</f>
        <v>0</v>
      </c>
      <c r="F17" s="200">
        <f>IFERROR(ROUND((F18/F19),4),0)</f>
        <v>4.65E-2</v>
      </c>
      <c r="G17" s="187" t="str">
        <f>D17</f>
        <v>≥ 5%</v>
      </c>
      <c r="H17" s="200">
        <f t="shared" ref="H17:AR17" si="8">IFERROR(ROUND((H18/H19),4),0)</f>
        <v>3.7499999999999999E-2</v>
      </c>
      <c r="I17" s="187" t="str">
        <f>G17</f>
        <v>≥ 5%</v>
      </c>
      <c r="J17" s="200">
        <f t="shared" si="8"/>
        <v>6.7100000000000007E-2</v>
      </c>
      <c r="K17" s="187" t="str">
        <f>I17</f>
        <v>≥ 5%</v>
      </c>
      <c r="L17" s="200">
        <f t="shared" si="8"/>
        <v>5.9799999999999999E-2</v>
      </c>
      <c r="M17" s="200">
        <f t="shared" si="8"/>
        <v>6.7900000000000002E-2</v>
      </c>
      <c r="N17" s="200">
        <f t="shared" si="8"/>
        <v>7.7499999999999999E-2</v>
      </c>
      <c r="O17" s="200" t="s">
        <v>70</v>
      </c>
      <c r="P17" s="200">
        <f t="shared" si="8"/>
        <v>0</v>
      </c>
      <c r="Q17" s="197" t="s">
        <v>173</v>
      </c>
      <c r="R17" s="200" t="s">
        <v>70</v>
      </c>
      <c r="S17" s="200">
        <f t="shared" si="8"/>
        <v>0</v>
      </c>
      <c r="T17" s="200" t="s">
        <v>70</v>
      </c>
      <c r="U17" s="200">
        <f t="shared" si="8"/>
        <v>8.1500000000000003E-2</v>
      </c>
      <c r="V17" s="200">
        <f t="shared" si="8"/>
        <v>5.9499999999999997E-2</v>
      </c>
      <c r="W17" s="200">
        <f t="shared" si="8"/>
        <v>6.7400000000000002E-2</v>
      </c>
      <c r="X17" s="200">
        <f t="shared" si="8"/>
        <v>7.2900000000000006E-2</v>
      </c>
      <c r="Y17" s="200">
        <f t="shared" si="8"/>
        <v>7.5600000000000001E-2</v>
      </c>
      <c r="Z17" s="200">
        <f t="shared" si="8"/>
        <v>7.9799999999999996E-2</v>
      </c>
      <c r="AA17" s="200">
        <f t="shared" si="8"/>
        <v>8.0199999999999994E-2</v>
      </c>
      <c r="AB17" s="200">
        <f t="shared" si="8"/>
        <v>7.8E-2</v>
      </c>
      <c r="AC17" s="200">
        <f t="shared" si="8"/>
        <v>7.3800000000000004E-2</v>
      </c>
      <c r="AD17" s="200">
        <v>7.9299999999999995E-2</v>
      </c>
      <c r="AE17" s="200">
        <f t="shared" si="8"/>
        <v>7.3899999999999993E-2</v>
      </c>
      <c r="AF17" s="200">
        <f t="shared" si="8"/>
        <v>7.1599999999999997E-2</v>
      </c>
      <c r="AG17" s="200">
        <f t="shared" si="8"/>
        <v>0</v>
      </c>
      <c r="AH17" s="200">
        <f t="shared" si="8"/>
        <v>0</v>
      </c>
      <c r="AI17" s="200">
        <f t="shared" si="8"/>
        <v>0</v>
      </c>
      <c r="AJ17" s="200">
        <f t="shared" si="8"/>
        <v>0</v>
      </c>
      <c r="AK17" s="200">
        <f t="shared" si="8"/>
        <v>0</v>
      </c>
      <c r="AL17" s="200">
        <f t="shared" si="8"/>
        <v>0</v>
      </c>
      <c r="AM17" s="200">
        <f t="shared" si="8"/>
        <v>0</v>
      </c>
      <c r="AN17" s="200">
        <f t="shared" si="8"/>
        <v>0</v>
      </c>
      <c r="AO17" s="200">
        <f t="shared" si="8"/>
        <v>0</v>
      </c>
      <c r="AP17" s="200">
        <f t="shared" si="8"/>
        <v>0</v>
      </c>
      <c r="AQ17" s="200">
        <f t="shared" si="8"/>
        <v>0</v>
      </c>
      <c r="AR17" s="200">
        <f t="shared" si="8"/>
        <v>0</v>
      </c>
    </row>
    <row r="18" spans="1:256" s="196" customFormat="1" x14ac:dyDescent="0.2">
      <c r="A18" s="189" t="s">
        <v>174</v>
      </c>
      <c r="B18" s="22"/>
      <c r="C18" s="190">
        <f>C99</f>
        <v>0</v>
      </c>
      <c r="D18" s="22"/>
      <c r="E18" s="190">
        <f>E99</f>
        <v>0</v>
      </c>
      <c r="F18" s="190">
        <v>230</v>
      </c>
      <c r="G18" s="190"/>
      <c r="H18" s="190">
        <v>46</v>
      </c>
      <c r="I18" s="190"/>
      <c r="J18" s="190">
        <v>252</v>
      </c>
      <c r="K18" s="190"/>
      <c r="L18" s="190">
        <f>H18+J18</f>
        <v>298</v>
      </c>
      <c r="M18" s="190">
        <v>331</v>
      </c>
      <c r="N18" s="190">
        <v>380</v>
      </c>
      <c r="O18" s="190"/>
      <c r="P18" s="190">
        <f>Y99</f>
        <v>0</v>
      </c>
      <c r="Q18" s="189" t="s">
        <v>174</v>
      </c>
      <c r="R18" s="190"/>
      <c r="S18" s="190">
        <f>AB99</f>
        <v>0</v>
      </c>
      <c r="T18" s="190"/>
      <c r="U18" s="190">
        <v>417</v>
      </c>
      <c r="V18" s="190">
        <v>306</v>
      </c>
      <c r="W18" s="190">
        <v>358</v>
      </c>
      <c r="X18" s="190">
        <v>403</v>
      </c>
      <c r="Y18" s="190">
        <v>425</v>
      </c>
      <c r="Z18" s="190">
        <v>461</v>
      </c>
      <c r="AA18" s="190">
        <v>493</v>
      </c>
      <c r="AB18" s="190">
        <v>492</v>
      </c>
      <c r="AC18" s="190">
        <v>472</v>
      </c>
      <c r="AD18" s="190" t="s">
        <v>175</v>
      </c>
      <c r="AE18" s="190">
        <v>463</v>
      </c>
      <c r="AF18" s="190">
        <v>455</v>
      </c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195"/>
      <c r="BO18" s="195"/>
      <c r="BP18" s="195"/>
      <c r="BQ18" s="195"/>
      <c r="BR18" s="195"/>
      <c r="BS18" s="195"/>
      <c r="BT18" s="195"/>
      <c r="BU18" s="195"/>
      <c r="BV18" s="195"/>
      <c r="BW18" s="195"/>
      <c r="BX18" s="195"/>
      <c r="BY18" s="195"/>
      <c r="BZ18" s="195"/>
      <c r="CA18" s="195"/>
      <c r="CB18" s="195"/>
      <c r="CC18" s="195"/>
      <c r="CD18" s="195"/>
      <c r="CE18" s="195"/>
      <c r="CF18" s="195"/>
      <c r="CG18" s="195"/>
      <c r="CH18" s="195"/>
      <c r="CI18" s="195"/>
      <c r="CJ18" s="195"/>
      <c r="CK18" s="195"/>
      <c r="CL18" s="195"/>
      <c r="CM18" s="195"/>
      <c r="CN18" s="195"/>
      <c r="CO18" s="195"/>
      <c r="CP18" s="195"/>
      <c r="CQ18" s="195"/>
      <c r="CR18" s="195"/>
      <c r="CS18" s="195"/>
      <c r="CT18" s="195"/>
      <c r="CU18" s="195"/>
      <c r="CV18" s="195"/>
      <c r="CW18" s="195"/>
      <c r="CX18" s="195"/>
      <c r="CY18" s="195"/>
      <c r="CZ18" s="195"/>
      <c r="DA18" s="195"/>
      <c r="DB18" s="195"/>
      <c r="DC18" s="195"/>
      <c r="DD18" s="195"/>
      <c r="DE18" s="195"/>
      <c r="DF18" s="195"/>
      <c r="DG18" s="195"/>
      <c r="DH18" s="195"/>
      <c r="DI18" s="195"/>
      <c r="DJ18" s="195"/>
      <c r="DK18" s="195"/>
      <c r="DL18" s="195"/>
      <c r="DM18" s="195"/>
      <c r="DN18" s="195"/>
      <c r="DO18" s="195"/>
      <c r="DP18" s="195"/>
      <c r="DQ18" s="195"/>
      <c r="DR18" s="195"/>
      <c r="DS18" s="195"/>
      <c r="DT18" s="195"/>
      <c r="DU18" s="195"/>
      <c r="DV18" s="195"/>
      <c r="DW18" s="195"/>
      <c r="DX18" s="195"/>
      <c r="DY18" s="195"/>
      <c r="DZ18" s="195"/>
      <c r="EA18" s="195"/>
      <c r="EB18" s="195"/>
      <c r="EC18" s="195"/>
      <c r="ED18" s="195"/>
      <c r="EE18" s="195"/>
      <c r="EF18" s="195"/>
      <c r="EG18" s="195"/>
      <c r="EH18" s="195"/>
      <c r="EI18" s="195"/>
      <c r="EJ18" s="195"/>
      <c r="EK18" s="195"/>
      <c r="EL18" s="195"/>
      <c r="EM18" s="195"/>
      <c r="EN18" s="195"/>
      <c r="EO18" s="195"/>
      <c r="EP18" s="195"/>
      <c r="EQ18" s="195"/>
      <c r="ER18" s="195"/>
      <c r="ES18" s="195"/>
      <c r="ET18" s="195"/>
      <c r="EU18" s="195"/>
      <c r="EV18" s="195"/>
      <c r="EW18" s="195"/>
      <c r="EX18" s="195"/>
      <c r="EY18" s="195"/>
      <c r="EZ18" s="195"/>
      <c r="FA18" s="195"/>
      <c r="FB18" s="195"/>
      <c r="FC18" s="195"/>
      <c r="FD18" s="195"/>
      <c r="FE18" s="195"/>
      <c r="FF18" s="195"/>
      <c r="FG18" s="195"/>
      <c r="FH18" s="195"/>
      <c r="FI18" s="195"/>
      <c r="FJ18" s="195"/>
      <c r="FK18" s="195"/>
      <c r="FL18" s="195"/>
      <c r="FM18" s="195"/>
      <c r="FN18" s="195"/>
      <c r="FO18" s="195"/>
      <c r="FP18" s="195"/>
      <c r="FQ18" s="195"/>
      <c r="FR18" s="195"/>
      <c r="FS18" s="195"/>
      <c r="FT18" s="195"/>
      <c r="FU18" s="195"/>
      <c r="FV18" s="195"/>
      <c r="FW18" s="195"/>
      <c r="FX18" s="195"/>
      <c r="FY18" s="195"/>
      <c r="FZ18" s="195"/>
      <c r="GA18" s="195"/>
      <c r="GB18" s="195"/>
      <c r="GC18" s="195"/>
      <c r="GD18" s="195"/>
      <c r="GE18" s="195"/>
      <c r="GF18" s="195"/>
      <c r="GG18" s="195"/>
      <c r="GH18" s="195"/>
      <c r="GI18" s="195"/>
      <c r="GJ18" s="195"/>
      <c r="GK18" s="195"/>
      <c r="GL18" s="195"/>
      <c r="GM18" s="195"/>
      <c r="GN18" s="195"/>
      <c r="GO18" s="195"/>
      <c r="GP18" s="195"/>
      <c r="GQ18" s="195"/>
      <c r="GR18" s="195"/>
      <c r="GS18" s="195"/>
      <c r="GT18" s="195"/>
      <c r="GU18" s="195"/>
      <c r="GV18" s="195"/>
      <c r="GW18" s="195"/>
      <c r="GX18" s="195"/>
      <c r="GY18" s="195"/>
      <c r="GZ18" s="195"/>
      <c r="HA18" s="195"/>
      <c r="HB18" s="195"/>
      <c r="HC18" s="195"/>
      <c r="HD18" s="195"/>
      <c r="HE18" s="195"/>
      <c r="HF18" s="195"/>
      <c r="HG18" s="195"/>
      <c r="HH18" s="195"/>
      <c r="HI18" s="195"/>
      <c r="HJ18" s="195"/>
      <c r="HK18" s="195"/>
      <c r="HL18" s="195"/>
      <c r="HM18" s="195"/>
      <c r="HN18" s="195"/>
      <c r="HO18" s="195"/>
      <c r="HP18" s="195"/>
      <c r="HQ18" s="195"/>
      <c r="HR18" s="195"/>
      <c r="HS18" s="195"/>
      <c r="HT18" s="195"/>
      <c r="HU18" s="195"/>
      <c r="HV18" s="195"/>
      <c r="HW18" s="195"/>
      <c r="HX18" s="195"/>
      <c r="HY18" s="195"/>
      <c r="HZ18" s="195"/>
      <c r="IA18" s="195"/>
      <c r="IB18" s="195"/>
      <c r="IC18" s="195"/>
      <c r="ID18" s="195"/>
      <c r="IE18" s="195"/>
      <c r="IF18" s="195"/>
      <c r="IG18" s="195"/>
      <c r="IH18" s="195"/>
      <c r="II18" s="195"/>
      <c r="IJ18" s="195"/>
      <c r="IK18" s="195"/>
      <c r="IL18" s="195"/>
      <c r="IM18" s="195"/>
      <c r="IN18" s="195"/>
      <c r="IO18" s="195"/>
      <c r="IP18" s="195"/>
      <c r="IQ18" s="195"/>
      <c r="IR18" s="195"/>
      <c r="IS18" s="195"/>
      <c r="IT18" s="195"/>
      <c r="IU18" s="195"/>
      <c r="IV18" s="195"/>
    </row>
    <row r="19" spans="1:256" s="196" customFormat="1" x14ac:dyDescent="0.2">
      <c r="A19" s="189" t="s">
        <v>176</v>
      </c>
      <c r="B19" s="22"/>
      <c r="C19" s="190">
        <f>C100</f>
        <v>0</v>
      </c>
      <c r="D19" s="22"/>
      <c r="E19" s="190">
        <f>E100</f>
        <v>0</v>
      </c>
      <c r="F19" s="190">
        <v>4942</v>
      </c>
      <c r="G19" s="190"/>
      <c r="H19" s="190">
        <v>1228</v>
      </c>
      <c r="I19" s="190"/>
      <c r="J19" s="190">
        <v>3755</v>
      </c>
      <c r="K19" s="190"/>
      <c r="L19" s="190">
        <f>H19+J19</f>
        <v>4983</v>
      </c>
      <c r="M19" s="190">
        <v>4874</v>
      </c>
      <c r="N19" s="190">
        <v>4903</v>
      </c>
      <c r="O19" s="190"/>
      <c r="P19" s="190">
        <f>Y100</f>
        <v>0</v>
      </c>
      <c r="Q19" s="189" t="s">
        <v>176</v>
      </c>
      <c r="R19" s="190"/>
      <c r="S19" s="190">
        <f>AB100</f>
        <v>0</v>
      </c>
      <c r="T19" s="190"/>
      <c r="U19" s="190">
        <v>5115</v>
      </c>
      <c r="V19" s="190">
        <v>5139</v>
      </c>
      <c r="W19" s="190">
        <v>5314</v>
      </c>
      <c r="X19" s="190">
        <v>5529</v>
      </c>
      <c r="Y19" s="190">
        <v>5625</v>
      </c>
      <c r="Z19" s="190">
        <v>5775</v>
      </c>
      <c r="AA19" s="190">
        <v>6148</v>
      </c>
      <c r="AB19" s="190">
        <v>6307</v>
      </c>
      <c r="AC19" s="190">
        <v>6394</v>
      </c>
      <c r="AD19" s="190">
        <v>6584</v>
      </c>
      <c r="AE19" s="201">
        <v>6266</v>
      </c>
      <c r="AF19" s="190">
        <v>6354</v>
      </c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195"/>
      <c r="BK19" s="195"/>
      <c r="BL19" s="195"/>
      <c r="BM19" s="195"/>
      <c r="BN19" s="195"/>
      <c r="BO19" s="195"/>
      <c r="BP19" s="195"/>
      <c r="BQ19" s="195"/>
      <c r="BR19" s="195"/>
      <c r="BS19" s="195"/>
      <c r="BT19" s="195"/>
      <c r="BU19" s="195"/>
      <c r="BV19" s="195"/>
      <c r="BW19" s="195"/>
      <c r="BX19" s="195"/>
      <c r="BY19" s="195"/>
      <c r="BZ19" s="195"/>
      <c r="CA19" s="195"/>
      <c r="CB19" s="195"/>
      <c r="CC19" s="195"/>
      <c r="CD19" s="195"/>
      <c r="CE19" s="195"/>
      <c r="CF19" s="195"/>
      <c r="CG19" s="195"/>
      <c r="CH19" s="195"/>
      <c r="CI19" s="195"/>
      <c r="CJ19" s="195"/>
      <c r="CK19" s="195"/>
      <c r="CL19" s="195"/>
      <c r="CM19" s="195"/>
      <c r="CN19" s="195"/>
      <c r="CO19" s="195"/>
      <c r="CP19" s="195"/>
      <c r="CQ19" s="195"/>
      <c r="CR19" s="195"/>
      <c r="CS19" s="195"/>
      <c r="CT19" s="195"/>
      <c r="CU19" s="195"/>
      <c r="CV19" s="195"/>
      <c r="CW19" s="195"/>
      <c r="CX19" s="195"/>
      <c r="CY19" s="195"/>
      <c r="CZ19" s="195"/>
      <c r="DA19" s="195"/>
      <c r="DB19" s="195"/>
      <c r="DC19" s="195"/>
      <c r="DD19" s="195"/>
      <c r="DE19" s="195"/>
      <c r="DF19" s="195"/>
      <c r="DG19" s="195"/>
      <c r="DH19" s="195"/>
      <c r="DI19" s="195"/>
      <c r="DJ19" s="195"/>
      <c r="DK19" s="195"/>
      <c r="DL19" s="195"/>
      <c r="DM19" s="195"/>
      <c r="DN19" s="195"/>
      <c r="DO19" s="195"/>
      <c r="DP19" s="195"/>
      <c r="DQ19" s="195"/>
      <c r="DR19" s="195"/>
      <c r="DS19" s="195"/>
      <c r="DT19" s="195"/>
      <c r="DU19" s="195"/>
      <c r="DV19" s="195"/>
      <c r="DW19" s="195"/>
      <c r="DX19" s="195"/>
      <c r="DY19" s="195"/>
      <c r="DZ19" s="195"/>
      <c r="EA19" s="195"/>
      <c r="EB19" s="195"/>
      <c r="EC19" s="195"/>
      <c r="ED19" s="195"/>
      <c r="EE19" s="195"/>
      <c r="EF19" s="195"/>
      <c r="EG19" s="195"/>
      <c r="EH19" s="195"/>
      <c r="EI19" s="195"/>
      <c r="EJ19" s="195"/>
      <c r="EK19" s="195"/>
      <c r="EL19" s="195"/>
      <c r="EM19" s="195"/>
      <c r="EN19" s="195"/>
      <c r="EO19" s="195"/>
      <c r="EP19" s="195"/>
      <c r="EQ19" s="195"/>
      <c r="ER19" s="195"/>
      <c r="ES19" s="195"/>
      <c r="ET19" s="195"/>
      <c r="EU19" s="195"/>
      <c r="EV19" s="195"/>
      <c r="EW19" s="195"/>
      <c r="EX19" s="195"/>
      <c r="EY19" s="195"/>
      <c r="EZ19" s="195"/>
      <c r="FA19" s="195"/>
      <c r="FB19" s="195"/>
      <c r="FC19" s="195"/>
      <c r="FD19" s="195"/>
      <c r="FE19" s="195"/>
      <c r="FF19" s="195"/>
      <c r="FG19" s="195"/>
      <c r="FH19" s="195"/>
      <c r="FI19" s="195"/>
      <c r="FJ19" s="195"/>
      <c r="FK19" s="195"/>
      <c r="FL19" s="195"/>
      <c r="FM19" s="195"/>
      <c r="FN19" s="195"/>
      <c r="FO19" s="195"/>
      <c r="FP19" s="195"/>
      <c r="FQ19" s="195"/>
      <c r="FR19" s="195"/>
      <c r="FS19" s="195"/>
      <c r="FT19" s="195"/>
      <c r="FU19" s="195"/>
      <c r="FV19" s="195"/>
      <c r="FW19" s="195"/>
      <c r="FX19" s="195"/>
      <c r="FY19" s="195"/>
      <c r="FZ19" s="195"/>
      <c r="GA19" s="195"/>
      <c r="GB19" s="195"/>
      <c r="GC19" s="195"/>
      <c r="GD19" s="195"/>
      <c r="GE19" s="195"/>
      <c r="GF19" s="195"/>
      <c r="GG19" s="195"/>
      <c r="GH19" s="195"/>
      <c r="GI19" s="195"/>
      <c r="GJ19" s="195"/>
      <c r="GK19" s="195"/>
      <c r="GL19" s="195"/>
      <c r="GM19" s="195"/>
      <c r="GN19" s="195"/>
      <c r="GO19" s="195"/>
      <c r="GP19" s="195"/>
      <c r="GQ19" s="195"/>
      <c r="GR19" s="195"/>
      <c r="GS19" s="195"/>
      <c r="GT19" s="195"/>
      <c r="GU19" s="195"/>
      <c r="GV19" s="195"/>
      <c r="GW19" s="195"/>
      <c r="GX19" s="195"/>
      <c r="GY19" s="195"/>
      <c r="GZ19" s="195"/>
      <c r="HA19" s="195"/>
      <c r="HB19" s="195"/>
      <c r="HC19" s="195"/>
      <c r="HD19" s="195"/>
      <c r="HE19" s="195"/>
      <c r="HF19" s="195"/>
      <c r="HG19" s="195"/>
      <c r="HH19" s="195"/>
      <c r="HI19" s="195"/>
      <c r="HJ19" s="195"/>
      <c r="HK19" s="195"/>
      <c r="HL19" s="195"/>
      <c r="HM19" s="195"/>
      <c r="HN19" s="195"/>
      <c r="HO19" s="195"/>
      <c r="HP19" s="195"/>
      <c r="HQ19" s="195"/>
      <c r="HR19" s="195"/>
      <c r="HS19" s="195"/>
      <c r="HT19" s="195"/>
      <c r="HU19" s="195"/>
      <c r="HV19" s="195"/>
      <c r="HW19" s="195"/>
      <c r="HX19" s="195"/>
      <c r="HY19" s="195"/>
      <c r="HZ19" s="195"/>
      <c r="IA19" s="195"/>
      <c r="IB19" s="195"/>
      <c r="IC19" s="195"/>
      <c r="ID19" s="195"/>
      <c r="IE19" s="195"/>
      <c r="IF19" s="195"/>
      <c r="IG19" s="195"/>
      <c r="IH19" s="195"/>
      <c r="II19" s="195"/>
      <c r="IJ19" s="195"/>
      <c r="IK19" s="195"/>
      <c r="IL19" s="195"/>
      <c r="IM19" s="195"/>
      <c r="IN19" s="195"/>
      <c r="IO19" s="195"/>
      <c r="IP19" s="195"/>
      <c r="IQ19" s="195"/>
      <c r="IR19" s="195"/>
      <c r="IS19" s="195"/>
      <c r="IT19" s="195"/>
      <c r="IU19" s="195"/>
      <c r="IV19" s="195"/>
    </row>
    <row r="20" spans="1:256" s="205" customFormat="1" ht="25.5" x14ac:dyDescent="0.25">
      <c r="A20" s="202" t="s">
        <v>177</v>
      </c>
      <c r="B20" s="203" t="s">
        <v>178</v>
      </c>
      <c r="C20" s="204">
        <f>IFERROR(ROUND((C21/C22),4),0)</f>
        <v>1.4E-3</v>
      </c>
      <c r="D20" s="203" t="s">
        <v>178</v>
      </c>
      <c r="E20" s="204">
        <f>IFERROR(ROUND((E21/E22),4),0)</f>
        <v>5.0000000000000001E-4</v>
      </c>
      <c r="F20" s="204">
        <f>IFERROR(ROUND((F21/F22),4),0)</f>
        <v>1.17E-2</v>
      </c>
      <c r="G20" s="187" t="str">
        <f>D20</f>
        <v>≤ 0,5%</v>
      </c>
      <c r="H20" s="204">
        <f t="shared" ref="H20:AR20" si="9">IFERROR(ROUND((H21/H22),4),0)</f>
        <v>0</v>
      </c>
      <c r="I20" s="187" t="str">
        <f>G20</f>
        <v>≤ 0,5%</v>
      </c>
      <c r="J20" s="204">
        <f t="shared" si="9"/>
        <v>0</v>
      </c>
      <c r="K20" s="187" t="str">
        <f>I20</f>
        <v>≤ 0,5%</v>
      </c>
      <c r="L20" s="204">
        <f t="shared" si="9"/>
        <v>3.3999999999999998E-3</v>
      </c>
      <c r="M20" s="204">
        <f t="shared" si="9"/>
        <v>5.0000000000000001E-4</v>
      </c>
      <c r="N20" s="204">
        <f t="shared" si="9"/>
        <v>1.4E-3</v>
      </c>
      <c r="O20" s="204" t="s">
        <v>178</v>
      </c>
      <c r="P20" s="204">
        <f t="shared" si="9"/>
        <v>0</v>
      </c>
      <c r="Q20" s="202" t="s">
        <v>177</v>
      </c>
      <c r="R20" s="204" t="s">
        <v>178</v>
      </c>
      <c r="S20" s="204">
        <f t="shared" si="9"/>
        <v>0</v>
      </c>
      <c r="T20" s="204" t="s">
        <v>178</v>
      </c>
      <c r="U20" s="204">
        <f t="shared" si="9"/>
        <v>0</v>
      </c>
      <c r="V20" s="204">
        <f t="shared" si="9"/>
        <v>3.5000000000000001E-3</v>
      </c>
      <c r="W20" s="204">
        <f t="shared" si="9"/>
        <v>2E-3</v>
      </c>
      <c r="X20" s="204">
        <f t="shared" si="9"/>
        <v>7.7000000000000002E-3</v>
      </c>
      <c r="Y20" s="204">
        <f t="shared" si="9"/>
        <v>3.5000000000000001E-3</v>
      </c>
      <c r="Z20" s="204">
        <f t="shared" si="9"/>
        <v>4.7000000000000002E-3</v>
      </c>
      <c r="AA20" s="204">
        <f t="shared" si="9"/>
        <v>3.1399999999999997E-2</v>
      </c>
      <c r="AB20" s="204">
        <f t="shared" si="9"/>
        <v>1.3100000000000001E-2</v>
      </c>
      <c r="AC20" s="204">
        <f t="shared" si="9"/>
        <v>1E-4</v>
      </c>
      <c r="AD20" s="204">
        <f>IFERROR(ROUND((AD21/AD22),4),0)</f>
        <v>4.4999999999999997E-3</v>
      </c>
      <c r="AE20" s="204">
        <f t="shared" si="9"/>
        <v>1.44E-2</v>
      </c>
      <c r="AF20" s="204">
        <f>IFERROR(ROUND((AF21/AF22),4),0)</f>
        <v>0</v>
      </c>
      <c r="AG20" s="204">
        <f t="shared" si="9"/>
        <v>0</v>
      </c>
      <c r="AH20" s="204">
        <f t="shared" si="9"/>
        <v>0</v>
      </c>
      <c r="AI20" s="204">
        <f t="shared" si="9"/>
        <v>0</v>
      </c>
      <c r="AJ20" s="204">
        <f t="shared" si="9"/>
        <v>0</v>
      </c>
      <c r="AK20" s="204">
        <f t="shared" si="9"/>
        <v>0</v>
      </c>
      <c r="AL20" s="204">
        <f t="shared" si="9"/>
        <v>0</v>
      </c>
      <c r="AM20" s="204">
        <f t="shared" si="9"/>
        <v>0</v>
      </c>
      <c r="AN20" s="204">
        <f t="shared" si="9"/>
        <v>0</v>
      </c>
      <c r="AO20" s="204">
        <f t="shared" si="9"/>
        <v>0</v>
      </c>
      <c r="AP20" s="204">
        <f t="shared" si="9"/>
        <v>0</v>
      </c>
      <c r="AQ20" s="204">
        <f t="shared" si="9"/>
        <v>0</v>
      </c>
      <c r="AR20" s="204">
        <f t="shared" si="9"/>
        <v>0</v>
      </c>
    </row>
    <row r="21" spans="1:256" s="213" customFormat="1" ht="25.5" x14ac:dyDescent="0.2">
      <c r="A21" s="206" t="s">
        <v>179</v>
      </c>
      <c r="B21" s="207"/>
      <c r="C21" s="208">
        <v>847.27</v>
      </c>
      <c r="D21" s="207"/>
      <c r="E21" s="209">
        <v>98</v>
      </c>
      <c r="F21" s="208">
        <v>2271.7199999999998</v>
      </c>
      <c r="G21" s="208"/>
      <c r="H21" s="210">
        <v>1920</v>
      </c>
      <c r="I21" s="208"/>
      <c r="J21" s="210">
        <v>0</v>
      </c>
      <c r="K21" s="208"/>
      <c r="L21" s="208">
        <f>H21+J21</f>
        <v>1920</v>
      </c>
      <c r="M21" s="208">
        <v>40.44</v>
      </c>
      <c r="N21" s="208">
        <v>103.39</v>
      </c>
      <c r="O21" s="208"/>
      <c r="P21" s="208"/>
      <c r="Q21" s="206" t="s">
        <v>179</v>
      </c>
      <c r="R21" s="208"/>
      <c r="S21" s="208"/>
      <c r="T21" s="208"/>
      <c r="U21" s="208">
        <v>0</v>
      </c>
      <c r="V21" s="208">
        <v>216.79</v>
      </c>
      <c r="W21" s="211">
        <v>121.17</v>
      </c>
      <c r="X21" s="208">
        <v>440.87</v>
      </c>
      <c r="Y21" s="208">
        <v>163.43</v>
      </c>
      <c r="Z21" s="208">
        <v>210.81</v>
      </c>
      <c r="AA21" s="208">
        <v>1162.99</v>
      </c>
      <c r="AB21" s="211">
        <v>290.77</v>
      </c>
      <c r="AC21" s="208">
        <v>2.98</v>
      </c>
      <c r="AD21" s="208">
        <v>168.1</v>
      </c>
      <c r="AE21" s="208">
        <v>555.33000000000004</v>
      </c>
      <c r="AF21" s="208">
        <v>0</v>
      </c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2"/>
      <c r="CG21" s="212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2"/>
      <c r="EI21" s="212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2"/>
      <c r="FG21" s="212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2"/>
      <c r="GK21" s="212"/>
      <c r="GL21" s="212"/>
      <c r="GM21" s="212"/>
      <c r="GN21" s="212"/>
      <c r="GO21" s="212"/>
      <c r="GP21" s="212"/>
      <c r="GQ21" s="212"/>
      <c r="GR21" s="212"/>
      <c r="GS21" s="212"/>
      <c r="GT21" s="212"/>
      <c r="GU21" s="212"/>
      <c r="GV21" s="212"/>
      <c r="GW21" s="212"/>
      <c r="GX21" s="212"/>
      <c r="GY21" s="212"/>
      <c r="GZ21" s="212"/>
      <c r="HA21" s="212"/>
      <c r="HB21" s="212"/>
      <c r="HC21" s="212"/>
      <c r="HD21" s="212"/>
      <c r="HE21" s="212"/>
      <c r="HF21" s="212"/>
      <c r="HG21" s="212"/>
      <c r="HH21" s="212"/>
      <c r="HI21" s="212"/>
      <c r="HJ21" s="212"/>
      <c r="HK21" s="212"/>
      <c r="HL21" s="212"/>
      <c r="HM21" s="212"/>
      <c r="HN21" s="212"/>
      <c r="HO21" s="212"/>
      <c r="HP21" s="212"/>
      <c r="HQ21" s="212"/>
      <c r="HR21" s="212"/>
      <c r="HS21" s="212"/>
      <c r="HT21" s="212"/>
      <c r="HU21" s="212"/>
      <c r="HV21" s="212"/>
      <c r="HW21" s="212"/>
      <c r="HX21" s="212"/>
      <c r="HY21" s="212"/>
      <c r="HZ21" s="212"/>
      <c r="IA21" s="212"/>
      <c r="IB21" s="212"/>
      <c r="IC21" s="212"/>
      <c r="ID21" s="212"/>
      <c r="IE21" s="212"/>
      <c r="IF21" s="212"/>
      <c r="IG21" s="212"/>
      <c r="IH21" s="212"/>
      <c r="II21" s="212"/>
      <c r="IJ21" s="212"/>
      <c r="IK21" s="212"/>
      <c r="IL21" s="212"/>
      <c r="IM21" s="212"/>
      <c r="IN21" s="212"/>
      <c r="IO21" s="212"/>
      <c r="IP21" s="212"/>
      <c r="IQ21" s="212"/>
      <c r="IR21" s="212"/>
      <c r="IS21" s="212"/>
      <c r="IT21" s="212"/>
      <c r="IU21" s="212"/>
      <c r="IV21" s="212"/>
    </row>
    <row r="22" spans="1:256" s="213" customFormat="1" x14ac:dyDescent="0.2">
      <c r="A22" s="206" t="s">
        <v>180</v>
      </c>
      <c r="B22" s="207"/>
      <c r="C22" s="208">
        <v>615252.68999999994</v>
      </c>
      <c r="D22" s="207"/>
      <c r="E22" s="209">
        <v>193596</v>
      </c>
      <c r="F22" s="208">
        <v>193596</v>
      </c>
      <c r="G22" s="208"/>
      <c r="H22" s="210">
        <v>0</v>
      </c>
      <c r="I22" s="208"/>
      <c r="J22" s="210">
        <v>560680</v>
      </c>
      <c r="K22" s="208"/>
      <c r="L22" s="208">
        <f>H22+J22</f>
        <v>560680</v>
      </c>
      <c r="M22" s="208">
        <v>74210.58</v>
      </c>
      <c r="N22" s="208">
        <v>72147.3</v>
      </c>
      <c r="O22" s="208"/>
      <c r="P22" s="208"/>
      <c r="Q22" s="206" t="s">
        <v>180</v>
      </c>
      <c r="R22" s="208"/>
      <c r="S22" s="208"/>
      <c r="T22" s="208"/>
      <c r="U22" s="208">
        <v>63437.9</v>
      </c>
      <c r="V22" s="208">
        <v>61437.66</v>
      </c>
      <c r="W22" s="208">
        <v>60836.42</v>
      </c>
      <c r="X22" s="211">
        <v>56942.14</v>
      </c>
      <c r="Y22" s="208">
        <v>46917.35</v>
      </c>
      <c r="Z22" s="208">
        <v>45009.5</v>
      </c>
      <c r="AA22" s="208">
        <v>37081.730000000003</v>
      </c>
      <c r="AB22" s="208">
        <v>22194.26</v>
      </c>
      <c r="AC22" s="208">
        <v>40089.839999999997</v>
      </c>
      <c r="AD22" s="208">
        <v>37427.96</v>
      </c>
      <c r="AE22" s="208">
        <v>38448.300000000003</v>
      </c>
      <c r="AF22" s="208">
        <v>43809.82</v>
      </c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  <c r="BI22" s="212"/>
      <c r="BJ22" s="212"/>
      <c r="BK22" s="212"/>
      <c r="BL22" s="212"/>
      <c r="BM22" s="212"/>
      <c r="BN22" s="212"/>
      <c r="BO22" s="212"/>
      <c r="BP22" s="212"/>
      <c r="BQ22" s="212"/>
      <c r="BR22" s="212"/>
      <c r="BS22" s="212"/>
      <c r="BT22" s="212"/>
      <c r="BU22" s="212"/>
      <c r="BV22" s="212"/>
      <c r="BW22" s="212"/>
      <c r="BX22" s="212"/>
      <c r="BY22" s="212"/>
      <c r="BZ22" s="212"/>
      <c r="CA22" s="212"/>
      <c r="CB22" s="212"/>
      <c r="CC22" s="212"/>
      <c r="CD22" s="212"/>
      <c r="CE22" s="212"/>
      <c r="CF22" s="212"/>
      <c r="CG22" s="212"/>
      <c r="CH22" s="212"/>
      <c r="CI22" s="212"/>
      <c r="CJ22" s="212"/>
      <c r="CK22" s="212"/>
      <c r="CL22" s="212"/>
      <c r="CM22" s="212"/>
      <c r="CN22" s="212"/>
      <c r="CO22" s="212"/>
      <c r="CP22" s="212"/>
      <c r="CQ22" s="212"/>
      <c r="CR22" s="212"/>
      <c r="CS22" s="212"/>
      <c r="CT22" s="212"/>
      <c r="CU22" s="212"/>
      <c r="CV22" s="212"/>
      <c r="CW22" s="212"/>
      <c r="CX22" s="212"/>
      <c r="CY22" s="212"/>
      <c r="CZ22" s="212"/>
      <c r="DA22" s="212"/>
      <c r="DB22" s="212"/>
      <c r="DC22" s="212"/>
      <c r="DD22" s="212"/>
      <c r="DE22" s="212"/>
      <c r="DF22" s="212"/>
      <c r="DG22" s="212"/>
      <c r="DH22" s="212"/>
      <c r="DI22" s="212"/>
      <c r="DJ22" s="212"/>
      <c r="DK22" s="212"/>
      <c r="DL22" s="212"/>
      <c r="DM22" s="212"/>
      <c r="DN22" s="212"/>
      <c r="DO22" s="212"/>
      <c r="DP22" s="212"/>
      <c r="DQ22" s="212"/>
      <c r="DR22" s="212"/>
      <c r="DS22" s="212"/>
      <c r="DT22" s="212"/>
      <c r="DU22" s="212"/>
      <c r="DV22" s="212"/>
      <c r="DW22" s="212"/>
      <c r="DX22" s="212"/>
      <c r="DY22" s="212"/>
      <c r="DZ22" s="212"/>
      <c r="EA22" s="212"/>
      <c r="EB22" s="212"/>
      <c r="EC22" s="212"/>
      <c r="ED22" s="212"/>
      <c r="EE22" s="212"/>
      <c r="EF22" s="212"/>
      <c r="EG22" s="212"/>
      <c r="EH22" s="212"/>
      <c r="EI22" s="212"/>
      <c r="EJ22" s="212"/>
      <c r="EK22" s="212"/>
      <c r="EL22" s="212"/>
      <c r="EM22" s="212"/>
      <c r="EN22" s="212"/>
      <c r="EO22" s="212"/>
      <c r="EP22" s="212"/>
      <c r="EQ22" s="212"/>
      <c r="ER22" s="212"/>
      <c r="ES22" s="212"/>
      <c r="ET22" s="212"/>
      <c r="EU22" s="212"/>
      <c r="EV22" s="212"/>
      <c r="EW22" s="212"/>
      <c r="EX22" s="212"/>
      <c r="EY22" s="212"/>
      <c r="EZ22" s="212"/>
      <c r="FA22" s="212"/>
      <c r="FB22" s="212"/>
      <c r="FC22" s="212"/>
      <c r="FD22" s="212"/>
      <c r="FE22" s="212"/>
      <c r="FF22" s="212"/>
      <c r="FG22" s="212"/>
      <c r="FH22" s="212"/>
      <c r="FI22" s="212"/>
      <c r="FJ22" s="212"/>
      <c r="FK22" s="212"/>
      <c r="FL22" s="212"/>
      <c r="FM22" s="212"/>
      <c r="FN22" s="212"/>
      <c r="FO22" s="212"/>
      <c r="FP22" s="212"/>
      <c r="FQ22" s="212"/>
      <c r="FR22" s="212"/>
      <c r="FS22" s="212"/>
      <c r="FT22" s="212"/>
      <c r="FU22" s="212"/>
      <c r="FV22" s="212"/>
      <c r="FW22" s="212"/>
      <c r="FX22" s="212"/>
      <c r="FY22" s="212"/>
      <c r="FZ22" s="212"/>
      <c r="GA22" s="212"/>
      <c r="GB22" s="212"/>
      <c r="GC22" s="212"/>
      <c r="GD22" s="212"/>
      <c r="GE22" s="212"/>
      <c r="GF22" s="212"/>
      <c r="GG22" s="212"/>
      <c r="GH22" s="212"/>
      <c r="GI22" s="212"/>
      <c r="GJ22" s="212"/>
      <c r="GK22" s="212"/>
      <c r="GL22" s="212"/>
      <c r="GM22" s="212"/>
      <c r="GN22" s="212"/>
      <c r="GO22" s="212"/>
      <c r="GP22" s="212"/>
      <c r="GQ22" s="212"/>
      <c r="GR22" s="212"/>
      <c r="GS22" s="212"/>
      <c r="GT22" s="212"/>
      <c r="GU22" s="212"/>
      <c r="GV22" s="212"/>
      <c r="GW22" s="212"/>
      <c r="GX22" s="212"/>
      <c r="GY22" s="212"/>
      <c r="GZ22" s="212"/>
      <c r="HA22" s="212"/>
      <c r="HB22" s="212"/>
      <c r="HC22" s="212"/>
      <c r="HD22" s="212"/>
      <c r="HE22" s="212"/>
      <c r="HF22" s="212"/>
      <c r="HG22" s="212"/>
      <c r="HH22" s="212"/>
      <c r="HI22" s="212"/>
      <c r="HJ22" s="212"/>
      <c r="HK22" s="212"/>
      <c r="HL22" s="212"/>
      <c r="HM22" s="212"/>
      <c r="HN22" s="212"/>
      <c r="HO22" s="212"/>
      <c r="HP22" s="212"/>
      <c r="HQ22" s="212"/>
      <c r="HR22" s="212"/>
      <c r="HS22" s="212"/>
      <c r="HT22" s="212"/>
      <c r="HU22" s="212"/>
      <c r="HV22" s="212"/>
      <c r="HW22" s="212"/>
      <c r="HX22" s="212"/>
      <c r="HY22" s="212"/>
      <c r="HZ22" s="212"/>
      <c r="IA22" s="212"/>
      <c r="IB22" s="212"/>
      <c r="IC22" s="212"/>
      <c r="ID22" s="212"/>
      <c r="IE22" s="212"/>
      <c r="IF22" s="212"/>
      <c r="IG22" s="212"/>
      <c r="IH22" s="212"/>
      <c r="II22" s="212"/>
      <c r="IJ22" s="212"/>
      <c r="IK22" s="212"/>
      <c r="IL22" s="212"/>
      <c r="IM22" s="212"/>
      <c r="IN22" s="212"/>
      <c r="IO22" s="212"/>
      <c r="IP22" s="212"/>
      <c r="IQ22" s="212"/>
      <c r="IR22" s="212"/>
      <c r="IS22" s="212"/>
      <c r="IT22" s="212"/>
      <c r="IU22" s="212"/>
      <c r="IV22" s="212"/>
    </row>
  </sheetData>
  <mergeCells count="2">
    <mergeCell ref="A2:AR2"/>
    <mergeCell ref="A3:AR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7" firstPageNumber="0" fitToHeight="0" orientation="portrait" horizontalDpi="300" verticalDpi="300" r:id="rId1"/>
  <headerFooter>
    <oddFooter>&amp;C
Diretoria Geral - Policlínica de Formosa&amp;RPágina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9" ma:contentTypeDescription="Crie um novo documento." ma:contentTypeScope="" ma:versionID="da8704b40ab1ba4181e8d44d7e966150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e9f0b5bd1b48be6b77f11406b7ade08d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CF834F-6D5D-4C58-B326-3059B4B100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C394F-9272-4EE3-8243-2A04BCFF12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Produção</vt:lpstr>
      <vt:lpstr>Desempenho</vt:lpstr>
      <vt:lpstr>Desempenho!a</vt:lpstr>
      <vt:lpstr>Desempenho!Area_de_impressao</vt:lpstr>
      <vt:lpstr>Desempenho!Titulos_de_impressao</vt:lpstr>
      <vt:lpstr>Desempenho!y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Dell</cp:lastModifiedBy>
  <cp:revision/>
  <dcterms:created xsi:type="dcterms:W3CDTF">2026-01-15T17:44:08Z</dcterms:created>
  <dcterms:modified xsi:type="dcterms:W3CDTF">2026-01-19T22:41:06Z</dcterms:modified>
  <cp:category/>
  <cp:contentStatus/>
</cp:coreProperties>
</file>