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7-2026\"/>
    </mc:Choice>
  </mc:AlternateContent>
  <xr:revisionPtr revIDLastSave="0" documentId="8_{4D378547-98FE-46CB-9303-36EC6031FFE5}" xr6:coauthVersionLast="47" xr6:coauthVersionMax="47" xr10:uidLastSave="{00000000-0000-0000-0000-000000000000}"/>
  <bookViews>
    <workbookView xWindow="-120" yWindow="-120" windowWidth="20730" windowHeight="11040" xr2:uid="{348D82F0-3B56-4705-A30D-9489BABC932F}"/>
  </bookViews>
  <sheets>
    <sheet name="Produçã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 localSheetId="1">#N/A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#N/A</definedName>
    <definedName name="_xlnm.Print_Area" localSheetId="2">#N/A</definedName>
    <definedName name="_xlnm.Print_Area" localSheetId="0">#N/A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 localSheetId="0">#N/A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" localSheetId="0">#N/A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" localSheetId="2">#N/A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#N/A</definedName>
    <definedName name="_xlnm.Print_Titles" localSheetId="2">#N/A</definedName>
    <definedName name="_xlnm.Print_Titles" localSheetId="0">#N/A</definedName>
    <definedName name="ttt">#REF!</definedName>
    <definedName name="vc">#REF!</definedName>
    <definedName name="ww">#REF!</definedName>
    <definedName name="xxx">#REF!</definedName>
    <definedName name="XXXXXXXXXXXXXXXXXXXX">#REF!</definedName>
    <definedName name="y" localSheetId="1">#N/A</definedName>
    <definedName name="y" localSheetId="2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69" i="3" l="1"/>
  <c r="BD56" i="3"/>
  <c r="BB56" i="3"/>
  <c r="B13" i="3"/>
  <c r="L22" i="2"/>
  <c r="L21" i="2"/>
  <c r="L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S20" i="2"/>
  <c r="P20" i="2"/>
  <c r="N20" i="2"/>
  <c r="M20" i="2"/>
  <c r="J20" i="2"/>
  <c r="H20" i="2"/>
  <c r="G20" i="2"/>
  <c r="I20" i="2"/>
  <c r="K20" i="2"/>
  <c r="F20" i="2"/>
  <c r="E20" i="2"/>
  <c r="C20" i="2"/>
  <c r="L19" i="2"/>
  <c r="L18" i="2"/>
  <c r="E17" i="2"/>
  <c r="C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C17" i="2"/>
  <c r="AB17" i="2"/>
  <c r="AA17" i="2"/>
  <c r="Z17" i="2"/>
  <c r="Y17" i="2"/>
  <c r="X17" i="2"/>
  <c r="W17" i="2"/>
  <c r="V17" i="2"/>
  <c r="U17" i="2"/>
  <c r="S17" i="2"/>
  <c r="N17" i="2"/>
  <c r="M17" i="2"/>
  <c r="L17" i="2"/>
  <c r="J17" i="2"/>
  <c r="H17" i="2"/>
  <c r="G17" i="2"/>
  <c r="I17" i="2"/>
  <c r="K17" i="2"/>
  <c r="F17" i="2"/>
  <c r="L16" i="2"/>
  <c r="L14" i="2"/>
  <c r="L15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S14" i="2"/>
  <c r="P14" i="2"/>
  <c r="N14" i="2"/>
  <c r="M14" i="2"/>
  <c r="J14" i="2"/>
  <c r="H14" i="2"/>
  <c r="G14" i="2"/>
  <c r="I14" i="2"/>
  <c r="K14" i="2"/>
  <c r="F14" i="2"/>
  <c r="E14" i="2"/>
  <c r="C14" i="2"/>
  <c r="L13" i="2"/>
  <c r="L12" i="2"/>
  <c r="L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S11" i="2"/>
  <c r="P11" i="2"/>
  <c r="N11" i="2"/>
  <c r="M11" i="2"/>
  <c r="J11" i="2"/>
  <c r="H11" i="2"/>
  <c r="G11" i="2"/>
  <c r="I11" i="2"/>
  <c r="K11" i="2"/>
  <c r="F11" i="2"/>
  <c r="E11" i="2"/>
  <c r="C11" i="2"/>
  <c r="H9" i="2"/>
  <c r="H8" i="2"/>
  <c r="U8" i="2"/>
  <c r="K8" i="2"/>
  <c r="I8" i="2"/>
  <c r="G8" i="2"/>
  <c r="AI7" i="2"/>
  <c r="AI5" i="2"/>
  <c r="AH5" i="2"/>
  <c r="G5" i="2"/>
  <c r="I5" i="2"/>
  <c r="K5" i="2"/>
  <c r="AW311" i="1"/>
  <c r="AV311" i="1"/>
  <c r="AU311" i="1"/>
  <c r="AT311" i="1"/>
  <c r="AS311" i="1"/>
  <c r="AR311" i="1"/>
  <c r="AQ311" i="1"/>
  <c r="AP311" i="1"/>
  <c r="AO311" i="1"/>
  <c r="AN311" i="1"/>
  <c r="AM311" i="1"/>
  <c r="AL311" i="1"/>
  <c r="AK311" i="1"/>
  <c r="AJ311" i="1"/>
  <c r="AI311" i="1"/>
  <c r="AH311" i="1"/>
  <c r="AG311" i="1"/>
  <c r="AF311" i="1"/>
  <c r="AE311" i="1"/>
  <c r="AD311" i="1"/>
  <c r="AC311" i="1"/>
  <c r="AB311" i="1"/>
  <c r="AA311" i="1"/>
  <c r="Z311" i="1"/>
  <c r="X311" i="1"/>
  <c r="W311" i="1"/>
  <c r="U311" i="1"/>
  <c r="R311" i="1"/>
  <c r="P311" i="1"/>
  <c r="N311" i="1"/>
  <c r="M311" i="1"/>
  <c r="J311" i="1"/>
  <c r="H311" i="1"/>
  <c r="F311" i="1"/>
  <c r="E311" i="1"/>
  <c r="D311" i="1"/>
  <c r="C311" i="1"/>
  <c r="T310" i="1"/>
  <c r="A310" i="1"/>
  <c r="Y309" i="1"/>
  <c r="Y311" i="1"/>
  <c r="V309" i="1"/>
  <c r="V311" i="1"/>
  <c r="T309" i="1"/>
  <c r="T311" i="1"/>
  <c r="O309" i="1"/>
  <c r="L309" i="1"/>
  <c r="L311" i="1"/>
  <c r="K309" i="1"/>
  <c r="G309" i="1"/>
  <c r="I309" i="1"/>
  <c r="B309" i="1"/>
  <c r="Q308" i="1"/>
  <c r="K308" i="1"/>
  <c r="B308" i="1"/>
  <c r="B311" i="1"/>
  <c r="W307" i="1"/>
  <c r="V307" i="1"/>
  <c r="U307" i="1"/>
  <c r="T307" i="1"/>
  <c r="R307" i="1"/>
  <c r="Q307" i="1"/>
  <c r="P307" i="1"/>
  <c r="O307" i="1"/>
  <c r="L307" i="1"/>
  <c r="K307" i="1"/>
  <c r="J307" i="1"/>
  <c r="I307" i="1"/>
  <c r="H307" i="1"/>
  <c r="G307" i="1"/>
  <c r="E307" i="1"/>
  <c r="D307" i="1"/>
  <c r="C307" i="1"/>
  <c r="B307" i="1"/>
  <c r="AW305" i="1"/>
  <c r="AV305" i="1"/>
  <c r="AU305" i="1"/>
  <c r="AT305" i="1"/>
  <c r="AS305" i="1"/>
  <c r="AR305" i="1"/>
  <c r="AQ305" i="1"/>
  <c r="AP305" i="1"/>
  <c r="AO305" i="1"/>
  <c r="AN305" i="1"/>
  <c r="AM305" i="1"/>
  <c r="AL305" i="1"/>
  <c r="AK305" i="1"/>
  <c r="AJ305" i="1"/>
  <c r="AI305" i="1"/>
  <c r="AH305" i="1"/>
  <c r="AG305" i="1"/>
  <c r="AF305" i="1"/>
  <c r="AE305" i="1"/>
  <c r="AD305" i="1"/>
  <c r="AC305" i="1"/>
  <c r="AB305" i="1"/>
  <c r="AA305" i="1"/>
  <c r="Z305" i="1"/>
  <c r="X305" i="1"/>
  <c r="W305" i="1"/>
  <c r="U305" i="1"/>
  <c r="R305" i="1"/>
  <c r="P305" i="1"/>
  <c r="N305" i="1"/>
  <c r="M305" i="1"/>
  <c r="J305" i="1"/>
  <c r="H305" i="1"/>
  <c r="F305" i="1"/>
  <c r="E305" i="1"/>
  <c r="D305" i="1"/>
  <c r="C305" i="1"/>
  <c r="B305" i="1"/>
  <c r="Y304" i="1"/>
  <c r="V304" i="1"/>
  <c r="T304" i="1"/>
  <c r="L304" i="1"/>
  <c r="K304" i="1"/>
  <c r="I304" i="1"/>
  <c r="I305" i="1"/>
  <c r="B304" i="1"/>
  <c r="Y303" i="1"/>
  <c r="Y305" i="1"/>
  <c r="V303" i="1"/>
  <c r="V305" i="1"/>
  <c r="T303" i="1"/>
  <c r="L303" i="1"/>
  <c r="L305" i="1"/>
  <c r="K303" i="1"/>
  <c r="I303" i="1"/>
  <c r="Q303" i="1"/>
  <c r="G303" i="1"/>
  <c r="B303" i="1"/>
  <c r="W302" i="1"/>
  <c r="V302" i="1"/>
  <c r="U302" i="1"/>
  <c r="T302" i="1"/>
  <c r="R302" i="1"/>
  <c r="Q302" i="1"/>
  <c r="P302" i="1"/>
  <c r="O302" i="1"/>
  <c r="L302" i="1"/>
  <c r="K302" i="1"/>
  <c r="J302" i="1"/>
  <c r="I302" i="1"/>
  <c r="H302" i="1"/>
  <c r="G302" i="1"/>
  <c r="E302" i="1"/>
  <c r="D302" i="1"/>
  <c r="C302" i="1"/>
  <c r="B302" i="1"/>
  <c r="AW300" i="1"/>
  <c r="AV300" i="1"/>
  <c r="AU300" i="1"/>
  <c r="AT300" i="1"/>
  <c r="AS300" i="1"/>
  <c r="AR300" i="1"/>
  <c r="AQ300" i="1"/>
  <c r="AP300" i="1"/>
  <c r="AO300" i="1"/>
  <c r="AN300" i="1"/>
  <c r="AM300" i="1"/>
  <c r="AL300" i="1"/>
  <c r="AK300" i="1"/>
  <c r="AJ300" i="1"/>
  <c r="AI300" i="1"/>
  <c r="AH300" i="1"/>
  <c r="AG300" i="1"/>
  <c r="AF300" i="1"/>
  <c r="AE300" i="1"/>
  <c r="AD300" i="1"/>
  <c r="AC300" i="1"/>
  <c r="AB300" i="1"/>
  <c r="AA300" i="1"/>
  <c r="Z300" i="1"/>
  <c r="Y300" i="1"/>
  <c r="X300" i="1"/>
  <c r="W300" i="1"/>
  <c r="U300" i="1"/>
  <c r="R300" i="1"/>
  <c r="P300" i="1"/>
  <c r="N300" i="1"/>
  <c r="M300" i="1"/>
  <c r="J300" i="1"/>
  <c r="H300" i="1"/>
  <c r="F300" i="1"/>
  <c r="E300" i="1"/>
  <c r="D300" i="1"/>
  <c r="C300" i="1"/>
  <c r="V299" i="1"/>
  <c r="T299" i="1"/>
  <c r="L299" i="1"/>
  <c r="K299" i="1"/>
  <c r="B299" i="1"/>
  <c r="V298" i="1"/>
  <c r="V300" i="1"/>
  <c r="T298" i="1"/>
  <c r="T300" i="1"/>
  <c r="L298" i="1"/>
  <c r="L300" i="1"/>
  <c r="K298" i="1"/>
  <c r="B298" i="1"/>
  <c r="B300" i="1"/>
  <c r="W297" i="1"/>
  <c r="V297" i="1"/>
  <c r="U297" i="1"/>
  <c r="T297" i="1"/>
  <c r="R297" i="1"/>
  <c r="Q297" i="1"/>
  <c r="P297" i="1"/>
  <c r="O297" i="1"/>
  <c r="L297" i="1"/>
  <c r="K297" i="1"/>
  <c r="J297" i="1"/>
  <c r="I297" i="1"/>
  <c r="H297" i="1"/>
  <c r="G297" i="1"/>
  <c r="E297" i="1"/>
  <c r="D297" i="1"/>
  <c r="C297" i="1"/>
  <c r="B297" i="1"/>
  <c r="AW295" i="1"/>
  <c r="AV295" i="1"/>
  <c r="AU295" i="1"/>
  <c r="AT295" i="1"/>
  <c r="AS295" i="1"/>
  <c r="AR295" i="1"/>
  <c r="AQ295" i="1"/>
  <c r="AP295" i="1"/>
  <c r="AO295" i="1"/>
  <c r="AN295" i="1"/>
  <c r="AM295" i="1"/>
  <c r="AL295" i="1"/>
  <c r="AK295" i="1"/>
  <c r="AJ295" i="1"/>
  <c r="AI295" i="1"/>
  <c r="AH295" i="1"/>
  <c r="AG295" i="1"/>
  <c r="AF295" i="1"/>
  <c r="AE295" i="1"/>
  <c r="AD295" i="1"/>
  <c r="AC295" i="1"/>
  <c r="AB295" i="1"/>
  <c r="AA295" i="1"/>
  <c r="Z295" i="1"/>
  <c r="X295" i="1"/>
  <c r="W295" i="1"/>
  <c r="U295" i="1"/>
  <c r="R295" i="1"/>
  <c r="P295" i="1"/>
  <c r="N295" i="1"/>
  <c r="M295" i="1"/>
  <c r="J295" i="1"/>
  <c r="H295" i="1"/>
  <c r="F295" i="1"/>
  <c r="E295" i="1"/>
  <c r="D295" i="1"/>
  <c r="C295" i="1"/>
  <c r="Y294" i="1"/>
  <c r="V294" i="1"/>
  <c r="T294" i="1"/>
  <c r="Q294" i="1"/>
  <c r="O294" i="1"/>
  <c r="L294" i="1"/>
  <c r="K294" i="1"/>
  <c r="I294" i="1"/>
  <c r="G294" i="1"/>
  <c r="B294" i="1"/>
  <c r="Y293" i="1"/>
  <c r="V293" i="1"/>
  <c r="T293" i="1"/>
  <c r="L293" i="1"/>
  <c r="K293" i="1"/>
  <c r="Q293" i="1"/>
  <c r="I293" i="1"/>
  <c r="G293" i="1"/>
  <c r="B293" i="1"/>
  <c r="Y292" i="1"/>
  <c r="Y295" i="1"/>
  <c r="V292" i="1"/>
  <c r="V295" i="1"/>
  <c r="T292" i="1"/>
  <c r="L292" i="1"/>
  <c r="K292" i="1"/>
  <c r="B292" i="1"/>
  <c r="Y291" i="1"/>
  <c r="V291" i="1"/>
  <c r="T291" i="1"/>
  <c r="O291" i="1"/>
  <c r="L291" i="1"/>
  <c r="K291" i="1"/>
  <c r="Q291" i="1"/>
  <c r="I291" i="1"/>
  <c r="I295" i="1"/>
  <c r="B291" i="1"/>
  <c r="B295" i="1"/>
  <c r="W290" i="1"/>
  <c r="V290" i="1"/>
  <c r="U290" i="1"/>
  <c r="T290" i="1"/>
  <c r="R290" i="1"/>
  <c r="Q290" i="1"/>
  <c r="P290" i="1"/>
  <c r="O290" i="1"/>
  <c r="L290" i="1"/>
  <c r="K290" i="1"/>
  <c r="J290" i="1"/>
  <c r="I290" i="1"/>
  <c r="H290" i="1"/>
  <c r="G290" i="1"/>
  <c r="E290" i="1"/>
  <c r="D290" i="1"/>
  <c r="C290" i="1"/>
  <c r="B290" i="1"/>
  <c r="AW288" i="1"/>
  <c r="AV288" i="1"/>
  <c r="AU288" i="1"/>
  <c r="AT288" i="1"/>
  <c r="AS288" i="1"/>
  <c r="AR288" i="1"/>
  <c r="AQ288" i="1"/>
  <c r="AP288" i="1"/>
  <c r="AO288" i="1"/>
  <c r="AN288" i="1"/>
  <c r="AM288" i="1"/>
  <c r="AL288" i="1"/>
  <c r="AK288" i="1"/>
  <c r="AJ288" i="1"/>
  <c r="AI288" i="1"/>
  <c r="AH288" i="1"/>
  <c r="AG288" i="1"/>
  <c r="AF288" i="1"/>
  <c r="AE288" i="1"/>
  <c r="AD288" i="1"/>
  <c r="AC288" i="1"/>
  <c r="AB288" i="1"/>
  <c r="AA288" i="1"/>
  <c r="Z288" i="1"/>
  <c r="X288" i="1"/>
  <c r="W288" i="1"/>
  <c r="U288" i="1"/>
  <c r="R288" i="1"/>
  <c r="P288" i="1"/>
  <c r="N288" i="1"/>
  <c r="M288" i="1"/>
  <c r="J288" i="1"/>
  <c r="H288" i="1"/>
  <c r="F288" i="1"/>
  <c r="E288" i="1"/>
  <c r="D288" i="1"/>
  <c r="C288" i="1"/>
  <c r="Y287" i="1"/>
  <c r="V287" i="1"/>
  <c r="T287" i="1"/>
  <c r="O287" i="1"/>
  <c r="L287" i="1"/>
  <c r="K287" i="1"/>
  <c r="B287" i="1"/>
  <c r="Y286" i="1"/>
  <c r="Y288" i="1"/>
  <c r="V286" i="1"/>
  <c r="V288" i="1"/>
  <c r="T286" i="1"/>
  <c r="Q286" i="1"/>
  <c r="Q288" i="1"/>
  <c r="L286" i="1"/>
  <c r="L288" i="1"/>
  <c r="K286" i="1"/>
  <c r="O286" i="1"/>
  <c r="B286" i="1"/>
  <c r="B288" i="1"/>
  <c r="W285" i="1"/>
  <c r="V285" i="1"/>
  <c r="U285" i="1"/>
  <c r="T285" i="1"/>
  <c r="R285" i="1"/>
  <c r="Q285" i="1"/>
  <c r="P285" i="1"/>
  <c r="O285" i="1"/>
  <c r="L285" i="1"/>
  <c r="K285" i="1"/>
  <c r="J285" i="1"/>
  <c r="I285" i="1"/>
  <c r="H285" i="1"/>
  <c r="G285" i="1"/>
  <c r="E285" i="1"/>
  <c r="D285" i="1"/>
  <c r="C285" i="1"/>
  <c r="B285" i="1"/>
  <c r="AW283" i="1"/>
  <c r="AV283" i="1"/>
  <c r="AU283" i="1"/>
  <c r="AT283" i="1"/>
  <c r="AS283" i="1"/>
  <c r="AR283" i="1"/>
  <c r="AQ283" i="1"/>
  <c r="AP283" i="1"/>
  <c r="AO283" i="1"/>
  <c r="AN283" i="1"/>
  <c r="AM283" i="1"/>
  <c r="AL283" i="1"/>
  <c r="AK283" i="1"/>
  <c r="AJ283" i="1"/>
  <c r="AI283" i="1"/>
  <c r="AH283" i="1"/>
  <c r="AG283" i="1"/>
  <c r="AF283" i="1"/>
  <c r="AE283" i="1"/>
  <c r="AD283" i="1"/>
  <c r="AC283" i="1"/>
  <c r="AB283" i="1"/>
  <c r="AA283" i="1"/>
  <c r="Z283" i="1"/>
  <c r="W283" i="1"/>
  <c r="U283" i="1"/>
  <c r="R283" i="1"/>
  <c r="P283" i="1"/>
  <c r="N283" i="1"/>
  <c r="M283" i="1"/>
  <c r="J283" i="1"/>
  <c r="H283" i="1"/>
  <c r="F283" i="1"/>
  <c r="E283" i="1"/>
  <c r="C283" i="1"/>
  <c r="Y282" i="1"/>
  <c r="Y281" i="1"/>
  <c r="L281" i="1"/>
  <c r="Y280" i="1"/>
  <c r="L280" i="1"/>
  <c r="Y279" i="1"/>
  <c r="L279" i="1"/>
  <c r="Y278" i="1"/>
  <c r="L278" i="1"/>
  <c r="Y277" i="1"/>
  <c r="Y283" i="1"/>
  <c r="L277" i="1"/>
  <c r="L283" i="1"/>
  <c r="W276" i="1"/>
  <c r="U276" i="1"/>
  <c r="R276" i="1"/>
  <c r="P276" i="1"/>
  <c r="L276" i="1"/>
  <c r="J276" i="1"/>
  <c r="H276" i="1"/>
  <c r="E276" i="1"/>
  <c r="C276" i="1"/>
  <c r="AW274" i="1"/>
  <c r="AV274" i="1"/>
  <c r="AU274" i="1"/>
  <c r="AT274" i="1"/>
  <c r="AS274" i="1"/>
  <c r="AR274" i="1"/>
  <c r="AQ274" i="1"/>
  <c r="AP274" i="1"/>
  <c r="AO274" i="1"/>
  <c r="AN274" i="1"/>
  <c r="AM274" i="1"/>
  <c r="AL274" i="1"/>
  <c r="AK274" i="1"/>
  <c r="AJ274" i="1"/>
  <c r="AI274" i="1"/>
  <c r="AH274" i="1"/>
  <c r="AG274" i="1"/>
  <c r="AF274" i="1"/>
  <c r="AE274" i="1"/>
  <c r="AD274" i="1"/>
  <c r="AC274" i="1"/>
  <c r="AB274" i="1"/>
  <c r="AA274" i="1"/>
  <c r="Z274" i="1"/>
  <c r="Y274" i="1"/>
  <c r="X274" i="1"/>
  <c r="W274" i="1"/>
  <c r="U274" i="1"/>
  <c r="R274" i="1"/>
  <c r="P274" i="1"/>
  <c r="N274" i="1"/>
  <c r="M274" i="1"/>
  <c r="J274" i="1"/>
  <c r="H274" i="1"/>
  <c r="F274" i="1"/>
  <c r="E274" i="1"/>
  <c r="D274" i="1"/>
  <c r="C274" i="1"/>
  <c r="A274" i="1"/>
  <c r="L248" i="1"/>
  <c r="L274" i="1"/>
  <c r="L247" i="1"/>
  <c r="K247" i="1"/>
  <c r="G247" i="1"/>
  <c r="G274" i="1"/>
  <c r="B247" i="1"/>
  <c r="B274" i="1"/>
  <c r="W246" i="1"/>
  <c r="U246" i="1"/>
  <c r="R246" i="1"/>
  <c r="Q246" i="1"/>
  <c r="P246" i="1"/>
  <c r="O246" i="1"/>
  <c r="L246" i="1"/>
  <c r="K246" i="1"/>
  <c r="J246" i="1"/>
  <c r="I246" i="1"/>
  <c r="H246" i="1"/>
  <c r="G246" i="1"/>
  <c r="E246" i="1"/>
  <c r="D246" i="1"/>
  <c r="C246" i="1"/>
  <c r="B246" i="1"/>
  <c r="A245" i="1"/>
  <c r="W244" i="1"/>
  <c r="U244" i="1"/>
  <c r="A244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A243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A242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A241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A240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A239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A238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A237" i="1"/>
  <c r="AW236" i="1"/>
  <c r="AV236" i="1"/>
  <c r="AU236" i="1"/>
  <c r="AT236" i="1"/>
  <c r="AS236" i="1"/>
  <c r="AR236" i="1"/>
  <c r="AQ236" i="1"/>
  <c r="AP236" i="1"/>
  <c r="AO236" i="1"/>
  <c r="AN236" i="1"/>
  <c r="AM236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A236" i="1"/>
  <c r="AW235" i="1"/>
  <c r="AV235" i="1"/>
  <c r="AU235" i="1"/>
  <c r="AT235" i="1"/>
  <c r="AS235" i="1"/>
  <c r="AR235" i="1"/>
  <c r="AQ235" i="1"/>
  <c r="AP235" i="1"/>
  <c r="AO235" i="1"/>
  <c r="AN235" i="1"/>
  <c r="AM235" i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A235" i="1"/>
  <c r="A234" i="1"/>
  <c r="A233" i="1"/>
  <c r="AW232" i="1"/>
  <c r="AV232" i="1"/>
  <c r="AU232" i="1"/>
  <c r="AT232" i="1"/>
  <c r="AS232" i="1"/>
  <c r="AR232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A232" i="1"/>
  <c r="AW231" i="1"/>
  <c r="AV231" i="1"/>
  <c r="AU231" i="1"/>
  <c r="AT231" i="1"/>
  <c r="AS231" i="1"/>
  <c r="AR231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A231" i="1"/>
  <c r="AW230" i="1"/>
  <c r="AV230" i="1"/>
  <c r="AU230" i="1"/>
  <c r="AT230" i="1"/>
  <c r="AS230" i="1"/>
  <c r="AR230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A230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A229" i="1"/>
  <c r="AW228" i="1"/>
  <c r="AV228" i="1"/>
  <c r="AU228" i="1"/>
  <c r="AT228" i="1"/>
  <c r="AS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A228" i="1"/>
  <c r="AW227" i="1"/>
  <c r="AV227" i="1"/>
  <c r="AU227" i="1"/>
  <c r="AT227" i="1"/>
  <c r="AS227" i="1"/>
  <c r="AR227" i="1"/>
  <c r="AQ227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A227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A226" i="1"/>
  <c r="AW225" i="1"/>
  <c r="AV225" i="1"/>
  <c r="AU225" i="1"/>
  <c r="AT225" i="1"/>
  <c r="AS225" i="1"/>
  <c r="AR225" i="1"/>
  <c r="AQ225" i="1"/>
  <c r="AP225" i="1"/>
  <c r="AO225" i="1"/>
  <c r="AN225" i="1"/>
  <c r="AM225" i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A225" i="1"/>
  <c r="AW224" i="1"/>
  <c r="AV224" i="1"/>
  <c r="AU224" i="1"/>
  <c r="AT224" i="1"/>
  <c r="AS224" i="1"/>
  <c r="AR224" i="1"/>
  <c r="AQ224" i="1"/>
  <c r="AP224" i="1"/>
  <c r="AO224" i="1"/>
  <c r="AN224" i="1"/>
  <c r="AM224" i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A224" i="1"/>
  <c r="AW223" i="1"/>
  <c r="AV223" i="1"/>
  <c r="AU223" i="1"/>
  <c r="AT223" i="1"/>
  <c r="AS223" i="1"/>
  <c r="AR223" i="1"/>
  <c r="AQ223" i="1"/>
  <c r="AP223" i="1"/>
  <c r="AO223" i="1"/>
  <c r="AN223" i="1"/>
  <c r="AM223" i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A223" i="1"/>
  <c r="AW222" i="1"/>
  <c r="AV222" i="1"/>
  <c r="AU222" i="1"/>
  <c r="AT222" i="1"/>
  <c r="AS222" i="1"/>
  <c r="AR222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A222" i="1"/>
  <c r="AW221" i="1"/>
  <c r="AV221" i="1"/>
  <c r="AU221" i="1"/>
  <c r="AT221" i="1"/>
  <c r="AS221" i="1"/>
  <c r="AR221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A221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A220" i="1"/>
  <c r="AW219" i="1"/>
  <c r="AV219" i="1"/>
  <c r="AU219" i="1"/>
  <c r="AT219" i="1"/>
  <c r="AS219" i="1"/>
  <c r="AR219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A219" i="1"/>
  <c r="AW218" i="1"/>
  <c r="AV218" i="1"/>
  <c r="AU218" i="1"/>
  <c r="AT218" i="1"/>
  <c r="AS218" i="1"/>
  <c r="AR218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A218" i="1"/>
  <c r="AW217" i="1"/>
  <c r="AV217" i="1"/>
  <c r="AU217" i="1"/>
  <c r="AT217" i="1"/>
  <c r="AS217" i="1"/>
  <c r="AR217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A217" i="1"/>
  <c r="W216" i="1"/>
  <c r="U216" i="1"/>
  <c r="A216" i="1"/>
  <c r="A215" i="1"/>
  <c r="AW214" i="1"/>
  <c r="AW244" i="1"/>
  <c r="AV214" i="1"/>
  <c r="AV244" i="1"/>
  <c r="AU214" i="1"/>
  <c r="AT214" i="1"/>
  <c r="AS214" i="1"/>
  <c r="AR214" i="1"/>
  <c r="AQ214" i="1"/>
  <c r="AQ244" i="1"/>
  <c r="AP214" i="1"/>
  <c r="AO214" i="1"/>
  <c r="AO244" i="1"/>
  <c r="AN214" i="1"/>
  <c r="AN244" i="1"/>
  <c r="AM214" i="1"/>
  <c r="AL214" i="1"/>
  <c r="AK214" i="1"/>
  <c r="AK244" i="1"/>
  <c r="AJ214" i="1"/>
  <c r="AI214" i="1"/>
  <c r="AI244" i="1"/>
  <c r="AH214" i="1"/>
  <c r="AG214" i="1"/>
  <c r="AG244" i="1"/>
  <c r="AF214" i="1"/>
  <c r="AF244" i="1"/>
  <c r="AE214" i="1"/>
  <c r="AD214" i="1"/>
  <c r="AC214" i="1"/>
  <c r="AC244" i="1"/>
  <c r="AB214" i="1"/>
  <c r="AA214" i="1"/>
  <c r="AA244" i="1"/>
  <c r="Z214" i="1"/>
  <c r="Z244" i="1"/>
  <c r="X214" i="1"/>
  <c r="U10" i="2"/>
  <c r="V10" i="2"/>
  <c r="V8" i="2"/>
  <c r="W214" i="1"/>
  <c r="U214" i="1"/>
  <c r="R214" i="1"/>
  <c r="P214" i="1"/>
  <c r="N214" i="1"/>
  <c r="M214" i="1"/>
  <c r="J214" i="1"/>
  <c r="H214" i="1"/>
  <c r="F214" i="1"/>
  <c r="E214" i="1"/>
  <c r="D214" i="1"/>
  <c r="N8" i="2"/>
  <c r="C214" i="1"/>
  <c r="Y213" i="1"/>
  <c r="Y243" i="1"/>
  <c r="V213" i="1"/>
  <c r="T213" i="1"/>
  <c r="Q213" i="1"/>
  <c r="O213" i="1"/>
  <c r="L213" i="1"/>
  <c r="K213" i="1"/>
  <c r="G213" i="1"/>
  <c r="I213" i="1"/>
  <c r="B213" i="1"/>
  <c r="Y212" i="1"/>
  <c r="Y242" i="1"/>
  <c r="V212" i="1"/>
  <c r="T212" i="1"/>
  <c r="L212" i="1"/>
  <c r="K212" i="1"/>
  <c r="Q212" i="1"/>
  <c r="I212" i="1"/>
  <c r="G212" i="1"/>
  <c r="B212" i="1"/>
  <c r="Y211" i="1"/>
  <c r="Y241" i="1"/>
  <c r="V211" i="1"/>
  <c r="T211" i="1"/>
  <c r="L211" i="1"/>
  <c r="K211" i="1"/>
  <c r="O211" i="1"/>
  <c r="I211" i="1"/>
  <c r="B211" i="1"/>
  <c r="Y210" i="1"/>
  <c r="Y240" i="1"/>
  <c r="V210" i="1"/>
  <c r="T210" i="1"/>
  <c r="L210" i="1"/>
  <c r="K210" i="1"/>
  <c r="B210" i="1"/>
  <c r="Y209" i="1"/>
  <c r="Y239" i="1"/>
  <c r="V209" i="1"/>
  <c r="T209" i="1"/>
  <c r="Q209" i="1"/>
  <c r="O209" i="1"/>
  <c r="L209" i="1"/>
  <c r="K209" i="1"/>
  <c r="G209" i="1"/>
  <c r="I209" i="1"/>
  <c r="B209" i="1"/>
  <c r="Y208" i="1"/>
  <c r="Y238" i="1"/>
  <c r="V208" i="1"/>
  <c r="T208" i="1"/>
  <c r="L208" i="1"/>
  <c r="K208" i="1"/>
  <c r="Q208" i="1"/>
  <c r="I208" i="1"/>
  <c r="G208" i="1"/>
  <c r="B208" i="1"/>
  <c r="Y207" i="1"/>
  <c r="Y237" i="1"/>
  <c r="V207" i="1"/>
  <c r="T207" i="1"/>
  <c r="L207" i="1"/>
  <c r="K207" i="1"/>
  <c r="O207" i="1"/>
  <c r="B207" i="1"/>
  <c r="Y206" i="1"/>
  <c r="Y236" i="1"/>
  <c r="V206" i="1"/>
  <c r="T206" i="1"/>
  <c r="Y205" i="1"/>
  <c r="Y235" i="1"/>
  <c r="V205" i="1"/>
  <c r="T205" i="1"/>
  <c r="Y204" i="1"/>
  <c r="T204" i="1"/>
  <c r="L204" i="1"/>
  <c r="K204" i="1"/>
  <c r="Q204" i="1"/>
  <c r="B204" i="1"/>
  <c r="L203" i="1"/>
  <c r="K203" i="1"/>
  <c r="I203" i="1"/>
  <c r="B203" i="1"/>
  <c r="Y202" i="1"/>
  <c r="Y232" i="1"/>
  <c r="V202" i="1"/>
  <c r="T202" i="1"/>
  <c r="Q202" i="1"/>
  <c r="L202" i="1"/>
  <c r="K202" i="1"/>
  <c r="B202" i="1"/>
  <c r="Y201" i="1"/>
  <c r="Y231" i="1"/>
  <c r="V201" i="1"/>
  <c r="T201" i="1"/>
  <c r="L201" i="1"/>
  <c r="K201" i="1"/>
  <c r="B201" i="1"/>
  <c r="Y200" i="1"/>
  <c r="Y230" i="1"/>
  <c r="V200" i="1"/>
  <c r="T200" i="1"/>
  <c r="Q200" i="1"/>
  <c r="L200" i="1"/>
  <c r="K200" i="1"/>
  <c r="O200" i="1"/>
  <c r="B200" i="1"/>
  <c r="Y199" i="1"/>
  <c r="Y229" i="1"/>
  <c r="V199" i="1"/>
  <c r="T199" i="1"/>
  <c r="L199" i="1"/>
  <c r="K199" i="1"/>
  <c r="I199" i="1"/>
  <c r="B199" i="1"/>
  <c r="Y198" i="1"/>
  <c r="Y228" i="1"/>
  <c r="T198" i="1"/>
  <c r="L198" i="1"/>
  <c r="K198" i="1"/>
  <c r="Q198" i="1"/>
  <c r="B198" i="1"/>
  <c r="Y197" i="1"/>
  <c r="Y227" i="1"/>
  <c r="V197" i="1"/>
  <c r="T197" i="1"/>
  <c r="L197" i="1"/>
  <c r="K197" i="1"/>
  <c r="B197" i="1"/>
  <c r="Y196" i="1"/>
  <c r="Y226" i="1"/>
  <c r="V196" i="1"/>
  <c r="T196" i="1"/>
  <c r="O196" i="1"/>
  <c r="L196" i="1"/>
  <c r="K196" i="1"/>
  <c r="B196" i="1"/>
  <c r="Y195" i="1"/>
  <c r="Y225" i="1"/>
  <c r="V195" i="1"/>
  <c r="T195" i="1"/>
  <c r="Q195" i="1"/>
  <c r="L195" i="1"/>
  <c r="K195" i="1"/>
  <c r="O195" i="1"/>
  <c r="B195" i="1"/>
  <c r="Y194" i="1"/>
  <c r="Y224" i="1"/>
  <c r="V194" i="1"/>
  <c r="T194" i="1"/>
  <c r="L194" i="1"/>
  <c r="K194" i="1"/>
  <c r="O194" i="1"/>
  <c r="Q194" i="1"/>
  <c r="G194" i="1"/>
  <c r="B194" i="1"/>
  <c r="Y193" i="1"/>
  <c r="Y223" i="1"/>
  <c r="V193" i="1"/>
  <c r="T193" i="1"/>
  <c r="L193" i="1"/>
  <c r="K193" i="1"/>
  <c r="B193" i="1"/>
  <c r="Y192" i="1"/>
  <c r="Y222" i="1"/>
  <c r="V192" i="1"/>
  <c r="T192" i="1"/>
  <c r="L192" i="1"/>
  <c r="K192" i="1"/>
  <c r="O192" i="1"/>
  <c r="B192" i="1"/>
  <c r="Y191" i="1"/>
  <c r="Y221" i="1"/>
  <c r="V191" i="1"/>
  <c r="T191" i="1"/>
  <c r="O191" i="1"/>
  <c r="L191" i="1"/>
  <c r="K191" i="1"/>
  <c r="Q191" i="1"/>
  <c r="I191" i="1"/>
  <c r="B191" i="1"/>
  <c r="Y190" i="1"/>
  <c r="V190" i="1"/>
  <c r="S10" i="2"/>
  <c r="S8" i="2"/>
  <c r="T190" i="1"/>
  <c r="O190" i="1"/>
  <c r="L190" i="1"/>
  <c r="K190" i="1"/>
  <c r="Q190" i="1"/>
  <c r="G190" i="1"/>
  <c r="B190" i="1"/>
  <c r="Y189" i="1"/>
  <c r="Y219" i="1"/>
  <c r="V189" i="1"/>
  <c r="T189" i="1"/>
  <c r="L189" i="1"/>
  <c r="K189" i="1"/>
  <c r="I189" i="1"/>
  <c r="B189" i="1"/>
  <c r="Y188" i="1"/>
  <c r="Y218" i="1"/>
  <c r="V188" i="1"/>
  <c r="T188" i="1"/>
  <c r="L188" i="1"/>
  <c r="K188" i="1"/>
  <c r="O188" i="1"/>
  <c r="B188" i="1"/>
  <c r="Y187" i="1"/>
  <c r="Y217" i="1"/>
  <c r="V187" i="1"/>
  <c r="T187" i="1"/>
  <c r="L187" i="1"/>
  <c r="K187" i="1"/>
  <c r="Q187" i="1"/>
  <c r="B187" i="1"/>
  <c r="W186" i="1"/>
  <c r="V186" i="1"/>
  <c r="U186" i="1"/>
  <c r="T186" i="1"/>
  <c r="R186" i="1"/>
  <c r="Q186" i="1"/>
  <c r="P186" i="1"/>
  <c r="O186" i="1"/>
  <c r="L186" i="1"/>
  <c r="K186" i="1"/>
  <c r="J186" i="1"/>
  <c r="I186" i="1"/>
  <c r="H186" i="1"/>
  <c r="G186" i="1"/>
  <c r="E186" i="1"/>
  <c r="D186" i="1"/>
  <c r="C186" i="1"/>
  <c r="B186" i="1"/>
  <c r="A185" i="1"/>
  <c r="AW184" i="1"/>
  <c r="AV184" i="1"/>
  <c r="AU184" i="1"/>
  <c r="AT184" i="1"/>
  <c r="AS184" i="1"/>
  <c r="AR184" i="1"/>
  <c r="AQ184" i="1"/>
  <c r="AP184" i="1"/>
  <c r="AO184" i="1"/>
  <c r="AN184" i="1"/>
  <c r="AM184" i="1"/>
  <c r="AL184" i="1"/>
  <c r="AK184" i="1"/>
  <c r="AJ184" i="1"/>
  <c r="AJ244" i="1"/>
  <c r="AI184" i="1"/>
  <c r="AH184" i="1"/>
  <c r="AG184" i="1"/>
  <c r="AF184" i="1"/>
  <c r="AE184" i="1"/>
  <c r="AD184" i="1"/>
  <c r="AD244" i="1"/>
  <c r="AC184" i="1"/>
  <c r="AB184" i="1"/>
  <c r="AB244" i="1"/>
  <c r="AA184" i="1"/>
  <c r="Z184" i="1"/>
  <c r="Y184" i="1"/>
  <c r="X184" i="1"/>
  <c r="W184" i="1"/>
  <c r="U184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X156" i="1"/>
  <c r="W156" i="1"/>
  <c r="U156" i="1"/>
  <c r="A156" i="1"/>
  <c r="A155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U154" i="1"/>
  <c r="A154" i="1"/>
  <c r="V153" i="1"/>
  <c r="T153" i="1"/>
  <c r="A153" i="1"/>
  <c r="V152" i="1"/>
  <c r="T152" i="1"/>
  <c r="A152" i="1"/>
  <c r="V151" i="1"/>
  <c r="T151" i="1"/>
  <c r="A151" i="1"/>
  <c r="V150" i="1"/>
  <c r="T150" i="1"/>
  <c r="A150" i="1"/>
  <c r="V149" i="1"/>
  <c r="T149" i="1"/>
  <c r="A149" i="1"/>
  <c r="V148" i="1"/>
  <c r="T148" i="1"/>
  <c r="A148" i="1"/>
  <c r="V147" i="1"/>
  <c r="T147" i="1"/>
  <c r="A147" i="1"/>
  <c r="V146" i="1"/>
  <c r="T146" i="1"/>
  <c r="A146" i="1"/>
  <c r="V145" i="1"/>
  <c r="T145" i="1"/>
  <c r="A145" i="1"/>
  <c r="A144" i="1"/>
  <c r="A143" i="1"/>
  <c r="V142" i="1"/>
  <c r="T142" i="1"/>
  <c r="A142" i="1"/>
  <c r="V141" i="1"/>
  <c r="T141" i="1"/>
  <c r="A141" i="1"/>
  <c r="V140" i="1"/>
  <c r="T140" i="1"/>
  <c r="A140" i="1"/>
  <c r="V139" i="1"/>
  <c r="T139" i="1"/>
  <c r="A139" i="1"/>
  <c r="A138" i="1"/>
  <c r="V137" i="1"/>
  <c r="T137" i="1"/>
  <c r="A137" i="1"/>
  <c r="V136" i="1"/>
  <c r="T136" i="1"/>
  <c r="A136" i="1"/>
  <c r="V135" i="1"/>
  <c r="T135" i="1"/>
  <c r="A135" i="1"/>
  <c r="V134" i="1"/>
  <c r="T134" i="1"/>
  <c r="A134" i="1"/>
  <c r="V133" i="1"/>
  <c r="T133" i="1"/>
  <c r="A133" i="1"/>
  <c r="V132" i="1"/>
  <c r="T132" i="1"/>
  <c r="A132" i="1"/>
  <c r="V131" i="1"/>
  <c r="T131" i="1"/>
  <c r="A131" i="1"/>
  <c r="V130" i="1"/>
  <c r="T130" i="1"/>
  <c r="T154" i="1"/>
  <c r="A130" i="1"/>
  <c r="V129" i="1"/>
  <c r="T129" i="1"/>
  <c r="A129" i="1"/>
  <c r="V128" i="1"/>
  <c r="T128" i="1"/>
  <c r="A128" i="1"/>
  <c r="V127" i="1"/>
  <c r="V154" i="1"/>
  <c r="T127" i="1"/>
  <c r="A127" i="1"/>
  <c r="W126" i="1"/>
  <c r="V126" i="1"/>
  <c r="U126" i="1"/>
  <c r="T126" i="1"/>
  <c r="A126" i="1"/>
  <c r="A125" i="1"/>
  <c r="L124" i="1"/>
  <c r="K124" i="1"/>
  <c r="Q124" i="1"/>
  <c r="B124" i="1"/>
  <c r="W123" i="1"/>
  <c r="U123" i="1"/>
  <c r="R123" i="1"/>
  <c r="Q123" i="1"/>
  <c r="P123" i="1"/>
  <c r="O123" i="1"/>
  <c r="L123" i="1"/>
  <c r="K123" i="1"/>
  <c r="J123" i="1"/>
  <c r="I123" i="1"/>
  <c r="H123" i="1"/>
  <c r="G123" i="1"/>
  <c r="E123" i="1"/>
  <c r="D123" i="1"/>
  <c r="C123" i="1"/>
  <c r="B123" i="1"/>
  <c r="W121" i="1"/>
  <c r="W119" i="1"/>
  <c r="P121" i="1"/>
  <c r="P119" i="1"/>
  <c r="L121" i="1"/>
  <c r="Y120" i="1"/>
  <c r="L120" i="1"/>
  <c r="L119" i="1"/>
  <c r="AW119" i="1"/>
  <c r="AV119" i="1"/>
  <c r="AU119" i="1"/>
  <c r="AT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U119" i="1"/>
  <c r="R119" i="1"/>
  <c r="N119" i="1"/>
  <c r="M119" i="1"/>
  <c r="J119" i="1"/>
  <c r="H119" i="1"/>
  <c r="F119" i="1"/>
  <c r="E119" i="1"/>
  <c r="C119" i="1"/>
  <c r="W118" i="1"/>
  <c r="V118" i="1"/>
  <c r="U118" i="1"/>
  <c r="T118" i="1"/>
  <c r="R118" i="1"/>
  <c r="Q118" i="1"/>
  <c r="P118" i="1"/>
  <c r="O118" i="1"/>
  <c r="L118" i="1"/>
  <c r="K118" i="1"/>
  <c r="J118" i="1"/>
  <c r="I118" i="1"/>
  <c r="H118" i="1"/>
  <c r="G118" i="1"/>
  <c r="E118" i="1"/>
  <c r="D118" i="1"/>
  <c r="C118" i="1"/>
  <c r="B118" i="1"/>
  <c r="Y116" i="1"/>
  <c r="L116" i="1"/>
  <c r="Y115" i="1"/>
  <c r="L115" i="1"/>
  <c r="L114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W114" i="1"/>
  <c r="U114" i="1"/>
  <c r="R114" i="1"/>
  <c r="P114" i="1"/>
  <c r="N114" i="1"/>
  <c r="M114" i="1"/>
  <c r="J114" i="1"/>
  <c r="H114" i="1"/>
  <c r="F114" i="1"/>
  <c r="E114" i="1"/>
  <c r="C114" i="1"/>
  <c r="W113" i="1"/>
  <c r="V113" i="1"/>
  <c r="U113" i="1"/>
  <c r="T113" i="1"/>
  <c r="R113" i="1"/>
  <c r="Q113" i="1"/>
  <c r="P113" i="1"/>
  <c r="O113" i="1"/>
  <c r="L113" i="1"/>
  <c r="K113" i="1"/>
  <c r="J113" i="1"/>
  <c r="I113" i="1"/>
  <c r="H113" i="1"/>
  <c r="G113" i="1"/>
  <c r="E113" i="1"/>
  <c r="D113" i="1"/>
  <c r="C113" i="1"/>
  <c r="B113" i="1"/>
  <c r="A112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U111" i="1"/>
  <c r="A111" i="1"/>
  <c r="A110" i="1"/>
  <c r="A109" i="1"/>
  <c r="A108" i="1"/>
  <c r="A107" i="1"/>
  <c r="A106" i="1"/>
  <c r="A105" i="1"/>
  <c r="A104" i="1"/>
  <c r="W103" i="1"/>
  <c r="V103" i="1"/>
  <c r="U103" i="1"/>
  <c r="T103" i="1"/>
  <c r="A103" i="1"/>
  <c r="A102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U101" i="1"/>
  <c r="A101" i="1"/>
  <c r="A100" i="1"/>
  <c r="A99" i="1"/>
  <c r="A98" i="1"/>
  <c r="A97" i="1"/>
  <c r="A96" i="1"/>
  <c r="A95" i="1"/>
  <c r="A94" i="1"/>
  <c r="W93" i="1"/>
  <c r="V93" i="1"/>
  <c r="U93" i="1"/>
  <c r="T93" i="1"/>
  <c r="A93" i="1"/>
  <c r="A92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X91" i="1"/>
  <c r="W91" i="1"/>
  <c r="U91" i="1"/>
  <c r="R91" i="1"/>
  <c r="P91" i="1"/>
  <c r="N91" i="1"/>
  <c r="M91" i="1"/>
  <c r="J91" i="1"/>
  <c r="H91" i="1"/>
  <c r="F91" i="1"/>
  <c r="E91" i="1"/>
  <c r="C91" i="1"/>
  <c r="Y90" i="1"/>
  <c r="Y91" i="1"/>
  <c r="L90" i="1"/>
  <c r="A90" i="1"/>
  <c r="L89" i="1"/>
  <c r="A89" i="1"/>
  <c r="L88" i="1"/>
  <c r="A88" i="1"/>
  <c r="L87" i="1"/>
  <c r="A87" i="1"/>
  <c r="L86" i="1"/>
  <c r="A86" i="1"/>
  <c r="L85" i="1"/>
  <c r="A85" i="1"/>
  <c r="L84" i="1"/>
  <c r="A84" i="1"/>
  <c r="W83" i="1"/>
  <c r="V83" i="1"/>
  <c r="U83" i="1"/>
  <c r="T83" i="1"/>
  <c r="R83" i="1"/>
  <c r="P83" i="1"/>
  <c r="L83" i="1"/>
  <c r="J83" i="1"/>
  <c r="H83" i="1"/>
  <c r="E83" i="1"/>
  <c r="C83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W81" i="1"/>
  <c r="U81" i="1"/>
  <c r="R81" i="1"/>
  <c r="P81" i="1"/>
  <c r="N81" i="1"/>
  <c r="M81" i="1"/>
  <c r="J81" i="1"/>
  <c r="H81" i="1"/>
  <c r="F81" i="1"/>
  <c r="E81" i="1"/>
  <c r="C81" i="1"/>
  <c r="L80" i="1"/>
  <c r="L81" i="1"/>
  <c r="L79" i="1"/>
  <c r="W78" i="1"/>
  <c r="U78" i="1"/>
  <c r="R78" i="1"/>
  <c r="P78" i="1"/>
  <c r="L78" i="1"/>
  <c r="J78" i="1"/>
  <c r="H78" i="1"/>
  <c r="E78" i="1"/>
  <c r="C78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X76" i="1"/>
  <c r="W76" i="1"/>
  <c r="U76" i="1"/>
  <c r="T76" i="1"/>
  <c r="A76" i="1"/>
  <c r="Y75" i="1"/>
  <c r="A75" i="1"/>
  <c r="Y74" i="1"/>
  <c r="A74" i="1"/>
  <c r="Y73" i="1"/>
  <c r="A73" i="1"/>
  <c r="Y72" i="1"/>
  <c r="Y76" i="1"/>
  <c r="A72" i="1"/>
  <c r="A71" i="1"/>
  <c r="Y70" i="1"/>
  <c r="V70" i="1"/>
  <c r="V76" i="1"/>
  <c r="T70" i="1"/>
  <c r="A70" i="1"/>
  <c r="W69" i="1"/>
  <c r="V69" i="1"/>
  <c r="U69" i="1"/>
  <c r="T69" i="1"/>
  <c r="A69" i="1"/>
  <c r="A68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X67" i="1"/>
  <c r="W67" i="1"/>
  <c r="V67" i="1"/>
  <c r="U67" i="1"/>
  <c r="A67" i="1"/>
  <c r="Y66" i="1"/>
  <c r="A66" i="1"/>
  <c r="Y65" i="1"/>
  <c r="A65" i="1"/>
  <c r="Y64" i="1"/>
  <c r="A64" i="1"/>
  <c r="Y63" i="1"/>
  <c r="A63" i="1"/>
  <c r="A62" i="1"/>
  <c r="Y61" i="1"/>
  <c r="V61" i="1"/>
  <c r="T61" i="1"/>
  <c r="T52" i="1"/>
  <c r="T58" i="1"/>
  <c r="A61" i="1"/>
  <c r="W60" i="1"/>
  <c r="V60" i="1"/>
  <c r="U60" i="1"/>
  <c r="T60" i="1"/>
  <c r="A60" i="1"/>
  <c r="A59" i="1"/>
  <c r="AW58" i="1"/>
  <c r="AV58" i="1"/>
  <c r="AV6" i="1"/>
  <c r="AU58" i="1"/>
  <c r="AT58" i="1"/>
  <c r="AS58" i="1"/>
  <c r="AR58" i="1"/>
  <c r="AQ58" i="1"/>
  <c r="AP58" i="1"/>
  <c r="AP6" i="1"/>
  <c r="AO58" i="1"/>
  <c r="AN58" i="1"/>
  <c r="AN6" i="1"/>
  <c r="AM58" i="1"/>
  <c r="AL58" i="1"/>
  <c r="AK58" i="1"/>
  <c r="AJ58" i="1"/>
  <c r="AI58" i="1"/>
  <c r="AH58" i="1"/>
  <c r="AH6" i="1"/>
  <c r="AG58" i="1"/>
  <c r="AF58" i="1"/>
  <c r="AF6" i="1"/>
  <c r="AE58" i="1"/>
  <c r="AE6" i="1"/>
  <c r="AD58" i="1"/>
  <c r="AD6" i="1"/>
  <c r="AC58" i="1"/>
  <c r="AB58" i="1"/>
  <c r="AA58" i="1"/>
  <c r="Z58" i="1"/>
  <c r="Y58" i="1"/>
  <c r="X58" i="1"/>
  <c r="W58" i="1"/>
  <c r="U58" i="1"/>
  <c r="R58" i="1"/>
  <c r="P58" i="1"/>
  <c r="O6" i="1"/>
  <c r="O7" i="1"/>
  <c r="N58" i="1"/>
  <c r="M58" i="1"/>
  <c r="M6" i="1"/>
  <c r="K58" i="1"/>
  <c r="K6" i="1"/>
  <c r="J58" i="1"/>
  <c r="H58" i="1"/>
  <c r="F58" i="1"/>
  <c r="F6" i="1"/>
  <c r="E58" i="1"/>
  <c r="E6" i="1"/>
  <c r="D58" i="1"/>
  <c r="C58" i="1"/>
  <c r="C6" i="1"/>
  <c r="C7" i="1"/>
  <c r="L57" i="1"/>
  <c r="L56" i="1"/>
  <c r="L55" i="1"/>
  <c r="L54" i="1"/>
  <c r="L53" i="1"/>
  <c r="V52" i="1"/>
  <c r="V58" i="1"/>
  <c r="V104" i="1"/>
  <c r="V111" i="1"/>
  <c r="O52" i="1"/>
  <c r="O58" i="1"/>
  <c r="L52" i="1"/>
  <c r="L58" i="1"/>
  <c r="L6" i="1"/>
  <c r="K52" i="1"/>
  <c r="G52" i="1"/>
  <c r="G58" i="1"/>
  <c r="G6" i="1"/>
  <c r="B52" i="1"/>
  <c r="B58" i="1"/>
  <c r="B6" i="1"/>
  <c r="W51" i="1"/>
  <c r="V51" i="1"/>
  <c r="U51" i="1"/>
  <c r="T51" i="1"/>
  <c r="R51" i="1"/>
  <c r="Q51" i="1"/>
  <c r="P51" i="1"/>
  <c r="O51" i="1"/>
  <c r="L51" i="1"/>
  <c r="K51" i="1"/>
  <c r="J51" i="1"/>
  <c r="I51" i="1"/>
  <c r="H51" i="1"/>
  <c r="G51" i="1"/>
  <c r="E51" i="1"/>
  <c r="D51" i="1"/>
  <c r="C51" i="1"/>
  <c r="B51" i="1"/>
  <c r="AW49" i="1"/>
  <c r="AV49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W49" i="1"/>
  <c r="U49" i="1"/>
  <c r="W45" i="1"/>
  <c r="U45" i="1"/>
  <c r="AW43" i="1"/>
  <c r="AW5" i="1"/>
  <c r="AW7" i="1"/>
  <c r="AV43" i="1"/>
  <c r="AU43" i="1"/>
  <c r="AU5" i="1"/>
  <c r="AU7" i="1"/>
  <c r="AT43" i="1"/>
  <c r="AT5" i="1"/>
  <c r="AS43" i="1"/>
  <c r="AS5" i="1"/>
  <c r="AR43" i="1"/>
  <c r="AR5" i="1"/>
  <c r="AQ43" i="1"/>
  <c r="AQ5" i="1"/>
  <c r="AQ7" i="1"/>
  <c r="AP43" i="1"/>
  <c r="AO43" i="1"/>
  <c r="AN43" i="1"/>
  <c r="AM43" i="1"/>
  <c r="AM5" i="1"/>
  <c r="AL43" i="1"/>
  <c r="AL5" i="1"/>
  <c r="AL7" i="1"/>
  <c r="AK43" i="1"/>
  <c r="AJ43" i="1"/>
  <c r="AI43" i="1"/>
  <c r="AH43" i="1"/>
  <c r="AH5" i="1"/>
  <c r="AH7" i="1"/>
  <c r="AG43" i="1"/>
  <c r="AG5" i="1"/>
  <c r="AF43" i="1"/>
  <c r="AE43" i="1"/>
  <c r="AD43" i="1"/>
  <c r="AD5" i="1"/>
  <c r="AD7" i="1"/>
  <c r="AC43" i="1"/>
  <c r="AB43" i="1"/>
  <c r="AB5" i="1"/>
  <c r="AB7" i="1"/>
  <c r="AA43" i="1"/>
  <c r="AA5" i="1"/>
  <c r="Z43" i="1"/>
  <c r="Y43" i="1"/>
  <c r="Y5" i="1"/>
  <c r="Y7" i="1"/>
  <c r="X43" i="1"/>
  <c r="T43" i="1"/>
  <c r="T94" i="1"/>
  <c r="T101" i="1"/>
  <c r="W43" i="1"/>
  <c r="V43" i="1"/>
  <c r="V94" i="1"/>
  <c r="U43" i="1"/>
  <c r="R43" i="1"/>
  <c r="R5" i="1"/>
  <c r="P43" i="1"/>
  <c r="N43" i="1"/>
  <c r="M43" i="1"/>
  <c r="M5" i="1"/>
  <c r="M7" i="1"/>
  <c r="J43" i="1"/>
  <c r="J5" i="1"/>
  <c r="H43" i="1"/>
  <c r="H5" i="1"/>
  <c r="F43" i="1"/>
  <c r="E43" i="1"/>
  <c r="D43" i="1"/>
  <c r="D5" i="1"/>
  <c r="C43" i="1"/>
  <c r="V42" i="1"/>
  <c r="T42" i="1"/>
  <c r="L42" i="1"/>
  <c r="V40" i="1"/>
  <c r="T40" i="1"/>
  <c r="L40" i="1"/>
  <c r="V38" i="1"/>
  <c r="T38" i="1"/>
  <c r="L38" i="1"/>
  <c r="V36" i="1"/>
  <c r="T36" i="1"/>
  <c r="L36" i="1"/>
  <c r="V35" i="1"/>
  <c r="T35" i="1"/>
  <c r="L35" i="1"/>
  <c r="V33" i="1"/>
  <c r="T33" i="1"/>
  <c r="L33" i="1"/>
  <c r="V31" i="1"/>
  <c r="T31" i="1"/>
  <c r="L31" i="1"/>
  <c r="V30" i="1"/>
  <c r="T30" i="1"/>
  <c r="L30" i="1"/>
  <c r="V29" i="1"/>
  <c r="T29" i="1"/>
  <c r="L29" i="1"/>
  <c r="V28" i="1"/>
  <c r="T28" i="1"/>
  <c r="L28" i="1"/>
  <c r="V27" i="1"/>
  <c r="T27" i="1"/>
  <c r="L27" i="1"/>
  <c r="V26" i="1"/>
  <c r="T26" i="1"/>
  <c r="L26" i="1"/>
  <c r="V25" i="1"/>
  <c r="T25" i="1"/>
  <c r="L25" i="1"/>
  <c r="V24" i="1"/>
  <c r="T24" i="1"/>
  <c r="L24" i="1"/>
  <c r="V22" i="1"/>
  <c r="T22" i="1"/>
  <c r="L22" i="1"/>
  <c r="V20" i="1"/>
  <c r="T20" i="1"/>
  <c r="L20" i="1"/>
  <c r="V18" i="1"/>
  <c r="T18" i="1"/>
  <c r="L18" i="1"/>
  <c r="V16" i="1"/>
  <c r="T16" i="1"/>
  <c r="L16" i="1"/>
  <c r="V15" i="1"/>
  <c r="T15" i="1"/>
  <c r="L15" i="1"/>
  <c r="V14" i="1"/>
  <c r="T14" i="1"/>
  <c r="L14" i="1"/>
  <c r="V12" i="1"/>
  <c r="T12" i="1"/>
  <c r="L12" i="1"/>
  <c r="V11" i="1"/>
  <c r="T11" i="1"/>
  <c r="L11" i="1"/>
  <c r="L43" i="1"/>
  <c r="L5" i="1"/>
  <c r="L7" i="1"/>
  <c r="V10" i="1"/>
  <c r="T10" i="1"/>
  <c r="Q10" i="1"/>
  <c r="Q43" i="1"/>
  <c r="Q5" i="1"/>
  <c r="Q7" i="1"/>
  <c r="O10" i="1"/>
  <c r="O43" i="1"/>
  <c r="O5" i="1"/>
  <c r="L10" i="1"/>
  <c r="K10" i="1"/>
  <c r="K43" i="1"/>
  <c r="K5" i="1"/>
  <c r="K7" i="1"/>
  <c r="B10" i="1"/>
  <c r="B43" i="1"/>
  <c r="B5" i="1"/>
  <c r="W9" i="1"/>
  <c r="V9" i="1"/>
  <c r="U9" i="1"/>
  <c r="T9" i="1"/>
  <c r="R9" i="1"/>
  <c r="Q9" i="1"/>
  <c r="P9" i="1"/>
  <c r="O9" i="1"/>
  <c r="L9" i="1"/>
  <c r="K9" i="1"/>
  <c r="J9" i="1"/>
  <c r="I9" i="1"/>
  <c r="H9" i="1"/>
  <c r="G9" i="1"/>
  <c r="E9" i="1"/>
  <c r="D9" i="1"/>
  <c r="C9" i="1"/>
  <c r="B9" i="1"/>
  <c r="AK7" i="1"/>
  <c r="AC7" i="1"/>
  <c r="Z7" i="1"/>
  <c r="X7" i="1"/>
  <c r="U7" i="2"/>
  <c r="AW6" i="1"/>
  <c r="AU6" i="1"/>
  <c r="AT6" i="1"/>
  <c r="AS6" i="1"/>
  <c r="AR6" i="1"/>
  <c r="AQ6" i="1"/>
  <c r="AO6" i="1"/>
  <c r="AM6" i="1"/>
  <c r="AM7" i="1"/>
  <c r="AL6" i="1"/>
  <c r="AJ6" i="1"/>
  <c r="AJ7" i="1"/>
  <c r="AI6" i="1"/>
  <c r="AG6" i="1"/>
  <c r="AG7" i="1"/>
  <c r="AC6" i="1"/>
  <c r="AB6" i="1"/>
  <c r="AA6" i="1"/>
  <c r="Y6" i="1"/>
  <c r="W6" i="1"/>
  <c r="U6" i="1"/>
  <c r="R6" i="1"/>
  <c r="R7" i="1"/>
  <c r="P6" i="1"/>
  <c r="P7" i="1"/>
  <c r="N6" i="1"/>
  <c r="J6" i="1"/>
  <c r="J7" i="1"/>
  <c r="H6" i="1"/>
  <c r="D6" i="1"/>
  <c r="AV5" i="1"/>
  <c r="AV7" i="1"/>
  <c r="AP5" i="1"/>
  <c r="AP7" i="1"/>
  <c r="AO5" i="1"/>
  <c r="AO7" i="1"/>
  <c r="AN5" i="1"/>
  <c r="AN7" i="1"/>
  <c r="AJ5" i="1"/>
  <c r="AI5" i="1"/>
  <c r="AI7" i="1"/>
  <c r="AF5" i="1"/>
  <c r="AF7" i="1"/>
  <c r="AE5" i="1"/>
  <c r="AC5" i="1"/>
  <c r="W5" i="1"/>
  <c r="W7" i="1"/>
  <c r="V5" i="1"/>
  <c r="U5" i="1"/>
  <c r="U7" i="1"/>
  <c r="P5" i="1"/>
  <c r="N5" i="1"/>
  <c r="N7" i="1"/>
  <c r="H7" i="1"/>
  <c r="F5" i="1"/>
  <c r="F7" i="1"/>
  <c r="E5" i="1"/>
  <c r="C5" i="1"/>
  <c r="C5" i="2"/>
  <c r="M4" i="1"/>
  <c r="M290" i="1"/>
  <c r="F4" i="1"/>
  <c r="F9" i="1"/>
  <c r="P7" i="2"/>
  <c r="P5" i="2"/>
  <c r="E7" i="1"/>
  <c r="Y114" i="1"/>
  <c r="G124" i="1"/>
  <c r="O124" i="1"/>
  <c r="Q189" i="1"/>
  <c r="O189" i="1"/>
  <c r="AL244" i="1"/>
  <c r="AT244" i="1"/>
  <c r="F307" i="1"/>
  <c r="F297" i="1"/>
  <c r="F276" i="1"/>
  <c r="F290" i="1"/>
  <c r="F113" i="1"/>
  <c r="F285" i="1"/>
  <c r="M246" i="1"/>
  <c r="M302" i="1"/>
  <c r="U5" i="2"/>
  <c r="V7" i="2"/>
  <c r="F78" i="1"/>
  <c r="AE244" i="1"/>
  <c r="AM244" i="1"/>
  <c r="AU244" i="1"/>
  <c r="P13" i="3"/>
  <c r="P44" i="3"/>
  <c r="P58" i="3"/>
  <c r="I188" i="1"/>
  <c r="G188" i="1"/>
  <c r="Q188" i="1"/>
  <c r="Q193" i="1"/>
  <c r="O193" i="1"/>
  <c r="P10" i="2"/>
  <c r="P8" i="2"/>
  <c r="G10" i="1"/>
  <c r="G43" i="1"/>
  <c r="G5" i="1"/>
  <c r="G7" i="1"/>
  <c r="I10" i="1"/>
  <c r="I43" i="1"/>
  <c r="I5" i="1"/>
  <c r="F83" i="1"/>
  <c r="F186" i="1"/>
  <c r="B7" i="1"/>
  <c r="AH244" i="1"/>
  <c r="AP244" i="1"/>
  <c r="F51" i="1"/>
  <c r="F118" i="1"/>
  <c r="B214" i="1"/>
  <c r="C8" i="2"/>
  <c r="G193" i="1"/>
  <c r="I196" i="1"/>
  <c r="G196" i="1"/>
  <c r="Q196" i="1"/>
  <c r="Q210" i="1"/>
  <c r="H44" i="3"/>
  <c r="H58" i="3"/>
  <c r="H13" i="3"/>
  <c r="N5" i="2"/>
  <c r="M5" i="2"/>
  <c r="L5" i="2"/>
  <c r="F5" i="2"/>
  <c r="E5" i="2"/>
  <c r="D7" i="1"/>
  <c r="I52" i="1"/>
  <c r="I58" i="1"/>
  <c r="I6" i="1"/>
  <c r="Q52" i="1"/>
  <c r="Q58" i="1"/>
  <c r="Q6" i="1"/>
  <c r="G189" i="1"/>
  <c r="I192" i="1"/>
  <c r="G192" i="1"/>
  <c r="Q192" i="1"/>
  <c r="I193" i="1"/>
  <c r="I201" i="1"/>
  <c r="G201" i="1"/>
  <c r="Q201" i="1"/>
  <c r="O201" i="1"/>
  <c r="I292" i="1"/>
  <c r="G292" i="1"/>
  <c r="G295" i="1"/>
  <c r="O292" i="1"/>
  <c r="O295" i="1"/>
  <c r="J44" i="3"/>
  <c r="J58" i="3"/>
  <c r="J13" i="3"/>
  <c r="I190" i="1"/>
  <c r="I194" i="1"/>
  <c r="I198" i="1"/>
  <c r="L295" i="1"/>
  <c r="Q298" i="1"/>
  <c r="O298" i="1"/>
  <c r="I298" i="1"/>
  <c r="G298" i="1"/>
  <c r="O308" i="1"/>
  <c r="O311" i="1"/>
  <c r="I308" i="1"/>
  <c r="I311" i="1"/>
  <c r="L58" i="3"/>
  <c r="L13" i="3"/>
  <c r="G187" i="1"/>
  <c r="G191" i="1"/>
  <c r="G195" i="1"/>
  <c r="Q292" i="1"/>
  <c r="Q295" i="1"/>
  <c r="N13" i="3"/>
  <c r="N44" i="3"/>
  <c r="I187" i="1"/>
  <c r="T305" i="1"/>
  <c r="N58" i="3"/>
  <c r="K300" i="1"/>
  <c r="R13" i="3"/>
  <c r="R44" i="3"/>
  <c r="R58" i="3"/>
  <c r="W10" i="2"/>
  <c r="W8" i="2"/>
  <c r="P17" i="2"/>
  <c r="AR244" i="1"/>
  <c r="M8" i="2"/>
  <c r="L8" i="2"/>
  <c r="F8" i="2"/>
  <c r="E8" i="2"/>
  <c r="Q247" i="1"/>
  <c r="Q274" i="1"/>
  <c r="O247" i="1"/>
  <c r="O274" i="1"/>
  <c r="K274" i="1"/>
  <c r="I247" i="1"/>
  <c r="I274" i="1"/>
  <c r="D13" i="3"/>
  <c r="D44" i="3"/>
  <c r="D58" i="3"/>
  <c r="L44" i="3"/>
  <c r="Q287" i="1"/>
  <c r="AJ7" i="2"/>
  <c r="AJ5" i="2"/>
  <c r="B58" i="3"/>
  <c r="B44" i="3"/>
  <c r="G291" i="1"/>
  <c r="O293" i="1"/>
  <c r="K295" i="1"/>
  <c r="O303" i="1"/>
  <c r="K305" i="1"/>
  <c r="Q309" i="1"/>
  <c r="Q311" i="1"/>
  <c r="G287" i="1"/>
  <c r="I287" i="1"/>
  <c r="X10" i="2"/>
  <c r="X8" i="2"/>
  <c r="J8" i="2"/>
  <c r="T13" i="3"/>
  <c r="T44" i="3"/>
  <c r="T58" i="3"/>
  <c r="S7" i="2"/>
  <c r="S5" i="2"/>
  <c r="J5" i="2"/>
  <c r="W7" i="2"/>
  <c r="V5" i="2"/>
  <c r="AK7" i="2"/>
  <c r="AL7" i="2"/>
  <c r="V44" i="3"/>
  <c r="V58" i="3"/>
  <c r="V13" i="3"/>
  <c r="H5" i="2"/>
  <c r="F44" i="3"/>
  <c r="F58" i="3"/>
  <c r="F13" i="3"/>
  <c r="AK5" i="2"/>
  <c r="X44" i="3"/>
  <c r="X58" i="3"/>
  <c r="X13" i="3"/>
  <c r="X7" i="2"/>
  <c r="W5" i="2"/>
  <c r="Z44" i="3"/>
  <c r="Z58" i="3"/>
  <c r="Z13" i="3"/>
  <c r="AB58" i="3"/>
  <c r="AB13" i="3"/>
  <c r="AB44" i="3"/>
  <c r="AD13" i="3"/>
  <c r="AD44" i="3"/>
  <c r="AD58" i="3"/>
  <c r="AF13" i="3"/>
  <c r="AF44" i="3"/>
  <c r="AF58" i="3"/>
  <c r="AH13" i="3"/>
  <c r="AH44" i="3"/>
  <c r="AH58" i="3"/>
  <c r="AJ13" i="3"/>
  <c r="AJ44" i="3"/>
  <c r="AJ58" i="3"/>
  <c r="AL44" i="3"/>
  <c r="AL58" i="3"/>
  <c r="AL13" i="3"/>
  <c r="AN44" i="3"/>
  <c r="AN58" i="3"/>
  <c r="AN13" i="3"/>
  <c r="AP44" i="3"/>
  <c r="AP58" i="3"/>
  <c r="AP13" i="3"/>
  <c r="AR58" i="3"/>
  <c r="AR13" i="3"/>
  <c r="AR44" i="3"/>
  <c r="AT13" i="3"/>
  <c r="AT44" i="3"/>
  <c r="AT58" i="3"/>
  <c r="AV13" i="3"/>
  <c r="AV44" i="3"/>
  <c r="AV58" i="3"/>
  <c r="AX13" i="3"/>
  <c r="AX44" i="3"/>
  <c r="AX58" i="3"/>
  <c r="AZ13" i="3"/>
  <c r="AZ44" i="3"/>
  <c r="AZ58" i="3"/>
  <c r="BB44" i="3"/>
  <c r="BB58" i="3"/>
  <c r="BB13" i="3"/>
  <c r="BD44" i="3"/>
  <c r="BD58" i="3"/>
  <c r="BD13" i="3"/>
  <c r="BF44" i="3"/>
  <c r="BF58" i="3"/>
  <c r="BF13" i="3"/>
  <c r="V101" i="1"/>
  <c r="V84" i="1"/>
  <c r="V91" i="1"/>
  <c r="T295" i="1"/>
  <c r="V6" i="1"/>
  <c r="V7" i="1"/>
  <c r="X5" i="2"/>
  <c r="Y7" i="2"/>
  <c r="I197" i="1"/>
  <c r="G197" i="1"/>
  <c r="Q197" i="1"/>
  <c r="O197" i="1"/>
  <c r="AM7" i="2"/>
  <c r="AL5" i="2"/>
  <c r="I7" i="1"/>
  <c r="T104" i="1"/>
  <c r="T111" i="1"/>
  <c r="T6" i="1"/>
  <c r="L214" i="1"/>
  <c r="Y10" i="2"/>
  <c r="M285" i="1"/>
  <c r="N4" i="1"/>
  <c r="T214" i="1"/>
  <c r="G207" i="1"/>
  <c r="Q207" i="1"/>
  <c r="T288" i="1"/>
  <c r="T67" i="1"/>
  <c r="V214" i="1"/>
  <c r="M51" i="1"/>
  <c r="G204" i="1"/>
  <c r="I204" i="1"/>
  <c r="O204" i="1"/>
  <c r="I210" i="1"/>
  <c r="G210" i="1"/>
  <c r="O210" i="1"/>
  <c r="G211" i="1"/>
  <c r="Q211" i="1"/>
  <c r="Q214" i="1"/>
  <c r="M186" i="1"/>
  <c r="M118" i="1"/>
  <c r="AR7" i="1"/>
  <c r="L91" i="1"/>
  <c r="I299" i="1"/>
  <c r="I300" i="1"/>
  <c r="G299" i="1"/>
  <c r="G300" i="1"/>
  <c r="Q299" i="1"/>
  <c r="Q300" i="1"/>
  <c r="T84" i="1"/>
  <c r="T91" i="1"/>
  <c r="M123" i="1"/>
  <c r="T5" i="1"/>
  <c r="T7" i="1"/>
  <c r="AS7" i="1"/>
  <c r="Y67" i="1"/>
  <c r="G199" i="1"/>
  <c r="O202" i="1"/>
  <c r="I202" i="1"/>
  <c r="G202" i="1"/>
  <c r="G203" i="1"/>
  <c r="AS244" i="1"/>
  <c r="K311" i="1"/>
  <c r="G308" i="1"/>
  <c r="G311" i="1"/>
  <c r="O300" i="1"/>
  <c r="AE7" i="1"/>
  <c r="AT7" i="1"/>
  <c r="O288" i="1"/>
  <c r="O299" i="1"/>
  <c r="G304" i="1"/>
  <c r="G305" i="1"/>
  <c r="Q304" i="1"/>
  <c r="Q305" i="1"/>
  <c r="O304" i="1"/>
  <c r="O305" i="1"/>
  <c r="M113" i="1"/>
  <c r="M307" i="1"/>
  <c r="M78" i="1"/>
  <c r="M9" i="1"/>
  <c r="M297" i="1"/>
  <c r="M276" i="1"/>
  <c r="M83" i="1"/>
  <c r="AA7" i="1"/>
  <c r="Y220" i="1"/>
  <c r="Y214" i="1"/>
  <c r="Y244" i="1"/>
  <c r="G198" i="1"/>
  <c r="G214" i="1"/>
  <c r="O198" i="1"/>
  <c r="Q199" i="1"/>
  <c r="O199" i="1"/>
  <c r="Q203" i="1"/>
  <c r="O203" i="1"/>
  <c r="I207" i="1"/>
  <c r="K214" i="1"/>
  <c r="I200" i="1"/>
  <c r="G286" i="1"/>
  <c r="G288" i="1"/>
  <c r="F123" i="1"/>
  <c r="F246" i="1"/>
  <c r="I124" i="1"/>
  <c r="I195" i="1"/>
  <c r="I214" i="1"/>
  <c r="G200" i="1"/>
  <c r="I286" i="1"/>
  <c r="I288" i="1"/>
  <c r="O187" i="1"/>
  <c r="O214" i="1"/>
  <c r="O208" i="1"/>
  <c r="O212" i="1"/>
  <c r="K288" i="1"/>
  <c r="F302" i="1"/>
  <c r="Z10" i="2"/>
  <c r="Y8" i="2"/>
  <c r="AN7" i="2"/>
  <c r="AM5" i="2"/>
  <c r="N9" i="1"/>
  <c r="N276" i="1"/>
  <c r="N186" i="1"/>
  <c r="N290" i="1"/>
  <c r="N78" i="1"/>
  <c r="N118" i="1"/>
  <c r="N307" i="1"/>
  <c r="Y4" i="1"/>
  <c r="N297" i="1"/>
  <c r="N302" i="1"/>
  <c r="N51" i="1"/>
  <c r="N113" i="1"/>
  <c r="N285" i="1"/>
  <c r="N83" i="1"/>
  <c r="N123" i="1"/>
  <c r="N246" i="1"/>
  <c r="Y5" i="2"/>
  <c r="Z7" i="2"/>
  <c r="AN5" i="2"/>
  <c r="AO7" i="2"/>
  <c r="AA7" i="2"/>
  <c r="Z5" i="2"/>
  <c r="Y246" i="1"/>
  <c r="Y126" i="1"/>
  <c r="Z4" i="1"/>
  <c r="Y302" i="1"/>
  <c r="Y69" i="1"/>
  <c r="Y93" i="1"/>
  <c r="Y276" i="1"/>
  <c r="Y83" i="1"/>
  <c r="Y113" i="1"/>
  <c r="Y297" i="1"/>
  <c r="Y45" i="1"/>
  <c r="Y290" i="1"/>
  <c r="Y186" i="1"/>
  <c r="Y118" i="1"/>
  <c r="Y60" i="1"/>
  <c r="Y123" i="1"/>
  <c r="Y9" i="1"/>
  <c r="Y156" i="1"/>
  <c r="Y216" i="1"/>
  <c r="Y307" i="1"/>
  <c r="Y285" i="1"/>
  <c r="Y103" i="1"/>
  <c r="Y51" i="1"/>
  <c r="Y78" i="1"/>
  <c r="Z8" i="2"/>
  <c r="AA10" i="2"/>
  <c r="Z78" i="1"/>
  <c r="Z118" i="1"/>
  <c r="Z9" i="1"/>
  <c r="Z307" i="1"/>
  <c r="Z69" i="1"/>
  <c r="Z123" i="1"/>
  <c r="Z302" i="1"/>
  <c r="Z186" i="1"/>
  <c r="AA4" i="1"/>
  <c r="Z276" i="1"/>
  <c r="Z113" i="1"/>
  <c r="Z246" i="1"/>
  <c r="Z156" i="1"/>
  <c r="Z297" i="1"/>
  <c r="Z103" i="1"/>
  <c r="Z83" i="1"/>
  <c r="Z51" i="1"/>
  <c r="Z216" i="1"/>
  <c r="Z45" i="1"/>
  <c r="Z60" i="1"/>
  <c r="Z126" i="1"/>
  <c r="Z285" i="1"/>
  <c r="Z290" i="1"/>
  <c r="Z93" i="1"/>
  <c r="AB7" i="2"/>
  <c r="AA5" i="2"/>
  <c r="AO5" i="2"/>
  <c r="AP7" i="2"/>
  <c r="AB10" i="2"/>
  <c r="AA8" i="2"/>
  <c r="AB8" i="2"/>
  <c r="AC10" i="2"/>
  <c r="AP5" i="2"/>
  <c r="AQ7" i="2"/>
  <c r="AB5" i="2"/>
  <c r="AC7" i="2"/>
  <c r="AA297" i="1"/>
  <c r="AA216" i="1"/>
  <c r="AA93" i="1"/>
  <c r="AA285" i="1"/>
  <c r="AA103" i="1"/>
  <c r="AA113" i="1"/>
  <c r="AA246" i="1"/>
  <c r="AA118" i="1"/>
  <c r="AA9" i="1"/>
  <c r="AA307" i="1"/>
  <c r="AB4" i="1"/>
  <c r="AA123" i="1"/>
  <c r="AA83" i="1"/>
  <c r="AA156" i="1"/>
  <c r="AA45" i="1"/>
  <c r="AA69" i="1"/>
  <c r="AA51" i="1"/>
  <c r="AA186" i="1"/>
  <c r="AA78" i="1"/>
  <c r="AA290" i="1"/>
  <c r="AA276" i="1"/>
  <c r="AA126" i="1"/>
  <c r="AA302" i="1"/>
  <c r="AA60" i="1"/>
  <c r="AQ5" i="2"/>
  <c r="AR7" i="2"/>
  <c r="AR5" i="2"/>
  <c r="AC5" i="2"/>
  <c r="AD7" i="2"/>
  <c r="AC8" i="2"/>
  <c r="AD10" i="2"/>
  <c r="AB216" i="1"/>
  <c r="AB93" i="1"/>
  <c r="AB126" i="1"/>
  <c r="AB297" i="1"/>
  <c r="AB60" i="1"/>
  <c r="AB156" i="1"/>
  <c r="AB302" i="1"/>
  <c r="AB9" i="1"/>
  <c r="AB78" i="1"/>
  <c r="AB51" i="1"/>
  <c r="AB186" i="1"/>
  <c r="AB45" i="1"/>
  <c r="AB276" i="1"/>
  <c r="AB113" i="1"/>
  <c r="AB103" i="1"/>
  <c r="AB83" i="1"/>
  <c r="AB123" i="1"/>
  <c r="AB69" i="1"/>
  <c r="AB290" i="1"/>
  <c r="AB118" i="1"/>
  <c r="AC4" i="1"/>
  <c r="AB285" i="1"/>
  <c r="AB307" i="1"/>
  <c r="AB246" i="1"/>
  <c r="AD8" i="2"/>
  <c r="AE10" i="2"/>
  <c r="AD5" i="2"/>
  <c r="AE7" i="2"/>
  <c r="AC276" i="1"/>
  <c r="AC307" i="1"/>
  <c r="AC113" i="1"/>
  <c r="AC246" i="1"/>
  <c r="AC216" i="1"/>
  <c r="AC60" i="1"/>
  <c r="AC156" i="1"/>
  <c r="AC78" i="1"/>
  <c r="AC126" i="1"/>
  <c r="AC9" i="1"/>
  <c r="AC69" i="1"/>
  <c r="AC51" i="1"/>
  <c r="AC297" i="1"/>
  <c r="AC123" i="1"/>
  <c r="AD4" i="1"/>
  <c r="AC290" i="1"/>
  <c r="AC45" i="1"/>
  <c r="AC285" i="1"/>
  <c r="AC83" i="1"/>
  <c r="AC186" i="1"/>
  <c r="AC302" i="1"/>
  <c r="AC103" i="1"/>
  <c r="AC118" i="1"/>
  <c r="AC93" i="1"/>
  <c r="AE5" i="2"/>
  <c r="AF7" i="2"/>
  <c r="AD290" i="1"/>
  <c r="AD83" i="1"/>
  <c r="AD126" i="1"/>
  <c r="AD307" i="1"/>
  <c r="AD60" i="1"/>
  <c r="AD45" i="1"/>
  <c r="AD285" i="1"/>
  <c r="AD78" i="1"/>
  <c r="AD118" i="1"/>
  <c r="AD297" i="1"/>
  <c r="AD9" i="1"/>
  <c r="AD246" i="1"/>
  <c r="AD69" i="1"/>
  <c r="AD93" i="1"/>
  <c r="AD123" i="1"/>
  <c r="AD103" i="1"/>
  <c r="AD276" i="1"/>
  <c r="AE4" i="1"/>
  <c r="AD186" i="1"/>
  <c r="AD216" i="1"/>
  <c r="AD113" i="1"/>
  <c r="AD302" i="1"/>
  <c r="AD51" i="1"/>
  <c r="AD156" i="1"/>
  <c r="AE8" i="2"/>
  <c r="AF10" i="2"/>
  <c r="AE118" i="1"/>
  <c r="AE276" i="1"/>
  <c r="AE60" i="1"/>
  <c r="AE297" i="1"/>
  <c r="AE78" i="1"/>
  <c r="AE45" i="1"/>
  <c r="AE285" i="1"/>
  <c r="AE9" i="1"/>
  <c r="AE83" i="1"/>
  <c r="AE307" i="1"/>
  <c r="AE290" i="1"/>
  <c r="AE69" i="1"/>
  <c r="AE246" i="1"/>
  <c r="AE186" i="1"/>
  <c r="AE103" i="1"/>
  <c r="AE126" i="1"/>
  <c r="AE302" i="1"/>
  <c r="AE216" i="1"/>
  <c r="AE123" i="1"/>
  <c r="AE113" i="1"/>
  <c r="AE156" i="1"/>
  <c r="AE93" i="1"/>
  <c r="AE51" i="1"/>
  <c r="AF4" i="1"/>
  <c r="AF8" i="2"/>
  <c r="AG10" i="2"/>
  <c r="AF5" i="2"/>
  <c r="AG7" i="2"/>
  <c r="AG5" i="2"/>
  <c r="AF307" i="1"/>
  <c r="AF78" i="1"/>
  <c r="AF302" i="1"/>
  <c r="AF297" i="1"/>
  <c r="AF276" i="1"/>
  <c r="AF103" i="1"/>
  <c r="AF246" i="1"/>
  <c r="AF186" i="1"/>
  <c r="AF9" i="1"/>
  <c r="AF285" i="1"/>
  <c r="AF126" i="1"/>
  <c r="AF83" i="1"/>
  <c r="AF113" i="1"/>
  <c r="AF45" i="1"/>
  <c r="AF69" i="1"/>
  <c r="AF93" i="1"/>
  <c r="AF216" i="1"/>
  <c r="AF156" i="1"/>
  <c r="AF123" i="1"/>
  <c r="AF118" i="1"/>
  <c r="AG4" i="1"/>
  <c r="AF60" i="1"/>
  <c r="AF51" i="1"/>
  <c r="AF290" i="1"/>
  <c r="AG8" i="2"/>
  <c r="AH10" i="2"/>
  <c r="AG297" i="1"/>
  <c r="AG156" i="1"/>
  <c r="AG83" i="1"/>
  <c r="AG246" i="1"/>
  <c r="AG126" i="1"/>
  <c r="AG186" i="1"/>
  <c r="AG302" i="1"/>
  <c r="AG69" i="1"/>
  <c r="AG78" i="1"/>
  <c r="AG118" i="1"/>
  <c r="AG9" i="1"/>
  <c r="AG45" i="1"/>
  <c r="AG123" i="1"/>
  <c r="AG285" i="1"/>
  <c r="AG113" i="1"/>
  <c r="AG93" i="1"/>
  <c r="AG60" i="1"/>
  <c r="AG51" i="1"/>
  <c r="AG307" i="1"/>
  <c r="AG290" i="1"/>
  <c r="AH4" i="1"/>
  <c r="AG276" i="1"/>
  <c r="AG103" i="1"/>
  <c r="AG216" i="1"/>
  <c r="AH8" i="2"/>
  <c r="AI10" i="2"/>
  <c r="AH302" i="1"/>
  <c r="AH186" i="1"/>
  <c r="AH123" i="1"/>
  <c r="AH285" i="1"/>
  <c r="AH93" i="1"/>
  <c r="AH103" i="1"/>
  <c r="AH246" i="1"/>
  <c r="AH83" i="1"/>
  <c r="AH69" i="1"/>
  <c r="AH45" i="1"/>
  <c r="AH290" i="1"/>
  <c r="AH9" i="1"/>
  <c r="AH307" i="1"/>
  <c r="AI4" i="1"/>
  <c r="AH297" i="1"/>
  <c r="AH156" i="1"/>
  <c r="AH51" i="1"/>
  <c r="AH78" i="1"/>
  <c r="AH60" i="1"/>
  <c r="AH118" i="1"/>
  <c r="AH276" i="1"/>
  <c r="AH113" i="1"/>
  <c r="AH126" i="1"/>
  <c r="AH216" i="1"/>
  <c r="AI8" i="2"/>
  <c r="AJ10" i="2"/>
  <c r="AI297" i="1"/>
  <c r="AI285" i="1"/>
  <c r="AI9" i="1"/>
  <c r="AI156" i="1"/>
  <c r="AJ4" i="1"/>
  <c r="AI45" i="1"/>
  <c r="AI69" i="1"/>
  <c r="AI118" i="1"/>
  <c r="AI276" i="1"/>
  <c r="AI78" i="1"/>
  <c r="AI302" i="1"/>
  <c r="AI60" i="1"/>
  <c r="AI186" i="1"/>
  <c r="AI93" i="1"/>
  <c r="AI216" i="1"/>
  <c r="AI126" i="1"/>
  <c r="AI290" i="1"/>
  <c r="AI103" i="1"/>
  <c r="AI113" i="1"/>
  <c r="AI307" i="1"/>
  <c r="AI51" i="1"/>
  <c r="AI83" i="1"/>
  <c r="AI123" i="1"/>
  <c r="AI246" i="1"/>
  <c r="AJ8" i="2"/>
  <c r="AK10" i="2"/>
  <c r="AK8" i="2"/>
  <c r="AL10" i="2"/>
  <c r="AJ276" i="1"/>
  <c r="AJ186" i="1"/>
  <c r="AJ118" i="1"/>
  <c r="AJ285" i="1"/>
  <c r="AJ83" i="1"/>
  <c r="AJ9" i="1"/>
  <c r="AJ297" i="1"/>
  <c r="AJ123" i="1"/>
  <c r="AJ93" i="1"/>
  <c r="AJ156" i="1"/>
  <c r="AJ246" i="1"/>
  <c r="AJ103" i="1"/>
  <c r="AJ302" i="1"/>
  <c r="AJ69" i="1"/>
  <c r="AJ78" i="1"/>
  <c r="AK4" i="1"/>
  <c r="AJ45" i="1"/>
  <c r="AJ290" i="1"/>
  <c r="AJ113" i="1"/>
  <c r="AJ126" i="1"/>
  <c r="AJ216" i="1"/>
  <c r="AJ60" i="1"/>
  <c r="AJ51" i="1"/>
  <c r="AJ307" i="1"/>
  <c r="AK156" i="1"/>
  <c r="AK123" i="1"/>
  <c r="AK45" i="1"/>
  <c r="AK290" i="1"/>
  <c r="AK69" i="1"/>
  <c r="AK9" i="1"/>
  <c r="AK186" i="1"/>
  <c r="AK113" i="1"/>
  <c r="AK302" i="1"/>
  <c r="AK103" i="1"/>
  <c r="AK78" i="1"/>
  <c r="AK276" i="1"/>
  <c r="AK216" i="1"/>
  <c r="AK51" i="1"/>
  <c r="AK246" i="1"/>
  <c r="AK93" i="1"/>
  <c r="AK285" i="1"/>
  <c r="AK118" i="1"/>
  <c r="AL4" i="1"/>
  <c r="AK126" i="1"/>
  <c r="AK307" i="1"/>
  <c r="AK83" i="1"/>
  <c r="AK297" i="1"/>
  <c r="AK60" i="1"/>
  <c r="AM10" i="2"/>
  <c r="AL8" i="2"/>
  <c r="AL285" i="1"/>
  <c r="AL113" i="1"/>
  <c r="AL51" i="1"/>
  <c r="AL297" i="1"/>
  <c r="AL216" i="1"/>
  <c r="AL78" i="1"/>
  <c r="AL276" i="1"/>
  <c r="AL156" i="1"/>
  <c r="AL123" i="1"/>
  <c r="AL60" i="1"/>
  <c r="AL307" i="1"/>
  <c r="AL103" i="1"/>
  <c r="AL246" i="1"/>
  <c r="AL118" i="1"/>
  <c r="AL93" i="1"/>
  <c r="AL69" i="1"/>
  <c r="AL126" i="1"/>
  <c r="AL186" i="1"/>
  <c r="AL9" i="1"/>
  <c r="AL83" i="1"/>
  <c r="AL45" i="1"/>
  <c r="AL302" i="1"/>
  <c r="AM4" i="1"/>
  <c r="AL290" i="1"/>
  <c r="AM8" i="2"/>
  <c r="AN10" i="2"/>
  <c r="AM302" i="1"/>
  <c r="AM9" i="1"/>
  <c r="AM156" i="1"/>
  <c r="AM290" i="1"/>
  <c r="AM51" i="1"/>
  <c r="AM246" i="1"/>
  <c r="AM126" i="1"/>
  <c r="AM285" i="1"/>
  <c r="AM276" i="1"/>
  <c r="AM45" i="1"/>
  <c r="AM307" i="1"/>
  <c r="AM123" i="1"/>
  <c r="AN4" i="1"/>
  <c r="AM69" i="1"/>
  <c r="AM78" i="1"/>
  <c r="AM297" i="1"/>
  <c r="AM83" i="1"/>
  <c r="AM113" i="1"/>
  <c r="AM103" i="1"/>
  <c r="AM60" i="1"/>
  <c r="AM186" i="1"/>
  <c r="AM216" i="1"/>
  <c r="AM93" i="1"/>
  <c r="AM118" i="1"/>
  <c r="AN8" i="2"/>
  <c r="AO10" i="2"/>
  <c r="AN246" i="1"/>
  <c r="AN78" i="1"/>
  <c r="AN186" i="1"/>
  <c r="AN307" i="1"/>
  <c r="AN285" i="1"/>
  <c r="AN103" i="1"/>
  <c r="AN45" i="1"/>
  <c r="AN297" i="1"/>
  <c r="AN51" i="1"/>
  <c r="AN83" i="1"/>
  <c r="AN302" i="1"/>
  <c r="AN118" i="1"/>
  <c r="AN9" i="1"/>
  <c r="AN123" i="1"/>
  <c r="AN126" i="1"/>
  <c r="AN113" i="1"/>
  <c r="AN69" i="1"/>
  <c r="AN156" i="1"/>
  <c r="AN60" i="1"/>
  <c r="AN216" i="1"/>
  <c r="AN93" i="1"/>
  <c r="AN290" i="1"/>
  <c r="AO4" i="1"/>
  <c r="AN276" i="1"/>
  <c r="AO8" i="2"/>
  <c r="AP10" i="2"/>
  <c r="AO246" i="1"/>
  <c r="AO156" i="1"/>
  <c r="AP4" i="1"/>
  <c r="AO290" i="1"/>
  <c r="AO60" i="1"/>
  <c r="AO103" i="1"/>
  <c r="AO51" i="1"/>
  <c r="AO276" i="1"/>
  <c r="AO93" i="1"/>
  <c r="AO83" i="1"/>
  <c r="AO123" i="1"/>
  <c r="AO216" i="1"/>
  <c r="AO45" i="1"/>
  <c r="AO9" i="1"/>
  <c r="AO118" i="1"/>
  <c r="AO78" i="1"/>
  <c r="AO302" i="1"/>
  <c r="AO307" i="1"/>
  <c r="AO285" i="1"/>
  <c r="AO113" i="1"/>
  <c r="AO297" i="1"/>
  <c r="AO126" i="1"/>
  <c r="AO186" i="1"/>
  <c r="AO69" i="1"/>
  <c r="AP8" i="2"/>
  <c r="AQ10" i="2"/>
  <c r="AP78" i="1"/>
  <c r="AP113" i="1"/>
  <c r="AP69" i="1"/>
  <c r="AP297" i="1"/>
  <c r="AP45" i="1"/>
  <c r="AP9" i="1"/>
  <c r="AP246" i="1"/>
  <c r="AP216" i="1"/>
  <c r="AP51" i="1"/>
  <c r="AP60" i="1"/>
  <c r="AP290" i="1"/>
  <c r="AQ4" i="1"/>
  <c r="AP118" i="1"/>
  <c r="AP276" i="1"/>
  <c r="AP126" i="1"/>
  <c r="AP307" i="1"/>
  <c r="AP302" i="1"/>
  <c r="AP186" i="1"/>
  <c r="AP156" i="1"/>
  <c r="AP285" i="1"/>
  <c r="AP93" i="1"/>
  <c r="AP123" i="1"/>
  <c r="AP83" i="1"/>
  <c r="AP103" i="1"/>
  <c r="AQ8" i="2"/>
  <c r="AR10" i="2"/>
  <c r="AR8" i="2"/>
  <c r="AQ290" i="1"/>
  <c r="AQ156" i="1"/>
  <c r="AR4" i="1"/>
  <c r="AQ126" i="1"/>
  <c r="AQ78" i="1"/>
  <c r="AQ103" i="1"/>
  <c r="AQ276" i="1"/>
  <c r="AQ69" i="1"/>
  <c r="AQ45" i="1"/>
  <c r="AQ216" i="1"/>
  <c r="AQ246" i="1"/>
  <c r="AQ9" i="1"/>
  <c r="AQ297" i="1"/>
  <c r="AQ118" i="1"/>
  <c r="AQ307" i="1"/>
  <c r="AQ186" i="1"/>
  <c r="AQ83" i="1"/>
  <c r="AQ123" i="1"/>
  <c r="AQ93" i="1"/>
  <c r="AQ60" i="1"/>
  <c r="AQ302" i="1"/>
  <c r="AQ51" i="1"/>
  <c r="AQ285" i="1"/>
  <c r="AQ113" i="1"/>
  <c r="AR290" i="1"/>
  <c r="AR78" i="1"/>
  <c r="AR103" i="1"/>
  <c r="AR285" i="1"/>
  <c r="AR113" i="1"/>
  <c r="AR69" i="1"/>
  <c r="AR302" i="1"/>
  <c r="AR307" i="1"/>
  <c r="AR60" i="1"/>
  <c r="AR45" i="1"/>
  <c r="AR297" i="1"/>
  <c r="AR126" i="1"/>
  <c r="AR51" i="1"/>
  <c r="AR156" i="1"/>
  <c r="AR246" i="1"/>
  <c r="AR9" i="1"/>
  <c r="AR186" i="1"/>
  <c r="AR123" i="1"/>
  <c r="AR276" i="1"/>
  <c r="AR93" i="1"/>
  <c r="AS4" i="1"/>
  <c r="AR216" i="1"/>
  <c r="AR83" i="1"/>
  <c r="AR118" i="1"/>
  <c r="AS302" i="1"/>
  <c r="AS307" i="1"/>
  <c r="AS290" i="1"/>
  <c r="AS103" i="1"/>
  <c r="AS93" i="1"/>
  <c r="AS276" i="1"/>
  <c r="AS118" i="1"/>
  <c r="AS216" i="1"/>
  <c r="AS297" i="1"/>
  <c r="AS285" i="1"/>
  <c r="AS113" i="1"/>
  <c r="AS60" i="1"/>
  <c r="AS126" i="1"/>
  <c r="AT4" i="1"/>
  <c r="AS156" i="1"/>
  <c r="AS78" i="1"/>
  <c r="AS45" i="1"/>
  <c r="AS69" i="1"/>
  <c r="AS9" i="1"/>
  <c r="AS51" i="1"/>
  <c r="AS186" i="1"/>
  <c r="AS123" i="1"/>
  <c r="AS83" i="1"/>
  <c r="AS246" i="1"/>
  <c r="AT186" i="1"/>
  <c r="AT123" i="1"/>
  <c r="AU4" i="1"/>
  <c r="AT307" i="1"/>
  <c r="AT290" i="1"/>
  <c r="AT93" i="1"/>
  <c r="AT156" i="1"/>
  <c r="AT60" i="1"/>
  <c r="AT276" i="1"/>
  <c r="AT83" i="1"/>
  <c r="AT103" i="1"/>
  <c r="AT45" i="1"/>
  <c r="AT285" i="1"/>
  <c r="AT113" i="1"/>
  <c r="AT118" i="1"/>
  <c r="AT297" i="1"/>
  <c r="AT216" i="1"/>
  <c r="AT78" i="1"/>
  <c r="AT246" i="1"/>
  <c r="AT126" i="1"/>
  <c r="AT69" i="1"/>
  <c r="AT302" i="1"/>
  <c r="AT9" i="1"/>
  <c r="AT51" i="1"/>
  <c r="AU103" i="1"/>
  <c r="AU83" i="1"/>
  <c r="AU78" i="1"/>
  <c r="AU113" i="1"/>
  <c r="AU285" i="1"/>
  <c r="AU118" i="1"/>
  <c r="AU45" i="1"/>
  <c r="AU246" i="1"/>
  <c r="AU307" i="1"/>
  <c r="AU216" i="1"/>
  <c r="AU69" i="1"/>
  <c r="AU297" i="1"/>
  <c r="AU123" i="1"/>
  <c r="AU60" i="1"/>
  <c r="AU126" i="1"/>
  <c r="AU302" i="1"/>
  <c r="AU9" i="1"/>
  <c r="AU51" i="1"/>
  <c r="AU290" i="1"/>
  <c r="AU156" i="1"/>
  <c r="AV4" i="1"/>
  <c r="AU276" i="1"/>
  <c r="AU186" i="1"/>
  <c r="AU93" i="1"/>
  <c r="AV60" i="1"/>
  <c r="AV186" i="1"/>
  <c r="AV93" i="1"/>
  <c r="AV307" i="1"/>
  <c r="AV285" i="1"/>
  <c r="AV103" i="1"/>
  <c r="AV51" i="1"/>
  <c r="AV297" i="1"/>
  <c r="AV216" i="1"/>
  <c r="AV83" i="1"/>
  <c r="AV302" i="1"/>
  <c r="AV69" i="1"/>
  <c r="AV246" i="1"/>
  <c r="AV78" i="1"/>
  <c r="AV118" i="1"/>
  <c r="AV290" i="1"/>
  <c r="AV156" i="1"/>
  <c r="AW4" i="1"/>
  <c r="AV276" i="1"/>
  <c r="AV123" i="1"/>
  <c r="AV126" i="1"/>
  <c r="AV113" i="1"/>
  <c r="AV45" i="1"/>
  <c r="AV9" i="1"/>
  <c r="AW118" i="1"/>
  <c r="AW83" i="1"/>
  <c r="AW302" i="1"/>
  <c r="AW307" i="1"/>
  <c r="AW216" i="1"/>
  <c r="AW45" i="1"/>
  <c r="AW126" i="1"/>
  <c r="AW297" i="1"/>
  <c r="AW123" i="1"/>
  <c r="AW60" i="1"/>
  <c r="AW93" i="1"/>
  <c r="AW246" i="1"/>
  <c r="AW156" i="1"/>
  <c r="AW51" i="1"/>
  <c r="AW290" i="1"/>
  <c r="AW69" i="1"/>
  <c r="AW78" i="1"/>
  <c r="AW276" i="1"/>
  <c r="AW186" i="1"/>
  <c r="AW113" i="1"/>
  <c r="AW9" i="1"/>
  <c r="AW285" i="1"/>
  <c r="AW103" i="1"/>
</calcChain>
</file>

<file path=xl/sharedStrings.xml><?xml version="1.0" encoding="utf-8"?>
<sst xmlns="http://schemas.openxmlformats.org/spreadsheetml/2006/main" count="1141" uniqueCount="233">
  <si>
    <t>Policlínica Estadual da Região do Entorno – Unidade FORMOSA</t>
  </si>
  <si>
    <t>PRODUÇÃO ASSISTENCIAL - Termo de Colaboração 88/24</t>
  </si>
  <si>
    <t>PRODUÇÃO ASSISTENCIAL - Termo de Colaboração nº 21/2025 - Vigência: 01/07/2025 à 30/06/2028</t>
  </si>
  <si>
    <t>01. ATENDIMENTO AMBULATORIAL</t>
  </si>
  <si>
    <t>Meta Parcial</t>
  </si>
  <si>
    <t>10-31-jul-24</t>
  </si>
  <si>
    <t>Meta Mensal</t>
  </si>
  <si>
    <t>01-09-Out-24</t>
  </si>
  <si>
    <t>10-31-Out-24</t>
  </si>
  <si>
    <t>01-09/jan de 2025</t>
  </si>
  <si>
    <t>01-04/jan de 2025</t>
  </si>
  <si>
    <t>05-31/jan de 2025</t>
  </si>
  <si>
    <t>10-31/jan de 2025</t>
  </si>
  <si>
    <t>Consulta Médica</t>
  </si>
  <si>
    <t>Consulta Multiprofissional</t>
  </si>
  <si>
    <t>TOTAL</t>
  </si>
  <si>
    <t>02. CONSULTA MÉDICA POR ESPECIALIDADE</t>
  </si>
  <si>
    <t>Anestesiologia*</t>
  </si>
  <si>
    <t>Angiologia/Cirurgia Vascular</t>
  </si>
  <si>
    <t>Cardiologia</t>
  </si>
  <si>
    <t>Cardiologia - OCI</t>
  </si>
  <si>
    <t>Coloproctologia</t>
  </si>
  <si>
    <t>Clínico Geral – Linha do cuidado</t>
  </si>
  <si>
    <t>Dermatologia</t>
  </si>
  <si>
    <t>Dermatologia - Telemedicina</t>
  </si>
  <si>
    <t>Endocrinologia</t>
  </si>
  <si>
    <t>Endocrinologia - Telemedicina</t>
  </si>
  <si>
    <t>Gastroenterologia</t>
  </si>
  <si>
    <t>Gastroenterologia - Telemedicina</t>
  </si>
  <si>
    <t>Ginecologia</t>
  </si>
  <si>
    <t>Ginecologia - OCI</t>
  </si>
  <si>
    <t>Obstetrícia (pré-natal de alto risco)</t>
  </si>
  <si>
    <t>Hematologia</t>
  </si>
  <si>
    <t>Infectologia</t>
  </si>
  <si>
    <t>Mastologia</t>
  </si>
  <si>
    <t>Nefrologia</t>
  </si>
  <si>
    <t>Neurologia</t>
  </si>
  <si>
    <t>Pediatria</t>
  </si>
  <si>
    <t>Oftalmologia</t>
  </si>
  <si>
    <t>Oftalmologia - OCI</t>
  </si>
  <si>
    <t>Ortopedia/Traumatologia</t>
  </si>
  <si>
    <t>Ortopedia - OCI</t>
  </si>
  <si>
    <t>Otorrinolaringologia</t>
  </si>
  <si>
    <t>Pneumologia</t>
  </si>
  <si>
    <t>Pneumologia - Telemedicina</t>
  </si>
  <si>
    <t>Psiquiatria</t>
  </si>
  <si>
    <t>Psiquiatria - Telemedicina</t>
  </si>
  <si>
    <t>Reumatologia</t>
  </si>
  <si>
    <t>Reumatologia - Telemedicina</t>
  </si>
  <si>
    <t>Urologia</t>
  </si>
  <si>
    <t>03. CONSULTA MÉDICA ABSENTEÍSMO</t>
  </si>
  <si>
    <t xml:space="preserve"> </t>
  </si>
  <si>
    <t>Ofertado</t>
  </si>
  <si>
    <t>Agendado</t>
  </si>
  <si>
    <t>Realizado</t>
  </si>
  <si>
    <t>ABSENTEÍSMO</t>
  </si>
  <si>
    <t>03. CONSULTA MULTIPROFISSIONAL POR ESPECIALIDADE</t>
  </si>
  <si>
    <t>04. CONSULTA MULTIPROFISSIONAL POR ESPECIALIDADE</t>
  </si>
  <si>
    <t>Enfermeiro</t>
  </si>
  <si>
    <t>Farmacêutico</t>
  </si>
  <si>
    <t>Fisioterapeuta</t>
  </si>
  <si>
    <t>Fonoaudiólogo</t>
  </si>
  <si>
    <t>Nutricionista</t>
  </si>
  <si>
    <t>Psicólogo</t>
  </si>
  <si>
    <t>05. CONSULTA MULTIPROFISSIONAL - [INTERCONSULTAS]</t>
  </si>
  <si>
    <t>06. CONSULTA MULTIPROFISSIONAL - [RETORNO/SESSÕES]</t>
  </si>
  <si>
    <t>04. CONSULTA MULTIPROFISSIONAL POR ESPECIALIDADE [Exclusa da  Meta]</t>
  </si>
  <si>
    <t>07. CONSULTA MULTIPROFISSIONAL POR ESPECIALIDADE [Exclusa da Meta]</t>
  </si>
  <si>
    <t>Enfermagem (triagem)</t>
  </si>
  <si>
    <t>Serviço Social</t>
  </si>
  <si>
    <t>05. PRÁTICAS INTEGRATIVAS E COMPLEMENTARES - PICS</t>
  </si>
  <si>
    <t>08. PRÁTICAS INTEGRATIVAS E COMPLEMENTARES - PICS</t>
  </si>
  <si>
    <t>Acupuntura</t>
  </si>
  <si>
    <t>Aromaterapia</t>
  </si>
  <si>
    <t xml:space="preserve">  </t>
  </si>
  <si>
    <t>Auriculoterapia</t>
  </si>
  <si>
    <t>Fitoterapia</t>
  </si>
  <si>
    <t>Tratamento Naturopático</t>
  </si>
  <si>
    <t>Ventosaterapia</t>
  </si>
  <si>
    <t>-</t>
  </si>
  <si>
    <t>Outras PICs</t>
  </si>
  <si>
    <t>09. PRÁTICAS INTEGRATIVAS E COMPLEMENTARES - PICS - MÉDICAS</t>
  </si>
  <si>
    <t>10. PRÁTICAS INTEGRATIVAS E COMPLEMENTARES - PICS - MULTIPROFISSIONAIS</t>
  </si>
  <si>
    <t>06. CONSULTA FARMACÊUTICA</t>
  </si>
  <si>
    <t>11. CONSULTA FARMACÊUTICA</t>
  </si>
  <si>
    <t>Consultas Farmacêuticas X Processos Atendidos</t>
  </si>
  <si>
    <t>≥ 5%</t>
  </si>
  <si>
    <t>Consultas Farmacêuticas Realizadas</t>
  </si>
  <si>
    <t>Processos Atendidos</t>
  </si>
  <si>
    <t>07. DISPENSAÇÃO DE MEDICAMENTOS</t>
  </si>
  <si>
    <t>12. DISPENSAÇÃO DE MEDICAMENTOS</t>
  </si>
  <si>
    <t>Dispensação de Medicamentos X Processos Cadastrados</t>
  </si>
  <si>
    <t>≥ 50%</t>
  </si>
  <si>
    <t>Dispensação de Medicamentos realizadas</t>
  </si>
  <si>
    <t>Processos Cadastrados</t>
  </si>
  <si>
    <t>08. PROCEDIMENTO CIRURGICO AMBULATORIAL</t>
  </si>
  <si>
    <t>13. PROCEDIMENTO CIRURGICO AMBULATORIAL</t>
  </si>
  <si>
    <t>Cirurgia Menor Ambulatorial (CMA)</t>
  </si>
  <si>
    <t>14. SADT EXTERNO OFERTADO</t>
  </si>
  <si>
    <t>Audiometria</t>
  </si>
  <si>
    <t>Cistoscopia</t>
  </si>
  <si>
    <t>Colonoscopia</t>
  </si>
  <si>
    <t>Colposcopia</t>
  </si>
  <si>
    <t>Densitometria Óssea</t>
  </si>
  <si>
    <t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</si>
  <si>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</si>
  <si>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</si>
  <si>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</si>
  <si>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</si>
  <si>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</si>
  <si>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</si>
  <si>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</si>
  <si>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Mamografia</t>
  </si>
  <si>
    <t>Mapa</t>
  </si>
  <si>
    <t>Punção Aspirativa por Agulha Fina (PAAF): Mama</t>
  </si>
  <si>
    <t>Punção Aspirativa por Agulha Fina (PAAF): Tireóide</t>
  </si>
  <si>
    <t>Punção Aspirativa por Agulha Grossa</t>
  </si>
  <si>
    <t>Radiologia</t>
  </si>
  <si>
    <t>Teste Ergométrico</t>
  </si>
  <si>
    <t>Tomografia</t>
  </si>
  <si>
    <t>Ultrassonografia</t>
  </si>
  <si>
    <t>Urodinâmica</t>
  </si>
  <si>
    <t>Videolaringoscopia</t>
  </si>
  <si>
    <t>15. SADT EXTERNO AGENDADO</t>
  </si>
  <si>
    <t>09. SADT (INTERNO E EXTERNO) REALIZADO</t>
  </si>
  <si>
    <t>16. SADT EXTERNO REALIZADO</t>
  </si>
  <si>
    <t>Emissões otoacústica</t>
  </si>
  <si>
    <t>Nasofibroscopia</t>
  </si>
  <si>
    <t>Punção Aspirativa por Agulha Fina (PAAF): Tireóide e Mama</t>
  </si>
  <si>
    <t>Tomografia Computadorizada</t>
  </si>
  <si>
    <t>17. SADT EXTERNO ABSENTEÍSMO</t>
  </si>
  <si>
    <t>10. SADT INTERNO REALIZADO</t>
  </si>
  <si>
    <t>18. SADT INTERNO REALIZADO</t>
  </si>
  <si>
    <t>Estimativa</t>
  </si>
  <si>
    <t>Análises Clínicas</t>
  </si>
  <si>
    <t>Patologia Clínica</t>
  </si>
  <si>
    <t>Exames Oftalmológicos</t>
  </si>
  <si>
    <t>MAPA</t>
  </si>
  <si>
    <t>--</t>
  </si>
  <si>
    <t>11. SADT INTERNO OFTALMOLOGICO REALIZADO</t>
  </si>
  <si>
    <t>19. SADT INTERNO OFTALMOLOGICO REALIZADO</t>
  </si>
  <si>
    <t>Fundoscopia</t>
  </si>
  <si>
    <t>Potencial de acuidade visual</t>
  </si>
  <si>
    <t>Teste ortóptico</t>
  </si>
  <si>
    <t>Tonometria</t>
  </si>
  <si>
    <t>Triagem oftalmológica</t>
  </si>
  <si>
    <t>Biomicroscopia de fundo de olho</t>
  </si>
  <si>
    <t>12. CENTRO ESPECIALIZADO EM ODONTOLOGIA (CEO II) - 
CONSULTAS ODONTOLÓGICAS</t>
  </si>
  <si>
    <t>20. CENTRO ESPECIALIZADO EM ODONTOLOGIA (CEO II) - CONSULTAS ODONTOLÓGICAS</t>
  </si>
  <si>
    <t>Primeira Consulta</t>
  </si>
  <si>
    <t>Consulta Subsequente</t>
  </si>
  <si>
    <t>13. CENTRO ESPECIALIZADO EM ODONTOLOGIA (CEO II) - 
PROCEDIMENTOS POR ESPECIALIDADES</t>
  </si>
  <si>
    <t>21. CENTRO ESPECIALIZADO EM ODONTOLOGIA (CEO II) - PROCEDIMENTOS POR ESPECIALIDADES</t>
  </si>
  <si>
    <t>Procedimentos Básicos</t>
  </si>
  <si>
    <t>Periodontia</t>
  </si>
  <si>
    <t>Endodontia</t>
  </si>
  <si>
    <t>Cirurgia Oral</t>
  </si>
  <si>
    <t>14. CLÍNICA DE TERAPIA RENAL SUBSTITUTIVA</t>
  </si>
  <si>
    <t>22. CLÍNICA DE TERAPIA RENAL SUBSTITUTIVA</t>
  </si>
  <si>
    <t>Hemodiálise</t>
  </si>
  <si>
    <t>Treinamento diálise peritoneal</t>
  </si>
  <si>
    <t xml:space="preserve">15. PRODUÇÃO DO PROCESSO TRANSEXUALIZADOR </t>
  </si>
  <si>
    <t xml:space="preserve">23. PRODUÇÃO DO PROCESSO TRANSEXUALIZADOR </t>
  </si>
  <si>
    <t xml:space="preserve">Equipe Médica </t>
  </si>
  <si>
    <t>Equipe Multiprofissional</t>
  </si>
  <si>
    <t>16. TRANSPORTE PARA TRS</t>
  </si>
  <si>
    <t>24. TRANSPORTE PARA TRS</t>
  </si>
  <si>
    <t>Ônibus I  [km]</t>
  </si>
  <si>
    <t>VAN [km]</t>
  </si>
  <si>
    <t>VAN  [km]</t>
  </si>
  <si>
    <t>Quantidade de Veículos</t>
  </si>
  <si>
    <t>INDICADORES E METAS DE DESEMPENHO - 1º Termo Aditivo ao Termo de Colaboração 88/2024 (SEI nº 62338875)</t>
  </si>
  <si>
    <t>Indicadores de Desempenho</t>
  </si>
  <si>
    <t>01. Razão do Quantitativo de Consultas Ofertadas</t>
  </si>
  <si>
    <t>Número de consultas ofertadas</t>
  </si>
  <si>
    <t>Número de consultas propostas nas metas da unidade</t>
  </si>
  <si>
    <t>02. Razão do Quantitativo de Exames (SADT) Ofertadas</t>
  </si>
  <si>
    <t>Número de SADTS ofertados</t>
  </si>
  <si>
    <t>Número de SADTS propostos nas metas da unidade</t>
  </si>
  <si>
    <t>03. Percentual de Exames de Imagem com Resultado Liberado em até 72h</t>
  </si>
  <si>
    <t>≥ 70%</t>
  </si>
  <si>
    <t>Número de Exames de Imagem com Resultado Liberado em até 72h</t>
  </si>
  <si>
    <t>Número de Exames de Imagem Realizados</t>
  </si>
  <si>
    <t>Número de Exames de Imagem com Realizados</t>
  </si>
  <si>
    <t>04. Taxa de Acuracidade de Estoque dos Medicamentos do Componente Especializado da Assistência Farmacêutica</t>
  </si>
  <si>
    <t>≥ 99%</t>
  </si>
  <si>
    <t>Número de itens em conformidade</t>
  </si>
  <si>
    <t>Número total de itens cadastrados no sistema</t>
  </si>
  <si>
    <t>05. Percentual de Consultas Farmacêuticas em Relação ao Número de Processos do CEAF atendidos no mês</t>
  </si>
  <si>
    <t>Consultas Farmacêuticas</t>
  </si>
  <si>
    <t xml:space="preserve">522
</t>
  </si>
  <si>
    <t>Número de Processos do CEAF atendidos no mês</t>
  </si>
  <si>
    <t>06. Taxa de Perda Financeira de Medicamentos por Prazo de Validade</t>
  </si>
  <si>
    <t>≤ 0,5%</t>
  </si>
  <si>
    <t>Valor financeiro da perda do segmento padronizado por validade expirada no hospital</t>
  </si>
  <si>
    <t>Valor financeiro inventariado na CAF no período</t>
  </si>
  <si>
    <t>INDICADORES DE EFETIVIDADE</t>
  </si>
  <si>
    <t>Indicadores de Efetividade</t>
  </si>
  <si>
    <t>01. Indicador de Gestão Ambulatorial (%)</t>
  </si>
  <si>
    <t>Taxa de Perda Primária Global (%)</t>
  </si>
  <si>
    <t>Taxa de Perda Primária Consultas Médicas</t>
  </si>
  <si>
    <t>Taxa de Perda Primária Não Médicas</t>
  </si>
  <si>
    <t>N/A</t>
  </si>
  <si>
    <t>Taxa de Absenteísmo Global (%)</t>
  </si>
  <si>
    <t>Taxa de Absenteísmo Consultas Médicas</t>
  </si>
  <si>
    <t>Taxa de Absenteísmo Consultas Não Médicas</t>
  </si>
  <si>
    <t>02. Desaproveitamento SADT</t>
  </si>
  <si>
    <t>Procedimento</t>
  </si>
  <si>
    <t>Perda primária</t>
  </si>
  <si>
    <t>Absenteísmo</t>
  </si>
  <si>
    <t>35.4%</t>
  </si>
  <si>
    <t>Doppler</t>
  </si>
  <si>
    <t>Emissões Otoacústica</t>
  </si>
  <si>
    <t>Mamograﬁa</t>
  </si>
  <si>
    <t>36.6%</t>
  </si>
  <si>
    <t>Punção aspirativa por agulha fina (PAAF): tireóide</t>
  </si>
  <si>
    <t>Punção aspirativa por agulha fina (PAAF): mama</t>
  </si>
  <si>
    <t>Punção aspirativa por agulha grossa</t>
  </si>
  <si>
    <t>Ressonância Magnética</t>
  </si>
  <si>
    <t>Tomograﬁa</t>
  </si>
  <si>
    <t>Ultrassonograﬁa </t>
  </si>
  <si>
    <t>03. Taxa de Absenteísmo</t>
  </si>
  <si>
    <t>Profissão</t>
  </si>
  <si>
    <t>Celetista</t>
  </si>
  <si>
    <t>Estatutário</t>
  </si>
  <si>
    <t>N/A%</t>
  </si>
  <si>
    <t>Técnico de Enfermagem</t>
  </si>
  <si>
    <t>Médicos</t>
  </si>
  <si>
    <t>Biomédico</t>
  </si>
  <si>
    <t>Assistente social</t>
  </si>
  <si>
    <t>Áreas administrativas e de suporte</t>
  </si>
  <si>
    <t>GERAL</t>
  </si>
  <si>
    <t>04. Rotatividade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</si>
</sst>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6]mmm\-yy;@"/>
    <numFmt numFmtId="165" formatCode="0.0%"/>
    <numFmt numFmtId="166" formatCode="&quot;R$&quot;\ #,##0"/>
    <numFmt numFmtId="167" formatCode="&quot;R$&quot;\ #,##0.0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50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theme="0"/>
      <name val="Arial"/>
      <family val="2"/>
    </font>
    <font>
      <sz val="10"/>
      <color theme="0"/>
      <name val="Arial"/>
      <family val="2"/>
      <charset val="1"/>
    </font>
    <font>
      <sz val="50"/>
      <color rgb="FF000000"/>
      <name val="Arial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E2F0D9"/>
      </patternFill>
    </fill>
    <fill>
      <patternFill patternType="solid">
        <fgColor rgb="FFFFFFFF"/>
        <bgColor rgb="FFCCFFFF"/>
      </patternFill>
    </fill>
    <fill>
      <patternFill patternType="solid">
        <fgColor theme="7" tint="0.79998168889431442"/>
        <bgColor rgb="FFE2F0D9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rgb="FF99CCFF"/>
      </patternFill>
    </fill>
    <fill>
      <patternFill patternType="solid">
        <fgColor rgb="FFD8D8D8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1D41A"/>
        <bgColor rgb="FFE2F0D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9">
    <xf numFmtId="0" fontId="0" fillId="0" borderId="0" xfId="0"/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6" fillId="0" borderId="0" xfId="1" applyAlignment="1">
      <alignment horizontal="center" vertical="center"/>
    </xf>
    <xf numFmtId="164" fontId="9" fillId="2" borderId="1" xfId="1" applyNumberFormat="1" applyFont="1" applyFill="1" applyBorder="1" applyAlignment="1">
      <alignment horizontal="left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left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164" fontId="11" fillId="0" borderId="0" xfId="1" applyNumberFormat="1" applyFont="1" applyAlignment="1">
      <alignment horizontal="center" vertical="center"/>
    </xf>
    <xf numFmtId="3" fontId="12" fillId="4" borderId="2" xfId="1" applyNumberFormat="1" applyFont="1" applyFill="1" applyBorder="1" applyAlignment="1">
      <alignment horizontal="left" vertical="center" indent="1"/>
    </xf>
    <xf numFmtId="3" fontId="12" fillId="4" borderId="2" xfId="1" applyNumberFormat="1" applyFont="1" applyFill="1" applyBorder="1" applyAlignment="1">
      <alignment horizontal="center" vertical="center"/>
    </xf>
    <xf numFmtId="3" fontId="13" fillId="4" borderId="2" xfId="1" applyNumberFormat="1" applyFont="1" applyFill="1" applyBorder="1" applyAlignment="1">
      <alignment horizontal="left" vertical="center" indent="1"/>
    </xf>
    <xf numFmtId="3" fontId="13" fillId="4" borderId="2" xfId="1" applyNumberFormat="1" applyFont="1" applyFill="1" applyBorder="1" applyAlignment="1">
      <alignment horizontal="center" vertical="center"/>
    </xf>
    <xf numFmtId="3" fontId="6" fillId="0" borderId="0" xfId="1" applyNumberFormat="1" applyAlignment="1">
      <alignment horizontal="center" vertical="center"/>
    </xf>
    <xf numFmtId="3" fontId="12" fillId="4" borderId="1" xfId="1" applyNumberFormat="1" applyFont="1" applyFill="1" applyBorder="1" applyAlignment="1">
      <alignment horizontal="left" vertical="center" indent="1"/>
    </xf>
    <xf numFmtId="3" fontId="12" fillId="4" borderId="1" xfId="1" applyNumberFormat="1" applyFont="1" applyFill="1" applyBorder="1" applyAlignment="1">
      <alignment horizontal="center" vertical="center"/>
    </xf>
    <xf numFmtId="3" fontId="13" fillId="4" borderId="1" xfId="1" applyNumberFormat="1" applyFont="1" applyFill="1" applyBorder="1" applyAlignment="1">
      <alignment horizontal="left" vertical="center" indent="1"/>
    </xf>
    <xf numFmtId="3" fontId="13" fillId="4" borderId="1" xfId="1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left" vertical="center" indent="1"/>
    </xf>
    <xf numFmtId="3" fontId="9" fillId="4" borderId="1" xfId="1" applyNumberFormat="1" applyFont="1" applyFill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/>
    </xf>
    <xf numFmtId="3" fontId="10" fillId="4" borderId="1" xfId="1" applyNumberFormat="1" applyFont="1" applyFill="1" applyBorder="1" applyAlignment="1">
      <alignment horizontal="center" vertical="center"/>
    </xf>
    <xf numFmtId="3" fontId="14" fillId="0" borderId="0" xfId="1" applyNumberFormat="1" applyFont="1" applyAlignment="1">
      <alignment horizontal="center" vertical="center"/>
    </xf>
    <xf numFmtId="3" fontId="12" fillId="0" borderId="3" xfId="1" applyNumberFormat="1" applyFont="1" applyBorder="1" applyAlignment="1">
      <alignment horizontal="left" vertical="center"/>
    </xf>
    <xf numFmtId="3" fontId="12" fillId="0" borderId="3" xfId="1" applyNumberFormat="1" applyFont="1" applyBorder="1" applyAlignment="1">
      <alignment horizontal="center" vertical="center"/>
    </xf>
    <xf numFmtId="3" fontId="13" fillId="0" borderId="3" xfId="1" applyNumberFormat="1" applyFont="1" applyBorder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3" fontId="12" fillId="4" borderId="4" xfId="1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3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12" fillId="6" borderId="1" xfId="1" applyNumberFormat="1" applyFont="1" applyFill="1" applyBorder="1" applyAlignment="1">
      <alignment horizontal="center" vertical="center"/>
    </xf>
    <xf numFmtId="3" fontId="1" fillId="7" borderId="1" xfId="0" applyNumberFormat="1" applyFont="1" applyFill="1" applyBorder="1" applyAlignment="1">
      <alignment horizontal="center" vertical="center" wrapText="1"/>
    </xf>
    <xf numFmtId="3" fontId="13" fillId="4" borderId="4" xfId="1" applyNumberFormat="1" applyFont="1" applyFill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wrapText="1"/>
    </xf>
    <xf numFmtId="3" fontId="1" fillId="5" borderId="2" xfId="1" applyNumberFormat="1" applyFont="1" applyFill="1" applyBorder="1" applyAlignment="1" applyProtection="1">
      <alignment horizontal="center" vertical="center" wrapText="1"/>
      <protection locked="0"/>
    </xf>
    <xf numFmtId="3" fontId="12" fillId="4" borderId="1" xfId="1" applyNumberFormat="1" applyFont="1" applyFill="1" applyBorder="1" applyAlignment="1" applyProtection="1">
      <alignment horizontal="center" vertical="center"/>
      <protection locked="0"/>
    </xf>
    <xf numFmtId="3" fontId="12" fillId="0" borderId="5" xfId="1" applyNumberFormat="1" applyFont="1" applyBorder="1" applyAlignment="1">
      <alignment horizontal="center" vertical="center"/>
    </xf>
    <xf numFmtId="3" fontId="13" fillId="0" borderId="5" xfId="1" applyNumberFormat="1" applyFont="1" applyBorder="1" applyAlignment="1">
      <alignment horizontal="center" vertical="center"/>
    </xf>
    <xf numFmtId="164" fontId="10" fillId="3" borderId="6" xfId="1" applyNumberFormat="1" applyFont="1" applyFill="1" applyBorder="1" applyAlignment="1">
      <alignment horizontal="left" vertical="center" wrapText="1"/>
    </xf>
    <xf numFmtId="164" fontId="10" fillId="3" borderId="7" xfId="1" applyNumberFormat="1" applyFont="1" applyFill="1" applyBorder="1" applyAlignment="1">
      <alignment horizontal="center" vertical="center" wrapText="1"/>
    </xf>
    <xf numFmtId="164" fontId="10" fillId="3" borderId="6" xfId="1" applyNumberFormat="1" applyFont="1" applyFill="1" applyBorder="1" applyAlignment="1">
      <alignment horizontal="center" vertical="center" wrapText="1"/>
    </xf>
    <xf numFmtId="164" fontId="14" fillId="0" borderId="0" xfId="1" applyNumberFormat="1" applyFont="1" applyAlignment="1">
      <alignment horizontal="center" vertical="center"/>
    </xf>
    <xf numFmtId="3" fontId="13" fillId="4" borderId="6" xfId="1" applyNumberFormat="1" applyFont="1" applyFill="1" applyBorder="1" applyAlignment="1">
      <alignment horizontal="left" vertical="center" indent="1"/>
    </xf>
    <xf numFmtId="3" fontId="13" fillId="4" borderId="7" xfId="1" applyNumberFormat="1" applyFont="1" applyFill="1" applyBorder="1" applyAlignment="1">
      <alignment horizontal="center" vertical="center"/>
    </xf>
    <xf numFmtId="3" fontId="13" fillId="4" borderId="6" xfId="1" applyNumberFormat="1" applyFont="1" applyFill="1" applyBorder="1" applyAlignment="1">
      <alignment horizontal="center" vertical="center"/>
    </xf>
    <xf numFmtId="10" fontId="12" fillId="0" borderId="3" xfId="2" applyNumberFormat="1" applyFont="1" applyBorder="1" applyAlignment="1">
      <alignment horizontal="left" vertical="center"/>
    </xf>
    <xf numFmtId="10" fontId="12" fillId="0" borderId="5" xfId="2" applyNumberFormat="1" applyFont="1" applyBorder="1" applyAlignment="1">
      <alignment horizontal="center" vertical="center"/>
    </xf>
    <xf numFmtId="10" fontId="13" fillId="0" borderId="5" xfId="2" applyNumberFormat="1" applyFont="1" applyBorder="1" applyAlignment="1">
      <alignment horizontal="center" vertical="center"/>
    </xf>
    <xf numFmtId="10" fontId="10" fillId="4" borderId="6" xfId="2" applyNumberFormat="1" applyFont="1" applyFill="1" applyBorder="1" applyAlignment="1">
      <alignment horizontal="left" vertical="center" indent="1"/>
    </xf>
    <xf numFmtId="10" fontId="10" fillId="4" borderId="7" xfId="2" applyNumberFormat="1" applyFont="1" applyFill="1" applyBorder="1" applyAlignment="1">
      <alignment horizontal="center" vertical="center"/>
    </xf>
    <xf numFmtId="10" fontId="10" fillId="4" borderId="1" xfId="2" applyNumberFormat="1" applyFont="1" applyFill="1" applyBorder="1" applyAlignment="1">
      <alignment horizontal="center" vertical="center"/>
    </xf>
    <xf numFmtId="10" fontId="10" fillId="4" borderId="6" xfId="2" applyNumberFormat="1" applyFont="1" applyFill="1" applyBorder="1" applyAlignment="1">
      <alignment horizontal="center" vertical="center"/>
    </xf>
    <xf numFmtId="10" fontId="6" fillId="0" borderId="0" xfId="2" applyNumberFormat="1" applyFont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3" fontId="12" fillId="4" borderId="6" xfId="1" applyNumberFormat="1" applyFont="1" applyFill="1" applyBorder="1" applyAlignment="1">
      <alignment horizontal="center" vertical="center"/>
    </xf>
    <xf numFmtId="3" fontId="6" fillId="0" borderId="13" xfId="1" applyNumberFormat="1" applyBorder="1" applyAlignment="1">
      <alignment horizontal="center" vertical="center"/>
    </xf>
    <xf numFmtId="3" fontId="12" fillId="4" borderId="7" xfId="1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5" fillId="0" borderId="0" xfId="0" applyFont="1"/>
    <xf numFmtId="3" fontId="12" fillId="0" borderId="8" xfId="1" applyNumberFormat="1" applyFont="1" applyBorder="1" applyAlignment="1">
      <alignment horizontal="left" vertical="center"/>
    </xf>
    <xf numFmtId="164" fontId="9" fillId="2" borderId="6" xfId="1" applyNumberFormat="1" applyFont="1" applyFill="1" applyBorder="1" applyAlignment="1">
      <alignment horizontal="left" vertical="center" wrapText="1"/>
    </xf>
    <xf numFmtId="164" fontId="10" fillId="2" borderId="3" xfId="1" applyNumberFormat="1" applyFont="1" applyFill="1" applyBorder="1" applyAlignment="1">
      <alignment horizontal="center" vertical="center" wrapText="1"/>
    </xf>
    <xf numFmtId="164" fontId="10" fillId="2" borderId="7" xfId="1" applyNumberFormat="1" applyFont="1" applyFill="1" applyBorder="1" applyAlignment="1">
      <alignment horizontal="center" vertical="center" wrapText="1"/>
    </xf>
    <xf numFmtId="164" fontId="9" fillId="3" borderId="6" xfId="1" applyNumberFormat="1" applyFont="1" applyFill="1" applyBorder="1" applyAlignment="1">
      <alignment horizontal="left" vertical="center" wrapText="1"/>
    </xf>
    <xf numFmtId="3" fontId="12" fillId="4" borderId="6" xfId="1" applyNumberFormat="1" applyFont="1" applyFill="1" applyBorder="1" applyAlignment="1">
      <alignment horizontal="left" vertical="center" indent="1"/>
    </xf>
    <xf numFmtId="3" fontId="12" fillId="4" borderId="3" xfId="1" applyNumberFormat="1" applyFont="1" applyFill="1" applyBorder="1" applyAlignment="1">
      <alignment vertical="center"/>
    </xf>
    <xf numFmtId="3" fontId="12" fillId="4" borderId="3" xfId="1" applyNumberFormat="1" applyFont="1" applyFill="1" applyBorder="1" applyAlignment="1">
      <alignment horizontal="center" vertical="center"/>
    </xf>
    <xf numFmtId="3" fontId="12" fillId="4" borderId="3" xfId="1" applyNumberFormat="1" applyFont="1" applyFill="1" applyBorder="1" applyAlignment="1" applyProtection="1">
      <alignment horizontal="center" vertical="center"/>
      <protection locked="0"/>
    </xf>
    <xf numFmtId="3" fontId="12" fillId="6" borderId="3" xfId="1" applyNumberFormat="1" applyFont="1" applyFill="1" applyBorder="1" applyAlignment="1">
      <alignment horizontal="center" vertical="center"/>
    </xf>
    <xf numFmtId="3" fontId="9" fillId="4" borderId="6" xfId="1" applyNumberFormat="1" applyFont="1" applyFill="1" applyBorder="1" applyAlignment="1">
      <alignment horizontal="left" vertical="center" indent="1"/>
    </xf>
    <xf numFmtId="3" fontId="9" fillId="4" borderId="3" xfId="1" applyNumberFormat="1" applyFont="1" applyFill="1" applyBorder="1" applyAlignment="1">
      <alignment horizontal="center" vertical="center"/>
    </xf>
    <xf numFmtId="3" fontId="9" fillId="4" borderId="7" xfId="1" applyNumberFormat="1" applyFont="1" applyFill="1" applyBorder="1" applyAlignment="1">
      <alignment horizontal="center" vertical="center"/>
    </xf>
    <xf numFmtId="3" fontId="10" fillId="4" borderId="7" xfId="1" applyNumberFormat="1" applyFont="1" applyFill="1" applyBorder="1" applyAlignment="1">
      <alignment horizontal="center" vertical="center"/>
    </xf>
    <xf numFmtId="3" fontId="10" fillId="4" borderId="6" xfId="1" applyNumberFormat="1" applyFont="1" applyFill="1" applyBorder="1" applyAlignment="1">
      <alignment horizontal="center" vertical="center"/>
    </xf>
    <xf numFmtId="164" fontId="10" fillId="2" borderId="6" xfId="1" applyNumberFormat="1" applyFont="1" applyFill="1" applyBorder="1" applyAlignment="1">
      <alignment horizontal="left" vertical="center" wrapText="1"/>
    </xf>
    <xf numFmtId="164" fontId="10" fillId="2" borderId="0" xfId="1" applyNumberFormat="1" applyFont="1" applyFill="1" applyAlignment="1">
      <alignment horizontal="center" vertical="center" wrapText="1"/>
    </xf>
    <xf numFmtId="164" fontId="10" fillId="2" borderId="5" xfId="1" applyNumberFormat="1" applyFont="1" applyFill="1" applyBorder="1" applyAlignment="1">
      <alignment horizontal="center" vertical="center" wrapText="1"/>
    </xf>
    <xf numFmtId="164" fontId="10" fillId="2" borderId="9" xfId="1" applyNumberFormat="1" applyFont="1" applyFill="1" applyBorder="1" applyAlignment="1">
      <alignment horizontal="center" vertical="center" wrapText="1"/>
    </xf>
    <xf numFmtId="164" fontId="10" fillId="2" borderId="10" xfId="1" applyNumberFormat="1" applyFont="1" applyFill="1" applyBorder="1" applyAlignment="1">
      <alignment horizontal="center" vertical="center" wrapText="1"/>
    </xf>
    <xf numFmtId="3" fontId="13" fillId="4" borderId="3" xfId="1" applyNumberFormat="1" applyFont="1" applyFill="1" applyBorder="1" applyAlignment="1">
      <alignment vertical="center"/>
    </xf>
    <xf numFmtId="3" fontId="3" fillId="0" borderId="14" xfId="0" applyNumberFormat="1" applyFont="1" applyBorder="1" applyAlignment="1">
      <alignment horizontal="center"/>
    </xf>
    <xf numFmtId="3" fontId="13" fillId="4" borderId="3" xfId="1" applyNumberFormat="1" applyFont="1" applyFill="1" applyBorder="1" applyAlignment="1">
      <alignment horizontal="center" vertical="center"/>
    </xf>
    <xf numFmtId="3" fontId="3" fillId="0" borderId="14" xfId="0" applyNumberFormat="1" applyFont="1" applyBorder="1" applyAlignment="1" applyProtection="1">
      <alignment horizontal="center"/>
      <protection locked="0"/>
    </xf>
    <xf numFmtId="3" fontId="13" fillId="6" borderId="3" xfId="1" applyNumberFormat="1" applyFont="1" applyFill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3" fontId="13" fillId="4" borderId="11" xfId="1" applyNumberFormat="1" applyFont="1" applyFill="1" applyBorder="1" applyAlignment="1">
      <alignment horizontal="left" vertical="center" indent="1"/>
    </xf>
    <xf numFmtId="3" fontId="10" fillId="4" borderId="3" xfId="1" applyNumberFormat="1" applyFont="1" applyFill="1" applyBorder="1" applyAlignment="1">
      <alignment horizontal="center" vertical="center"/>
    </xf>
    <xf numFmtId="3" fontId="13" fillId="4" borderId="14" xfId="1" applyNumberFormat="1" applyFont="1" applyFill="1" applyBorder="1" applyAlignment="1">
      <alignment horizontal="center" vertical="center"/>
    </xf>
    <xf numFmtId="3" fontId="13" fillId="4" borderId="14" xfId="1" applyNumberFormat="1" applyFont="1" applyFill="1" applyBorder="1" applyAlignment="1" applyProtection="1">
      <alignment horizontal="center" vertical="center"/>
      <protection locked="0"/>
    </xf>
    <xf numFmtId="3" fontId="13" fillId="4" borderId="13" xfId="1" applyNumberFormat="1" applyFont="1" applyFill="1" applyBorder="1" applyAlignment="1">
      <alignment horizontal="center" vertical="center"/>
    </xf>
    <xf numFmtId="3" fontId="10" fillId="4" borderId="6" xfId="1" applyNumberFormat="1" applyFont="1" applyFill="1" applyBorder="1" applyAlignment="1">
      <alignment horizontal="left" vertical="center" indent="1"/>
    </xf>
    <xf numFmtId="3" fontId="10" fillId="4" borderId="5" xfId="1" applyNumberFormat="1" applyFont="1" applyFill="1" applyBorder="1" applyAlignment="1">
      <alignment horizontal="center" vertical="center"/>
    </xf>
    <xf numFmtId="3" fontId="10" fillId="4" borderId="2" xfId="1" applyNumberFormat="1" applyFont="1" applyFill="1" applyBorder="1" applyAlignment="1">
      <alignment horizontal="center" vertical="center"/>
    </xf>
    <xf numFmtId="3" fontId="13" fillId="0" borderId="3" xfId="1" applyNumberFormat="1" applyFont="1" applyBorder="1" applyAlignment="1">
      <alignment horizontal="left" vertical="center"/>
    </xf>
    <xf numFmtId="164" fontId="10" fillId="3" borderId="4" xfId="1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3" fontId="12" fillId="4" borderId="13" xfId="1" applyNumberFormat="1" applyFont="1" applyFill="1" applyBorder="1" applyAlignment="1">
      <alignment horizontal="center" vertical="center"/>
    </xf>
    <xf numFmtId="3" fontId="9" fillId="4" borderId="2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9" fillId="2" borderId="1" xfId="1" applyNumberFormat="1" applyFont="1" applyFill="1" applyBorder="1" applyAlignment="1">
      <alignment horizontal="left" vertical="center"/>
    </xf>
    <xf numFmtId="9" fontId="13" fillId="8" borderId="1" xfId="0" applyNumberFormat="1" applyFont="1" applyFill="1" applyBorder="1" applyAlignment="1">
      <alignment horizontal="center" vertical="center"/>
    </xf>
    <xf numFmtId="9" fontId="13" fillId="8" borderId="4" xfId="0" applyNumberFormat="1" applyFont="1" applyFill="1" applyBorder="1" applyAlignment="1">
      <alignment horizontal="center" vertical="center"/>
    </xf>
    <xf numFmtId="3" fontId="13" fillId="0" borderId="1" xfId="0" applyNumberFormat="1" applyFont="1" applyBorder="1" applyAlignment="1">
      <alignment horizontal="left" vertical="center" indent="2"/>
    </xf>
    <xf numFmtId="3" fontId="13" fillId="8" borderId="1" xfId="0" applyNumberFormat="1" applyFont="1" applyFill="1" applyBorder="1" applyAlignment="1">
      <alignment horizontal="center" vertical="center"/>
    </xf>
    <xf numFmtId="3" fontId="13" fillId="8" borderId="1" xfId="0" applyNumberFormat="1" applyFont="1" applyFill="1" applyBorder="1" applyAlignment="1" applyProtection="1">
      <alignment horizontal="center" vertical="center"/>
      <protection locked="0"/>
    </xf>
    <xf numFmtId="3" fontId="13" fillId="9" borderId="1" xfId="0" applyNumberFormat="1" applyFont="1" applyFill="1" applyBorder="1" applyAlignment="1">
      <alignment horizontal="center" vertical="center"/>
    </xf>
    <xf numFmtId="3" fontId="13" fillId="8" borderId="1" xfId="0" applyNumberFormat="1" applyFont="1" applyFill="1" applyBorder="1" applyAlignment="1">
      <alignment horizontal="center" vertical="center" wrapText="1"/>
    </xf>
    <xf numFmtId="3" fontId="13" fillId="10" borderId="1" xfId="0" applyNumberFormat="1" applyFont="1" applyFill="1" applyBorder="1" applyAlignment="1">
      <alignment horizontal="center" vertical="center" wrapText="1"/>
    </xf>
    <xf numFmtId="3" fontId="13" fillId="8" borderId="6" xfId="0" applyNumberFormat="1" applyFont="1" applyFill="1" applyBorder="1" applyAlignment="1">
      <alignment horizontal="center" vertical="center"/>
    </xf>
    <xf numFmtId="3" fontId="13" fillId="8" borderId="13" xfId="0" applyNumberFormat="1" applyFont="1" applyFill="1" applyBorder="1" applyAlignment="1">
      <alignment horizontal="center" vertical="center"/>
    </xf>
    <xf numFmtId="3" fontId="13" fillId="8" borderId="7" xfId="0" applyNumberFormat="1" applyFont="1" applyFill="1" applyBorder="1" applyAlignment="1">
      <alignment horizontal="center" vertical="center"/>
    </xf>
    <xf numFmtId="3" fontId="13" fillId="10" borderId="1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2" fillId="0" borderId="3" xfId="1" applyFont="1" applyBorder="1" applyAlignment="1">
      <alignment horizontal="left" vertical="center"/>
    </xf>
    <xf numFmtId="0" fontId="12" fillId="0" borderId="3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3" fontId="13" fillId="9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0" fontId="13" fillId="0" borderId="8" xfId="1" applyFont="1" applyBorder="1" applyAlignment="1">
      <alignment horizontal="center" vertical="center"/>
    </xf>
    <xf numFmtId="3" fontId="13" fillId="8" borderId="1" xfId="0" applyNumberFormat="1" applyFont="1" applyFill="1" applyBorder="1" applyAlignment="1">
      <alignment horizontal="left" vertical="center" indent="1"/>
    </xf>
    <xf numFmtId="3" fontId="13" fillId="8" borderId="6" xfId="0" applyNumberFormat="1" applyFont="1" applyFill="1" applyBorder="1" applyAlignment="1">
      <alignment horizontal="left" vertical="center" indent="1"/>
    </xf>
    <xf numFmtId="3" fontId="15" fillId="8" borderId="0" xfId="0" applyNumberFormat="1" applyFont="1" applyFill="1" applyAlignment="1">
      <alignment horizontal="left" vertical="center" indent="1"/>
    </xf>
    <xf numFmtId="3" fontId="13" fillId="4" borderId="0" xfId="1" applyNumberFormat="1" applyFont="1" applyFill="1" applyAlignment="1">
      <alignment horizontal="center" vertical="center"/>
    </xf>
    <xf numFmtId="3" fontId="13" fillId="8" borderId="0" xfId="0" applyNumberFormat="1" applyFont="1" applyFill="1" applyAlignment="1">
      <alignment horizontal="center" vertical="center"/>
    </xf>
    <xf numFmtId="3" fontId="13" fillId="8" borderId="0" xfId="0" applyNumberFormat="1" applyFont="1" applyFill="1" applyAlignment="1" applyProtection="1">
      <alignment horizontal="center" vertical="center"/>
      <protection locked="0"/>
    </xf>
    <xf numFmtId="3" fontId="13" fillId="9" borderId="0" xfId="0" applyNumberFormat="1" applyFont="1" applyFill="1" applyAlignment="1">
      <alignment horizontal="center" vertical="center"/>
    </xf>
    <xf numFmtId="3" fontId="13" fillId="8" borderId="0" xfId="0" applyNumberFormat="1" applyFont="1" applyFill="1" applyAlignment="1">
      <alignment horizontal="left" vertical="center" indent="1"/>
    </xf>
    <xf numFmtId="3" fontId="13" fillId="11" borderId="1" xfId="3" applyNumberFormat="1" applyFont="1" applyFill="1" applyBorder="1" applyAlignment="1">
      <alignment horizontal="center" vertical="center"/>
    </xf>
    <xf numFmtId="3" fontId="13" fillId="8" borderId="1" xfId="3" applyNumberFormat="1" applyFont="1" applyFill="1" applyBorder="1" applyAlignment="1">
      <alignment horizontal="center" vertical="center"/>
    </xf>
    <xf numFmtId="3" fontId="13" fillId="9" borderId="1" xfId="0" applyNumberFormat="1" applyFont="1" applyFill="1" applyBorder="1" applyAlignment="1">
      <alignment horizontal="left" vertical="center" indent="1"/>
    </xf>
    <xf numFmtId="3" fontId="13" fillId="9" borderId="1" xfId="3" applyNumberFormat="1" applyFont="1" applyFill="1" applyBorder="1" applyAlignment="1">
      <alignment horizontal="center" vertical="center"/>
    </xf>
    <xf numFmtId="3" fontId="10" fillId="8" borderId="1" xfId="0" applyNumberFormat="1" applyFont="1" applyFill="1" applyBorder="1" applyAlignment="1">
      <alignment horizontal="left" vertical="center" indent="1"/>
    </xf>
    <xf numFmtId="3" fontId="10" fillId="8" borderId="1" xfId="3" applyNumberFormat="1" applyFont="1" applyFill="1" applyBorder="1" applyAlignment="1">
      <alignment horizontal="center" vertical="center"/>
    </xf>
    <xf numFmtId="0" fontId="6" fillId="0" borderId="0" xfId="1" applyAlignment="1">
      <alignment horizontal="left" vertical="center"/>
    </xf>
    <xf numFmtId="3" fontId="13" fillId="9" borderId="6" xfId="0" applyNumberFormat="1" applyFont="1" applyFill="1" applyBorder="1" applyAlignment="1">
      <alignment horizontal="left" vertical="center" indent="1"/>
    </xf>
    <xf numFmtId="3" fontId="13" fillId="9" borderId="7" xfId="0" applyNumberFormat="1" applyFont="1" applyFill="1" applyBorder="1" applyAlignment="1">
      <alignment horizontal="left" vertical="center" indent="1"/>
    </xf>
    <xf numFmtId="3" fontId="10" fillId="8" borderId="6" xfId="0" applyNumberFormat="1" applyFont="1" applyFill="1" applyBorder="1" applyAlignment="1">
      <alignment horizontal="left" vertical="center" indent="1"/>
    </xf>
    <xf numFmtId="3" fontId="10" fillId="8" borderId="7" xfId="3" applyNumberFormat="1" applyFont="1" applyFill="1" applyBorder="1" applyAlignment="1">
      <alignment horizontal="center" vertical="center"/>
    </xf>
    <xf numFmtId="3" fontId="10" fillId="8" borderId="1" xfId="3" applyNumberFormat="1" applyFont="1" applyFill="1" applyBorder="1" applyAlignment="1" applyProtection="1">
      <alignment horizontal="center" vertical="center"/>
    </xf>
    <xf numFmtId="3" fontId="13" fillId="8" borderId="1" xfId="3" applyNumberFormat="1" applyFont="1" applyFill="1" applyBorder="1" applyAlignment="1" applyProtection="1">
      <alignment horizontal="center" vertical="center"/>
    </xf>
    <xf numFmtId="3" fontId="13" fillId="8" borderId="1" xfId="3" applyNumberFormat="1" applyFont="1" applyFill="1" applyBorder="1" applyAlignment="1" applyProtection="1">
      <alignment horizontal="center" vertical="center"/>
      <protection locked="0"/>
    </xf>
    <xf numFmtId="3" fontId="13" fillId="10" borderId="1" xfId="3" applyNumberFormat="1" applyFont="1" applyFill="1" applyBorder="1" applyAlignment="1">
      <alignment horizontal="center" vertical="center"/>
    </xf>
    <xf numFmtId="3" fontId="13" fillId="6" borderId="1" xfId="1" applyNumberFormat="1" applyFont="1" applyFill="1" applyBorder="1" applyAlignment="1">
      <alignment horizontal="center" vertical="center"/>
    </xf>
    <xf numFmtId="3" fontId="13" fillId="9" borderId="1" xfId="3" applyNumberFormat="1" applyFont="1" applyFill="1" applyBorder="1" applyAlignment="1" applyProtection="1">
      <alignment horizontal="center" vertical="center"/>
    </xf>
    <xf numFmtId="3" fontId="15" fillId="8" borderId="1" xfId="0" applyNumberFormat="1" applyFont="1" applyFill="1" applyBorder="1" applyAlignment="1">
      <alignment horizontal="left" vertical="center" indent="1"/>
    </xf>
    <xf numFmtId="3" fontId="10" fillId="8" borderId="0" xfId="3" applyNumberFormat="1" applyFont="1" applyFill="1" applyBorder="1" applyAlignment="1" applyProtection="1">
      <alignment horizontal="center" vertical="center"/>
    </xf>
    <xf numFmtId="3" fontId="10" fillId="8" borderId="0" xfId="0" applyNumberFormat="1" applyFont="1" applyFill="1" applyAlignment="1">
      <alignment horizontal="left" vertical="center" indent="1"/>
    </xf>
    <xf numFmtId="3" fontId="10" fillId="8" borderId="0" xfId="3" applyNumberFormat="1" applyFont="1" applyFill="1" applyAlignment="1">
      <alignment horizontal="center" vertical="center"/>
    </xf>
    <xf numFmtId="165" fontId="15" fillId="8" borderId="0" xfId="0" applyNumberFormat="1" applyFont="1" applyFill="1" applyAlignment="1">
      <alignment horizontal="left" vertical="center" indent="1"/>
    </xf>
    <xf numFmtId="165" fontId="13" fillId="4" borderId="0" xfId="1" applyNumberFormat="1" applyFont="1" applyFill="1" applyAlignment="1">
      <alignment horizontal="center" vertical="center"/>
    </xf>
    <xf numFmtId="165" fontId="13" fillId="8" borderId="0" xfId="0" applyNumberFormat="1" applyFont="1" applyFill="1" applyAlignment="1">
      <alignment horizontal="center" vertical="center"/>
    </xf>
    <xf numFmtId="165" fontId="13" fillId="8" borderId="0" xfId="0" applyNumberFormat="1" applyFont="1" applyFill="1" applyAlignment="1" applyProtection="1">
      <alignment horizontal="center" vertical="center"/>
      <protection locked="0"/>
    </xf>
    <xf numFmtId="165" fontId="13" fillId="9" borderId="0" xfId="0" applyNumberFormat="1" applyFont="1" applyFill="1" applyAlignment="1">
      <alignment horizontal="center" vertical="center"/>
    </xf>
    <xf numFmtId="165" fontId="13" fillId="8" borderId="6" xfId="0" applyNumberFormat="1" applyFont="1" applyFill="1" applyBorder="1" applyAlignment="1">
      <alignment horizontal="left" vertical="center" indent="1"/>
    </xf>
    <xf numFmtId="165" fontId="13" fillId="8" borderId="7" xfId="0" applyNumberFormat="1" applyFont="1" applyFill="1" applyBorder="1" applyAlignment="1">
      <alignment horizontal="center" vertical="center"/>
    </xf>
    <xf numFmtId="165" fontId="13" fillId="11" borderId="1" xfId="3" applyNumberFormat="1" applyFont="1" applyFill="1" applyBorder="1" applyAlignment="1">
      <alignment horizontal="center" vertical="center"/>
    </xf>
    <xf numFmtId="165" fontId="13" fillId="8" borderId="1" xfId="3" applyNumberFormat="1" applyFont="1" applyFill="1" applyBorder="1" applyAlignment="1">
      <alignment horizontal="center" vertical="center"/>
    </xf>
    <xf numFmtId="165" fontId="6" fillId="0" borderId="0" xfId="1" applyNumberFormat="1" applyAlignment="1">
      <alignment horizontal="center" vertical="center"/>
    </xf>
    <xf numFmtId="165" fontId="13" fillId="9" borderId="6" xfId="0" applyNumberFormat="1" applyFont="1" applyFill="1" applyBorder="1" applyAlignment="1">
      <alignment horizontal="left" vertical="center" indent="1"/>
    </xf>
    <xf numFmtId="165" fontId="13" fillId="9" borderId="7" xfId="0" applyNumberFormat="1" applyFont="1" applyFill="1" applyBorder="1" applyAlignment="1">
      <alignment horizontal="left" vertical="center" indent="1"/>
    </xf>
    <xf numFmtId="165" fontId="13" fillId="9" borderId="1" xfId="3" applyNumberFormat="1" applyFont="1" applyFill="1" applyBorder="1" applyAlignment="1">
      <alignment horizontal="center" vertical="center"/>
    </xf>
    <xf numFmtId="165" fontId="10" fillId="8" borderId="6" xfId="0" applyNumberFormat="1" applyFont="1" applyFill="1" applyBorder="1" applyAlignment="1">
      <alignment horizontal="left" vertical="center" indent="1"/>
    </xf>
    <xf numFmtId="165" fontId="10" fillId="8" borderId="7" xfId="3" applyNumberFormat="1" applyFont="1" applyFill="1" applyBorder="1" applyAlignment="1">
      <alignment horizontal="center" vertical="center"/>
    </xf>
    <xf numFmtId="165" fontId="10" fillId="8" borderId="1" xfId="3" applyNumberFormat="1" applyFont="1" applyFill="1" applyBorder="1" applyAlignment="1">
      <alignment horizontal="center" vertical="center"/>
    </xf>
    <xf numFmtId="164" fontId="9" fillId="2" borderId="6" xfId="1" applyNumberFormat="1" applyFont="1" applyFill="1" applyBorder="1" applyAlignment="1">
      <alignment horizontal="left" vertical="center"/>
    </xf>
    <xf numFmtId="164" fontId="10" fillId="2" borderId="11" xfId="1" applyNumberFormat="1" applyFont="1" applyFill="1" applyBorder="1" applyAlignment="1">
      <alignment horizontal="center" vertical="center" wrapText="1"/>
    </xf>
    <xf numFmtId="164" fontId="10" fillId="2" borderId="13" xfId="1" applyNumberFormat="1" applyFont="1" applyFill="1" applyBorder="1" applyAlignment="1">
      <alignment horizontal="center" vertical="center" wrapText="1"/>
    </xf>
    <xf numFmtId="164" fontId="9" fillId="3" borderId="3" xfId="1" applyNumberFormat="1" applyFont="1" applyFill="1" applyBorder="1" applyAlignment="1">
      <alignment horizontal="left" vertical="center" wrapText="1"/>
    </xf>
    <xf numFmtId="3" fontId="13" fillId="11" borderId="2" xfId="3" applyNumberFormat="1" applyFont="1" applyFill="1" applyBorder="1" applyAlignment="1" applyProtection="1">
      <alignment horizontal="center" vertical="center"/>
    </xf>
    <xf numFmtId="3" fontId="13" fillId="11" borderId="1" xfId="0" applyNumberFormat="1" applyFont="1" applyFill="1" applyBorder="1" applyAlignment="1">
      <alignment horizontal="center" vertical="center"/>
    </xf>
    <xf numFmtId="3" fontId="13" fillId="8" borderId="7" xfId="3" applyNumberFormat="1" applyFont="1" applyFill="1" applyBorder="1" applyAlignment="1" applyProtection="1">
      <alignment horizontal="center" vertical="center"/>
    </xf>
    <xf numFmtId="3" fontId="13" fillId="11" borderId="1" xfId="3" applyNumberFormat="1" applyFont="1" applyFill="1" applyBorder="1" applyAlignment="1" applyProtection="1">
      <alignment horizontal="center" vertical="center"/>
    </xf>
    <xf numFmtId="3" fontId="13" fillId="8" borderId="1" xfId="0" quotePrefix="1" applyNumberFormat="1" applyFont="1" applyFill="1" applyBorder="1" applyAlignment="1">
      <alignment horizontal="center" vertical="center"/>
    </xf>
    <xf numFmtId="3" fontId="10" fillId="8" borderId="6" xfId="3" applyNumberFormat="1" applyFont="1" applyFill="1" applyBorder="1" applyAlignment="1">
      <alignment horizontal="center" vertical="center"/>
    </xf>
    <xf numFmtId="0" fontId="6" fillId="0" borderId="3" xfId="1" applyBorder="1" applyAlignment="1">
      <alignment horizontal="center" vertical="center"/>
    </xf>
    <xf numFmtId="3" fontId="13" fillId="8" borderId="3" xfId="3" applyNumberFormat="1" applyFont="1" applyFill="1" applyBorder="1" applyAlignment="1">
      <alignment horizontal="center" vertical="center"/>
    </xf>
    <xf numFmtId="3" fontId="13" fillId="8" borderId="13" xfId="3" applyNumberFormat="1" applyFont="1" applyFill="1" applyBorder="1" applyAlignment="1" applyProtection="1">
      <alignment horizontal="center" vertical="center"/>
    </xf>
    <xf numFmtId="3" fontId="13" fillId="8" borderId="7" xfId="3" applyNumberFormat="1" applyFont="1" applyFill="1" applyBorder="1" applyAlignment="1">
      <alignment horizontal="center" vertical="center"/>
    </xf>
    <xf numFmtId="3" fontId="13" fillId="8" borderId="13" xfId="3" applyNumberFormat="1" applyFont="1" applyFill="1" applyBorder="1" applyAlignment="1">
      <alignment horizontal="center" vertical="center"/>
    </xf>
    <xf numFmtId="3" fontId="10" fillId="8" borderId="7" xfId="3" applyNumberFormat="1" applyFont="1" applyFill="1" applyBorder="1" applyAlignment="1" applyProtection="1">
      <alignment horizontal="center" vertical="center"/>
    </xf>
    <xf numFmtId="3" fontId="10" fillId="8" borderId="2" xfId="3" applyNumberFormat="1" applyFont="1" applyFill="1" applyBorder="1" applyAlignment="1">
      <alignment horizontal="center" vertical="center"/>
    </xf>
    <xf numFmtId="3" fontId="12" fillId="4" borderId="1" xfId="1" applyNumberFormat="1" applyFont="1" applyFill="1" applyBorder="1" applyAlignment="1">
      <alignment horizontal="left" vertical="center" wrapText="1" indent="1"/>
    </xf>
    <xf numFmtId="3" fontId="13" fillId="4" borderId="1" xfId="1" applyNumberFormat="1" applyFont="1" applyFill="1" applyBorder="1" applyAlignment="1">
      <alignment horizontal="center" vertical="center" wrapText="1"/>
    </xf>
    <xf numFmtId="3" fontId="9" fillId="4" borderId="1" xfId="1" applyNumberFormat="1" applyFont="1" applyFill="1" applyBorder="1" applyAlignment="1">
      <alignment horizontal="left" vertical="center" wrapText="1" indent="1"/>
    </xf>
    <xf numFmtId="3" fontId="10" fillId="4" borderId="1" xfId="1" applyNumberFormat="1" applyFont="1" applyFill="1" applyBorder="1" applyAlignment="1">
      <alignment horizontal="center" vertical="center" wrapText="1"/>
    </xf>
    <xf numFmtId="3" fontId="12" fillId="6" borderId="1" xfId="1" applyNumberFormat="1" applyFont="1" applyFill="1" applyBorder="1" applyAlignment="1">
      <alignment horizontal="left" vertical="center" wrapText="1" indent="1"/>
    </xf>
    <xf numFmtId="3" fontId="16" fillId="4" borderId="1" xfId="1" applyNumberFormat="1" applyFont="1" applyFill="1" applyBorder="1" applyAlignment="1">
      <alignment horizontal="left" vertical="center" wrapText="1" indent="1"/>
    </xf>
    <xf numFmtId="0" fontId="17" fillId="0" borderId="0" xfId="1" applyFont="1" applyAlignment="1">
      <alignment vertical="center"/>
    </xf>
    <xf numFmtId="0" fontId="17" fillId="0" borderId="0" xfId="1" applyFont="1"/>
    <xf numFmtId="0" fontId="13" fillId="0" borderId="0" xfId="1" applyFont="1" applyAlignment="1">
      <alignment vertical="center"/>
    </xf>
    <xf numFmtId="164" fontId="10" fillId="12" borderId="1" xfId="1" applyNumberFormat="1" applyFont="1" applyFill="1" applyBorder="1" applyAlignment="1">
      <alignment horizontal="center" vertical="center" wrapText="1"/>
    </xf>
    <xf numFmtId="164" fontId="10" fillId="12" borderId="1" xfId="1" applyNumberFormat="1" applyFont="1" applyFill="1" applyBorder="1" applyAlignment="1">
      <alignment horizontal="center" vertical="center"/>
    </xf>
    <xf numFmtId="164" fontId="10" fillId="0" borderId="0" xfId="1" applyNumberFormat="1" applyFont="1" applyAlignment="1">
      <alignment vertical="center"/>
    </xf>
    <xf numFmtId="164" fontId="10" fillId="0" borderId="0" xfId="1" applyNumberFormat="1" applyFont="1"/>
    <xf numFmtId="9" fontId="10" fillId="13" borderId="2" xfId="1" applyNumberFormat="1" applyFont="1" applyFill="1" applyBorder="1" applyAlignment="1">
      <alignment horizontal="left" vertical="center" wrapText="1"/>
    </xf>
    <xf numFmtId="9" fontId="10" fillId="2" borderId="2" xfId="1" applyNumberFormat="1" applyFont="1" applyFill="1" applyBorder="1" applyAlignment="1">
      <alignment horizontal="center" vertical="center"/>
    </xf>
    <xf numFmtId="9" fontId="10" fillId="2" borderId="16" xfId="0" applyNumberFormat="1" applyFont="1" applyFill="1" applyBorder="1" applyAlignment="1">
      <alignment horizontal="center" vertical="center"/>
    </xf>
    <xf numFmtId="9" fontId="10" fillId="2" borderId="13" xfId="0" applyNumberFormat="1" applyFont="1" applyFill="1" applyBorder="1" applyAlignment="1">
      <alignment horizontal="center" vertical="center"/>
    </xf>
    <xf numFmtId="9" fontId="10" fillId="0" borderId="0" xfId="1" applyNumberFormat="1" applyFont="1" applyAlignment="1">
      <alignment vertical="center"/>
    </xf>
    <xf numFmtId="3" fontId="13" fillId="4" borderId="1" xfId="1" applyNumberFormat="1" applyFont="1" applyFill="1" applyBorder="1" applyAlignment="1">
      <alignment horizontal="left" vertical="center" wrapText="1" indent="2"/>
    </xf>
    <xf numFmtId="3" fontId="13" fillId="0" borderId="13" xfId="0" applyNumberFormat="1" applyFont="1" applyBorder="1" applyAlignment="1">
      <alignment horizontal="center" vertical="center"/>
    </xf>
    <xf numFmtId="3" fontId="13" fillId="0" borderId="13" xfId="0" applyNumberFormat="1" applyFont="1" applyBorder="1" applyAlignment="1" applyProtection="1">
      <alignment horizontal="center" vertical="center"/>
      <protection locked="0"/>
    </xf>
    <xf numFmtId="3" fontId="13" fillId="14" borderId="13" xfId="0" applyNumberFormat="1" applyFont="1" applyFill="1" applyBorder="1" applyAlignment="1">
      <alignment horizontal="center" vertical="center"/>
    </xf>
    <xf numFmtId="3" fontId="13" fillId="11" borderId="13" xfId="0" applyNumberFormat="1" applyFont="1" applyFill="1" applyBorder="1" applyAlignment="1">
      <alignment horizontal="center" vertical="center"/>
    </xf>
    <xf numFmtId="3" fontId="13" fillId="0" borderId="13" xfId="0" quotePrefix="1" applyNumberFormat="1" applyFont="1" applyBorder="1" applyAlignment="1">
      <alignment horizontal="center" vertical="center"/>
    </xf>
    <xf numFmtId="3" fontId="13" fillId="0" borderId="0" xfId="1" applyNumberFormat="1" applyFont="1" applyAlignment="1">
      <alignment vertical="center"/>
    </xf>
    <xf numFmtId="3" fontId="13" fillId="0" borderId="0" xfId="1" applyNumberFormat="1" applyFont="1"/>
    <xf numFmtId="3" fontId="15" fillId="0" borderId="13" xfId="0" applyNumberFormat="1" applyFont="1" applyBorder="1" applyAlignment="1">
      <alignment horizontal="center" vertical="center"/>
    </xf>
    <xf numFmtId="9" fontId="10" fillId="13" borderId="1" xfId="1" applyNumberFormat="1" applyFont="1" applyFill="1" applyBorder="1" applyAlignment="1">
      <alignment horizontal="left" vertical="center" wrapText="1"/>
    </xf>
    <xf numFmtId="9" fontId="10" fillId="2" borderId="1" xfId="1" applyNumberFormat="1" applyFont="1" applyFill="1" applyBorder="1" applyAlignment="1">
      <alignment horizontal="center" vertical="center"/>
    </xf>
    <xf numFmtId="9" fontId="10" fillId="13" borderId="1" xfId="1" applyNumberFormat="1" applyFont="1" applyFill="1" applyBorder="1" applyAlignment="1">
      <alignment horizontal="center" vertical="center"/>
    </xf>
    <xf numFmtId="9" fontId="10" fillId="13" borderId="1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165" fontId="10" fillId="13" borderId="1" xfId="1" applyNumberFormat="1" applyFont="1" applyFill="1" applyBorder="1" applyAlignment="1">
      <alignment horizontal="left" vertical="center" wrapText="1"/>
    </xf>
    <xf numFmtId="165" fontId="10" fillId="13" borderId="1" xfId="1" applyNumberFormat="1" applyFont="1" applyFill="1" applyBorder="1" applyAlignment="1">
      <alignment horizontal="center" vertical="center"/>
    </xf>
    <xf numFmtId="165" fontId="10" fillId="13" borderId="13" xfId="0" applyNumberFormat="1" applyFont="1" applyFill="1" applyBorder="1" applyAlignment="1">
      <alignment horizontal="center" vertical="center"/>
    </xf>
    <xf numFmtId="165" fontId="10" fillId="0" borderId="0" xfId="1" applyNumberFormat="1" applyFont="1" applyAlignment="1">
      <alignment horizontal="center" vertical="center"/>
    </xf>
    <xf numFmtId="165" fontId="10" fillId="0" borderId="0" xfId="1" applyNumberFormat="1" applyFont="1" applyAlignment="1">
      <alignment vertical="center"/>
    </xf>
    <xf numFmtId="166" fontId="13" fillId="4" borderId="1" xfId="1" applyNumberFormat="1" applyFont="1" applyFill="1" applyBorder="1" applyAlignment="1">
      <alignment horizontal="left" vertical="center" wrapText="1" indent="2"/>
    </xf>
    <xf numFmtId="166" fontId="10" fillId="4" borderId="1" xfId="1" applyNumberFormat="1" applyFont="1" applyFill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/>
    </xf>
    <xf numFmtId="166" fontId="13" fillId="0" borderId="13" xfId="0" applyNumberFormat="1" applyFont="1" applyBorder="1" applyAlignment="1" applyProtection="1">
      <alignment horizontal="center" vertical="center"/>
      <protection locked="0"/>
    </xf>
    <xf numFmtId="166" fontId="13" fillId="14" borderId="13" xfId="0" applyNumberFormat="1" applyFont="1" applyFill="1" applyBorder="1" applyAlignment="1">
      <alignment horizontal="center" vertical="center"/>
    </xf>
    <xf numFmtId="166" fontId="13" fillId="0" borderId="13" xfId="0" applyNumberFormat="1" applyFont="1" applyBorder="1" applyAlignment="1">
      <alignment horizontal="center" vertical="center" wrapText="1"/>
    </xf>
    <xf numFmtId="166" fontId="13" fillId="0" borderId="0" xfId="1" applyNumberFormat="1" applyFont="1" applyAlignment="1">
      <alignment vertical="center"/>
    </xf>
    <xf numFmtId="166" fontId="13" fillId="0" borderId="0" xfId="1" applyNumberFormat="1" applyFont="1"/>
    <xf numFmtId="166" fontId="13" fillId="0" borderId="17" xfId="0" applyNumberFormat="1" applyFont="1" applyBorder="1" applyAlignment="1">
      <alignment horizontal="center" vertical="center"/>
    </xf>
    <xf numFmtId="166" fontId="13" fillId="0" borderId="15" xfId="0" applyNumberFormat="1" applyFont="1" applyBorder="1" applyAlignment="1">
      <alignment horizontal="center" vertical="center"/>
    </xf>
    <xf numFmtId="164" fontId="10" fillId="12" borderId="1" xfId="1" applyNumberFormat="1" applyFont="1" applyFill="1" applyBorder="1" applyAlignment="1">
      <alignment horizontal="centerContinuous" vertical="center"/>
    </xf>
    <xf numFmtId="10" fontId="10" fillId="13" borderId="1" xfId="1" applyNumberFormat="1" applyFont="1" applyFill="1" applyBorder="1" applyAlignment="1">
      <alignment horizontal="left" vertical="center" wrapText="1"/>
    </xf>
    <xf numFmtId="10" fontId="10" fillId="0" borderId="0" xfId="1" applyNumberFormat="1" applyFont="1" applyAlignment="1">
      <alignment vertical="center"/>
    </xf>
    <xf numFmtId="10" fontId="13" fillId="4" borderId="1" xfId="1" applyNumberFormat="1" applyFont="1" applyFill="1" applyBorder="1" applyAlignment="1">
      <alignment horizontal="center" vertical="center"/>
    </xf>
    <xf numFmtId="3" fontId="13" fillId="4" borderId="5" xfId="1" applyNumberFormat="1" applyFont="1" applyFill="1" applyBorder="1" applyAlignment="1">
      <alignment horizontal="left" vertical="center" wrapText="1" indent="2"/>
    </xf>
    <xf numFmtId="3" fontId="13" fillId="0" borderId="18" xfId="0" applyNumberFormat="1" applyFont="1" applyBorder="1" applyAlignment="1">
      <alignment horizontal="center" vertical="center"/>
    </xf>
    <xf numFmtId="164" fontId="10" fillId="2" borderId="12" xfId="1" applyNumberFormat="1" applyFont="1" applyFill="1" applyBorder="1" applyAlignment="1">
      <alignment horizontal="centerContinuous" vertical="center"/>
    </xf>
    <xf numFmtId="165" fontId="10" fillId="2" borderId="19" xfId="0" applyNumberFormat="1" applyFont="1" applyFill="1" applyBorder="1" applyAlignment="1">
      <alignment horizontal="centerContinuous" vertical="center"/>
    </xf>
    <xf numFmtId="164" fontId="10" fillId="2" borderId="6" xfId="1" applyNumberFormat="1" applyFont="1" applyFill="1" applyBorder="1" applyAlignment="1">
      <alignment horizontal="centerContinuous" vertical="center"/>
    </xf>
    <xf numFmtId="165" fontId="10" fillId="2" borderId="15" xfId="0" applyNumberFormat="1" applyFont="1" applyFill="1" applyBorder="1" applyAlignment="1">
      <alignment horizontal="centerContinuous" vertical="center"/>
    </xf>
    <xf numFmtId="164" fontId="10" fillId="2" borderId="11" xfId="1" applyNumberFormat="1" applyFont="1" applyFill="1" applyBorder="1" applyAlignment="1">
      <alignment horizontal="centerContinuous" vertical="center"/>
    </xf>
    <xf numFmtId="165" fontId="10" fillId="2" borderId="20" xfId="0" applyNumberFormat="1" applyFont="1" applyFill="1" applyBorder="1" applyAlignment="1">
      <alignment horizontal="centerContinuous" vertical="center"/>
    </xf>
    <xf numFmtId="10" fontId="10" fillId="13" borderId="1" xfId="1" applyNumberFormat="1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Continuous" vertical="center"/>
    </xf>
    <xf numFmtId="165" fontId="10" fillId="2" borderId="1" xfId="0" applyNumberFormat="1" applyFont="1" applyFill="1" applyBorder="1" applyAlignment="1">
      <alignment horizontal="centerContinuous" vertical="center"/>
    </xf>
    <xf numFmtId="10" fontId="13" fillId="0" borderId="1" xfId="0" applyNumberFormat="1" applyFont="1" applyBorder="1" applyAlignment="1">
      <alignment horizontal="center" vertical="center"/>
    </xf>
    <xf numFmtId="10" fontId="13" fillId="4" borderId="1" xfId="1" applyNumberFormat="1" applyFont="1" applyFill="1" applyBorder="1" applyAlignment="1" applyProtection="1">
      <alignment horizontal="center" vertical="center"/>
      <protection locked="0"/>
    </xf>
    <xf numFmtId="10" fontId="13" fillId="0" borderId="1" xfId="0" applyNumberFormat="1" applyFont="1" applyBorder="1" applyAlignment="1" applyProtection="1">
      <alignment horizontal="center" vertical="center"/>
      <protection locked="0"/>
    </xf>
    <xf numFmtId="10" fontId="13" fillId="0" borderId="1" xfId="1" applyNumberFormat="1" applyFont="1" applyBorder="1" applyAlignment="1">
      <alignment horizontal="center" vertical="center"/>
    </xf>
    <xf numFmtId="165" fontId="13" fillId="0" borderId="1" xfId="3" applyNumberFormat="1" applyFont="1" applyFill="1" applyBorder="1" applyAlignment="1">
      <alignment horizontal="center" vertical="center"/>
    </xf>
    <xf numFmtId="10" fontId="13" fillId="4" borderId="4" xfId="1" applyNumberFormat="1" applyFont="1" applyFill="1" applyBorder="1" applyAlignment="1">
      <alignment horizontal="center" vertical="center"/>
    </xf>
    <xf numFmtId="10" fontId="13" fillId="0" borderId="4" xfId="0" applyNumberFormat="1" applyFont="1" applyBorder="1" applyAlignment="1">
      <alignment horizontal="center" vertical="center"/>
    </xf>
    <xf numFmtId="10" fontId="13" fillId="0" borderId="6" xfId="0" applyNumberFormat="1" applyFont="1" applyBorder="1" applyAlignment="1">
      <alignment horizontal="center" vertical="center"/>
    </xf>
    <xf numFmtId="9" fontId="6" fillId="0" borderId="13" xfId="0" applyNumberFormat="1" applyFont="1" applyBorder="1" applyAlignment="1">
      <alignment horizontal="center"/>
    </xf>
    <xf numFmtId="10" fontId="13" fillId="0" borderId="13" xfId="0" applyNumberFormat="1" applyFont="1" applyBorder="1" applyAlignment="1">
      <alignment horizontal="center" vertical="center"/>
    </xf>
    <xf numFmtId="10" fontId="6" fillId="0" borderId="13" xfId="0" applyNumberFormat="1" applyFont="1" applyBorder="1" applyAlignment="1">
      <alignment horizontal="center"/>
    </xf>
    <xf numFmtId="10" fontId="6" fillId="0" borderId="13" xfId="0" applyNumberFormat="1" applyFont="1" applyBorder="1" applyAlignment="1">
      <alignment horizontal="center" vertical="center"/>
    </xf>
    <xf numFmtId="10" fontId="13" fillId="4" borderId="2" xfId="1" applyNumberFormat="1" applyFont="1" applyFill="1" applyBorder="1" applyAlignment="1">
      <alignment horizontal="center" vertical="center"/>
    </xf>
    <xf numFmtId="10" fontId="13" fillId="0" borderId="2" xfId="0" applyNumberFormat="1" applyFont="1" applyBorder="1" applyAlignment="1">
      <alignment horizontal="center" vertical="center"/>
    </xf>
    <xf numFmtId="3" fontId="10" fillId="4" borderId="1" xfId="1" applyNumberFormat="1" applyFont="1" applyFill="1" applyBorder="1" applyAlignment="1">
      <alignment horizontal="left" vertical="center" wrapText="1" indent="2"/>
    </xf>
    <xf numFmtId="10" fontId="10" fillId="4" borderId="1" xfId="1" applyNumberFormat="1" applyFont="1" applyFill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Continuous" vertical="center"/>
    </xf>
    <xf numFmtId="10" fontId="10" fillId="4" borderId="1" xfId="1" applyNumberFormat="1" applyFont="1" applyFill="1" applyBorder="1" applyAlignment="1" applyProtection="1">
      <alignment horizontal="center" vertical="center"/>
      <protection locked="0"/>
    </xf>
    <xf numFmtId="10" fontId="10" fillId="0" borderId="1" xfId="0" applyNumberFormat="1" applyFont="1" applyBorder="1" applyAlignment="1" applyProtection="1">
      <alignment horizontal="center" vertical="center"/>
      <protection locked="0"/>
    </xf>
    <xf numFmtId="10" fontId="10" fillId="0" borderId="1" xfId="0" applyNumberFormat="1" applyFont="1" applyBorder="1" applyAlignment="1">
      <alignment horizontal="center" vertical="center"/>
    </xf>
    <xf numFmtId="10" fontId="10" fillId="0" borderId="1" xfId="1" applyNumberFormat="1" applyFont="1" applyBorder="1" applyAlignment="1">
      <alignment horizontal="center" vertical="center"/>
    </xf>
    <xf numFmtId="3" fontId="10" fillId="0" borderId="0" xfId="1" applyNumberFormat="1" applyFont="1" applyAlignment="1">
      <alignment vertical="center"/>
    </xf>
    <xf numFmtId="3" fontId="10" fillId="0" borderId="0" xfId="1" applyNumberFormat="1" applyFont="1"/>
    <xf numFmtId="3" fontId="13" fillId="4" borderId="3" xfId="1" applyNumberFormat="1" applyFont="1" applyFill="1" applyBorder="1" applyAlignment="1">
      <alignment horizontal="left" vertical="center" wrapText="1" indent="2"/>
    </xf>
    <xf numFmtId="3" fontId="13" fillId="0" borderId="14" xfId="0" applyNumberFormat="1" applyFont="1" applyBorder="1" applyAlignment="1">
      <alignment horizontal="center" vertical="center"/>
    </xf>
    <xf numFmtId="10" fontId="4" fillId="0" borderId="1" xfId="3" applyNumberFormat="1" applyFont="1" applyBorder="1" applyAlignment="1" applyProtection="1">
      <alignment horizontal="center" vertical="center"/>
      <protection locked="0"/>
    </xf>
    <xf numFmtId="10" fontId="4" fillId="0" borderId="1" xfId="3" applyNumberFormat="1" applyBorder="1" applyAlignment="1" applyProtection="1">
      <alignment horizontal="center" vertical="center"/>
      <protection locked="0"/>
    </xf>
    <xf numFmtId="10" fontId="13" fillId="4" borderId="1" xfId="1" applyNumberFormat="1" applyFont="1" applyFill="1" applyBorder="1" applyAlignment="1">
      <alignment horizontal="center" vertical="center" wrapText="1"/>
    </xf>
    <xf numFmtId="10" fontId="13" fillId="4" borderId="1" xfId="0" applyNumberFormat="1" applyFont="1" applyFill="1" applyBorder="1" applyAlignment="1">
      <alignment horizontal="center"/>
    </xf>
    <xf numFmtId="10" fontId="13" fillId="4" borderId="1" xfId="0" applyNumberFormat="1" applyFont="1" applyFill="1" applyBorder="1" applyAlignment="1">
      <alignment horizontal="center" vertical="center"/>
    </xf>
    <xf numFmtId="10" fontId="18" fillId="0" borderId="1" xfId="0" applyNumberFormat="1" applyFont="1" applyBorder="1" applyAlignment="1">
      <alignment horizontal="center"/>
    </xf>
    <xf numFmtId="10" fontId="13" fillId="4" borderId="2" xfId="0" applyNumberFormat="1" applyFont="1" applyFill="1" applyBorder="1" applyAlignment="1">
      <alignment horizontal="center"/>
    </xf>
    <xf numFmtId="10" fontId="18" fillId="0" borderId="1" xfId="0" applyNumberFormat="1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indent="1"/>
    </xf>
    <xf numFmtId="0" fontId="13" fillId="4" borderId="2" xfId="0" applyFont="1" applyFill="1" applyBorder="1" applyAlignment="1">
      <alignment horizontal="center"/>
    </xf>
    <xf numFmtId="10" fontId="13" fillId="4" borderId="6" xfId="1" applyNumberFormat="1" applyFont="1" applyFill="1" applyBorder="1" applyAlignment="1">
      <alignment horizontal="center" vertical="center"/>
    </xf>
    <xf numFmtId="10" fontId="13" fillId="4" borderId="10" xfId="0" applyNumberFormat="1" applyFont="1" applyFill="1" applyBorder="1" applyAlignment="1">
      <alignment horizontal="center"/>
    </xf>
    <xf numFmtId="10" fontId="13" fillId="4" borderId="12" xfId="1" applyNumberFormat="1" applyFont="1" applyFill="1" applyBorder="1" applyAlignment="1">
      <alignment horizontal="center" vertical="center"/>
    </xf>
    <xf numFmtId="10" fontId="10" fillId="4" borderId="6" xfId="1" applyNumberFormat="1" applyFont="1" applyFill="1" applyBorder="1" applyAlignment="1">
      <alignment horizontal="centerContinuous" vertical="center"/>
    </xf>
    <xf numFmtId="10" fontId="10" fillId="4" borderId="7" xfId="1" applyNumberFormat="1" applyFont="1" applyFill="1" applyBorder="1" applyAlignment="1">
      <alignment horizontal="centerContinuous" vertical="center"/>
    </xf>
    <xf numFmtId="10" fontId="10" fillId="4" borderId="6" xfId="1" applyNumberFormat="1" applyFont="1" applyFill="1" applyBorder="1" applyAlignment="1">
      <alignment horizontal="center" vertical="center"/>
    </xf>
    <xf numFmtId="10" fontId="7" fillId="0" borderId="1" xfId="3" applyNumberFormat="1" applyFont="1" applyBorder="1" applyAlignment="1" applyProtection="1">
      <alignment horizontal="center" vertical="center"/>
      <protection locked="0"/>
    </xf>
    <xf numFmtId="165" fontId="10" fillId="2" borderId="14" xfId="0" applyNumberFormat="1" applyFont="1" applyFill="1" applyBorder="1" applyAlignment="1">
      <alignment horizontal="centerContinuous" vertical="center"/>
    </xf>
    <xf numFmtId="10" fontId="13" fillId="4" borderId="1" xfId="1" applyNumberFormat="1" applyFont="1" applyFill="1" applyBorder="1" applyAlignment="1">
      <alignment vertical="center"/>
    </xf>
    <xf numFmtId="10" fontId="13" fillId="4" borderId="2" xfId="0" applyNumberFormat="1" applyFont="1" applyFill="1" applyBorder="1" applyAlignment="1">
      <alignment horizontal="center" vertical="center"/>
    </xf>
    <xf numFmtId="10" fontId="13" fillId="4" borderId="13" xfId="1" applyNumberFormat="1" applyFont="1" applyFill="1" applyBorder="1" applyAlignment="1">
      <alignment horizontal="center" vertical="center"/>
    </xf>
    <xf numFmtId="10" fontId="10" fillId="4" borderId="1" xfId="1" applyNumberFormat="1" applyFont="1" applyFill="1" applyBorder="1" applyAlignment="1">
      <alignment vertical="center"/>
    </xf>
    <xf numFmtId="10" fontId="10" fillId="4" borderId="13" xfId="1" applyNumberFormat="1" applyFont="1" applyFill="1" applyBorder="1" applyAlignment="1">
      <alignment horizontal="center" vertical="center"/>
    </xf>
    <xf numFmtId="10" fontId="10" fillId="4" borderId="2" xfId="0" applyNumberFormat="1" applyFont="1" applyFill="1" applyBorder="1" applyAlignment="1">
      <alignment horizontal="center"/>
    </xf>
    <xf numFmtId="10" fontId="10" fillId="4" borderId="0" xfId="1" applyNumberFormat="1" applyFont="1" applyFill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3" fontId="19" fillId="15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/>
    <xf numFmtId="0" fontId="10" fillId="3" borderId="1" xfId="1" applyFont="1" applyFill="1" applyBorder="1" applyAlignment="1">
      <alignment horizontal="left" vertical="center"/>
    </xf>
    <xf numFmtId="3" fontId="12" fillId="4" borderId="4" xfId="1" applyNumberFormat="1" applyFont="1" applyFill="1" applyBorder="1" applyAlignment="1">
      <alignment horizontal="center" vertical="center"/>
    </xf>
    <xf numFmtId="3" fontId="12" fillId="4" borderId="10" xfId="1" applyNumberFormat="1" applyFont="1" applyFill="1" applyBorder="1" applyAlignment="1">
      <alignment horizontal="center" vertical="center"/>
    </xf>
    <xf numFmtId="3" fontId="12" fillId="4" borderId="2" xfId="1" applyNumberFormat="1" applyFont="1" applyFill="1" applyBorder="1" applyAlignment="1">
      <alignment horizontal="center" vertical="center"/>
    </xf>
    <xf numFmtId="3" fontId="13" fillId="4" borderId="4" xfId="1" applyNumberFormat="1" applyFont="1" applyFill="1" applyBorder="1" applyAlignment="1">
      <alignment horizontal="center" vertical="center"/>
    </xf>
    <xf numFmtId="3" fontId="13" fillId="4" borderId="10" xfId="1" applyNumberFormat="1" applyFont="1" applyFill="1" applyBorder="1" applyAlignment="1">
      <alignment horizontal="center" vertical="center"/>
    </xf>
    <xf numFmtId="3" fontId="13" fillId="4" borderId="2" xfId="1" applyNumberFormat="1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13" fillId="8" borderId="4" xfId="0" applyNumberFormat="1" applyFont="1" applyFill="1" applyBorder="1" applyAlignment="1">
      <alignment horizontal="center" vertical="center"/>
    </xf>
    <xf numFmtId="3" fontId="13" fillId="8" borderId="2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3" fontId="20" fillId="15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164" fontId="10" fillId="12" borderId="1" xfId="1" applyNumberFormat="1" applyFont="1" applyFill="1" applyBorder="1" applyAlignment="1">
      <alignment horizontal="center" vertical="center"/>
    </xf>
    <xf numFmtId="9" fontId="10" fillId="2" borderId="1" xfId="1" applyNumberFormat="1" applyFont="1" applyFill="1" applyBorder="1" applyAlignment="1">
      <alignment horizontal="center" vertical="center"/>
    </xf>
    <xf numFmtId="10" fontId="13" fillId="4" borderId="1" xfId="1" applyNumberFormat="1" applyFont="1" applyFill="1" applyBorder="1" applyAlignment="1">
      <alignment horizontal="center" vertical="center"/>
    </xf>
    <xf numFmtId="10" fontId="13" fillId="4" borderId="16" xfId="1" applyNumberFormat="1" applyFont="1" applyFill="1" applyBorder="1" applyAlignment="1">
      <alignment horizontal="center" vertical="center"/>
    </xf>
    <xf numFmtId="10" fontId="10" fillId="0" borderId="6" xfId="0" applyNumberFormat="1" applyFont="1" applyBorder="1" applyAlignment="1">
      <alignment horizontal="center" vertical="center"/>
    </xf>
    <xf numFmtId="10" fontId="10" fillId="0" borderId="7" xfId="0" applyNumberFormat="1" applyFont="1" applyBorder="1" applyAlignment="1">
      <alignment horizontal="center" vertical="center"/>
    </xf>
    <xf numFmtId="10" fontId="10" fillId="4" borderId="6" xfId="1" applyNumberFormat="1" applyFont="1" applyFill="1" applyBorder="1" applyAlignment="1">
      <alignment horizontal="center" vertical="center"/>
    </xf>
    <xf numFmtId="10" fontId="10" fillId="4" borderId="7" xfId="1" applyNumberFormat="1" applyFont="1" applyFill="1" applyBorder="1" applyAlignment="1">
      <alignment horizontal="center" vertical="center"/>
    </xf>
    <xf numFmtId="10" fontId="10" fillId="4" borderId="1" xfId="0" applyNumberFormat="1" applyFont="1" applyFill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/>
    </xf>
    <xf numFmtId="10" fontId="10" fillId="4" borderId="6" xfId="0" applyNumberFormat="1" applyFont="1" applyFill="1" applyBorder="1" applyAlignment="1">
      <alignment horizontal="center"/>
    </xf>
    <xf numFmtId="10" fontId="10" fillId="4" borderId="7" xfId="0" applyNumberFormat="1" applyFont="1" applyFill="1" applyBorder="1" applyAlignment="1">
      <alignment horizontal="center"/>
    </xf>
    <xf numFmtId="10" fontId="10" fillId="4" borderId="3" xfId="0" applyNumberFormat="1" applyFont="1" applyFill="1" applyBorder="1" applyAlignment="1">
      <alignment horizontal="center"/>
    </xf>
    <xf numFmtId="10" fontId="10" fillId="4" borderId="13" xfId="0" applyNumberFormat="1" applyFont="1" applyFill="1" applyBorder="1" applyAlignment="1">
      <alignment horizontal="center"/>
    </xf>
    <xf numFmtId="10" fontId="10" fillId="4" borderId="17" xfId="0" applyNumberFormat="1" applyFont="1" applyFill="1" applyBorder="1" applyAlignment="1">
      <alignment horizontal="center"/>
    </xf>
    <xf numFmtId="10" fontId="13" fillId="4" borderId="6" xfId="1" applyNumberFormat="1" applyFont="1" applyFill="1" applyBorder="1" applyAlignment="1">
      <alignment horizontal="center" vertical="center"/>
    </xf>
    <xf numFmtId="10" fontId="13" fillId="4" borderId="7" xfId="1" applyNumberFormat="1" applyFont="1" applyFill="1" applyBorder="1" applyAlignment="1">
      <alignment horizontal="center" vertical="center"/>
    </xf>
    <xf numFmtId="10" fontId="13" fillId="4" borderId="11" xfId="1" applyNumberFormat="1" applyFont="1" applyFill="1" applyBorder="1" applyAlignment="1">
      <alignment horizontal="center" vertical="center"/>
    </xf>
    <xf numFmtId="10" fontId="13" fillId="4" borderId="9" xfId="1" applyNumberFormat="1" applyFont="1" applyFill="1" applyBorder="1" applyAlignment="1">
      <alignment horizontal="center" vertical="center"/>
    </xf>
    <xf numFmtId="10" fontId="10" fillId="4" borderId="1" xfId="1" applyNumberFormat="1" applyFont="1" applyFill="1" applyBorder="1" applyAlignment="1">
      <alignment horizontal="center" vertical="center"/>
    </xf>
    <xf numFmtId="10" fontId="10" fillId="4" borderId="6" xfId="0" applyNumberFormat="1" applyFont="1" applyFill="1" applyBorder="1" applyAlignment="1">
      <alignment horizontal="center" vertical="center"/>
    </xf>
    <xf numFmtId="10" fontId="10" fillId="4" borderId="7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5 2" xfId="1" xr:uid="{978F2063-9353-41E3-AEAD-906F498D1FC5}"/>
    <cellStyle name="Porcentagem" xfId="2" builtinId="5"/>
    <cellStyle name="Porcentagem 4" xfId="3" xr:uid="{C7BE61EC-E507-4A50-A310-4E5D1E77C8DD}"/>
  </cellStyles>
  <dxfs count="1"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3105150</xdr:colOff>
      <xdr:row>0</xdr:row>
      <xdr:rowOff>0</xdr:rowOff>
    </xdr:from>
    <xdr:to>
      <xdr:col>42</xdr:col>
      <xdr:colOff>1400175</xdr:colOff>
      <xdr:row>0</xdr:row>
      <xdr:rowOff>781050</xdr:rowOff>
    </xdr:to>
    <xdr:pic>
      <xdr:nvPicPr>
        <xdr:cNvPr id="1029" name="Imagem1">
          <a:extLst>
            <a:ext uri="{FF2B5EF4-FFF2-40B4-BE49-F238E27FC236}">
              <a16:creationId xmlns:a16="http://schemas.microsoft.com/office/drawing/2014/main" id="{65AFD64A-A6EC-9125-8E35-69A2FC05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3581400</xdr:colOff>
      <xdr:row>0</xdr:row>
      <xdr:rowOff>0</xdr:rowOff>
    </xdr:from>
    <xdr:to>
      <xdr:col>38</xdr:col>
      <xdr:colOff>1352550</xdr:colOff>
      <xdr:row>0</xdr:row>
      <xdr:rowOff>781050</xdr:rowOff>
    </xdr:to>
    <xdr:pic>
      <xdr:nvPicPr>
        <xdr:cNvPr id="2053" name="Imagem1">
          <a:extLst>
            <a:ext uri="{FF2B5EF4-FFF2-40B4-BE49-F238E27FC236}">
              <a16:creationId xmlns:a16="http://schemas.microsoft.com/office/drawing/2014/main" id="{092B0962-0D80-86DB-D43B-1CC82270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0"/>
          <a:ext cx="3733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3619500</xdr:colOff>
      <xdr:row>0</xdr:row>
      <xdr:rowOff>0</xdr:rowOff>
    </xdr:from>
    <xdr:to>
      <xdr:col>59</xdr:col>
      <xdr:colOff>0</xdr:colOff>
      <xdr:row>1</xdr:row>
      <xdr:rowOff>9525</xdr:rowOff>
    </xdr:to>
    <xdr:pic>
      <xdr:nvPicPr>
        <xdr:cNvPr id="3077" name="Imagem1">
          <a:extLst>
            <a:ext uri="{FF2B5EF4-FFF2-40B4-BE49-F238E27FC236}">
              <a16:creationId xmlns:a16="http://schemas.microsoft.com/office/drawing/2014/main" id="{7B4BA0C2-3C6F-3F20-4834-07AD1C68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0"/>
          <a:ext cx="33909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5B7C2-6707-4CFD-A559-24637A41A47E}">
  <sheetPr>
    <tabColor theme="3" tint="0.79998168889431442"/>
    <pageSetUpPr fitToPage="1"/>
  </sheetPr>
  <dimension ref="A1:BA311"/>
  <sheetViews>
    <sheetView showGridLines="0" tabSelected="1" view="pageBreakPreview" topLeftCell="S1" zoomScaleNormal="100" zoomScaleSheetLayoutView="100" workbookViewId="0">
      <selection activeCell="X279" sqref="X279"/>
    </sheetView>
  </sheetViews>
  <sheetFormatPr defaultRowHeight="15" x14ac:dyDescent="0.25"/>
  <cols>
    <col min="1" max="1" width="72.7109375" style="137" hidden="1" customWidth="1"/>
    <col min="2" max="17" width="20.7109375" style="3" hidden="1" customWidth="1"/>
    <col min="18" max="18" width="10" style="3" hidden="1" customWidth="1"/>
    <col min="19" max="19" width="58.85546875" style="137" customWidth="1"/>
    <col min="20" max="23" width="20.7109375" style="3" hidden="1" customWidth="1"/>
    <col min="24" max="24" width="22.7109375" style="3" customWidth="1"/>
    <col min="25" max="42" width="20.7109375" style="3" hidden="1" customWidth="1"/>
    <col min="43" max="43" width="22.7109375" style="3" customWidth="1"/>
    <col min="44" max="49" width="20.7109375" style="3" hidden="1" customWidth="1"/>
    <col min="50" max="50" width="9.140625" style="3" customWidth="1"/>
    <col min="51" max="16384" width="9.140625" style="3"/>
  </cols>
  <sheetData>
    <row r="1" spans="1:49" s="2" customFormat="1" ht="64.5" x14ac:dyDescent="0.25">
      <c r="A1" s="1"/>
      <c r="S1" s="1"/>
    </row>
    <row r="2" spans="1:49" x14ac:dyDescent="0.25">
      <c r="A2" s="299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</row>
    <row r="3" spans="1:49" x14ac:dyDescent="0.25">
      <c r="A3" s="300" t="s">
        <v>1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1" t="s">
        <v>2</v>
      </c>
      <c r="T3" s="301"/>
      <c r="U3" s="301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  <c r="AP3" s="302"/>
      <c r="AQ3" s="302"/>
      <c r="AR3" s="302"/>
      <c r="AS3" s="302"/>
      <c r="AT3" s="302"/>
      <c r="AU3" s="302"/>
      <c r="AV3" s="302"/>
      <c r="AW3" s="302"/>
    </row>
    <row r="4" spans="1:49" s="9" customFormat="1" ht="25.5" x14ac:dyDescent="0.25">
      <c r="A4" s="4" t="s">
        <v>3</v>
      </c>
      <c r="B4" s="5" t="s">
        <v>4</v>
      </c>
      <c r="C4" s="6" t="s">
        <v>5</v>
      </c>
      <c r="D4" s="5" t="s">
        <v>6</v>
      </c>
      <c r="E4" s="6">
        <v>45505</v>
      </c>
      <c r="F4" s="6">
        <f>_xll.FIMMÊS(E4,0)+1</f>
        <v>45536</v>
      </c>
      <c r="G4" s="6" t="s">
        <v>4</v>
      </c>
      <c r="H4" s="6" t="s">
        <v>7</v>
      </c>
      <c r="I4" s="6" t="s">
        <v>4</v>
      </c>
      <c r="J4" s="6" t="s">
        <v>8</v>
      </c>
      <c r="K4" s="6" t="s">
        <v>6</v>
      </c>
      <c r="L4" s="6">
        <v>45566</v>
      </c>
      <c r="M4" s="6">
        <f>_xll.FIMMÊS(L4,0)+1</f>
        <v>45597</v>
      </c>
      <c r="N4" s="6">
        <f>_xll.FIMMÊS(M4,0)+1</f>
        <v>45627</v>
      </c>
      <c r="O4" s="6" t="s">
        <v>4</v>
      </c>
      <c r="P4" s="6" t="s">
        <v>9</v>
      </c>
      <c r="Q4" s="6" t="s">
        <v>4</v>
      </c>
      <c r="R4" s="6" t="s">
        <v>10</v>
      </c>
      <c r="S4" s="7" t="s">
        <v>3</v>
      </c>
      <c r="T4" s="8" t="s">
        <v>4</v>
      </c>
      <c r="U4" s="8" t="s">
        <v>11</v>
      </c>
      <c r="V4" s="8" t="s">
        <v>4</v>
      </c>
      <c r="W4" s="8" t="s">
        <v>12</v>
      </c>
      <c r="X4" s="8" t="s">
        <v>6</v>
      </c>
      <c r="Y4" s="8">
        <f>_xll.FIMMÊS(N4,0)+1</f>
        <v>45658</v>
      </c>
      <c r="Z4" s="8">
        <f>_xll.FIMMÊS(Y4,0)+1</f>
        <v>45689</v>
      </c>
      <c r="AA4" s="8">
        <f>_xll.FIMMÊS(Z4,0)+1</f>
        <v>45717</v>
      </c>
      <c r="AB4" s="8">
        <f>_xll.FIMMÊS(AA4,0)+1</f>
        <v>45748</v>
      </c>
      <c r="AC4" s="8">
        <f>_xll.FIMMÊS(AB4,0)+1</f>
        <v>45778</v>
      </c>
      <c r="AD4" s="8">
        <f t="shared" ref="AD4:AW4" si="0">_xll.FIMMÊS(AC4,0)+1</f>
        <v>45809</v>
      </c>
      <c r="AE4" s="8">
        <f t="shared" si="0"/>
        <v>45839</v>
      </c>
      <c r="AF4" s="8">
        <f t="shared" si="0"/>
        <v>45870</v>
      </c>
      <c r="AG4" s="8">
        <f t="shared" si="0"/>
        <v>45901</v>
      </c>
      <c r="AH4" s="8">
        <f t="shared" si="0"/>
        <v>45931</v>
      </c>
      <c r="AI4" s="8">
        <f t="shared" si="0"/>
        <v>45962</v>
      </c>
      <c r="AJ4" s="8">
        <f t="shared" si="0"/>
        <v>45992</v>
      </c>
      <c r="AK4" s="8">
        <f t="shared" si="0"/>
        <v>46023</v>
      </c>
      <c r="AL4" s="8">
        <f>_xll.FIMMÊS(AK4,0)+1</f>
        <v>46054</v>
      </c>
      <c r="AM4" s="8">
        <f>_xll.FIMMÊS(AL4,0)+1</f>
        <v>46082</v>
      </c>
      <c r="AN4" s="8">
        <f t="shared" si="0"/>
        <v>46113</v>
      </c>
      <c r="AO4" s="8">
        <f t="shared" si="0"/>
        <v>46143</v>
      </c>
      <c r="AP4" s="8">
        <f t="shared" si="0"/>
        <v>46174</v>
      </c>
      <c r="AQ4" s="8">
        <f t="shared" si="0"/>
        <v>46204</v>
      </c>
      <c r="AR4" s="8">
        <f t="shared" si="0"/>
        <v>46235</v>
      </c>
      <c r="AS4" s="8">
        <f t="shared" si="0"/>
        <v>46266</v>
      </c>
      <c r="AT4" s="8">
        <f t="shared" si="0"/>
        <v>46296</v>
      </c>
      <c r="AU4" s="8">
        <f t="shared" si="0"/>
        <v>46327</v>
      </c>
      <c r="AV4" s="8">
        <f t="shared" si="0"/>
        <v>46357</v>
      </c>
      <c r="AW4" s="8">
        <f t="shared" si="0"/>
        <v>46388</v>
      </c>
    </row>
    <row r="5" spans="1:49" s="14" customFormat="1" x14ac:dyDescent="0.25">
      <c r="A5" s="10" t="s">
        <v>13</v>
      </c>
      <c r="B5" s="11">
        <f t="shared" ref="B5:R5" si="1">B43</f>
        <v>1960.8387096774193</v>
      </c>
      <c r="C5" s="11">
        <f t="shared" si="1"/>
        <v>941</v>
      </c>
      <c r="D5" s="11">
        <f t="shared" si="1"/>
        <v>2763</v>
      </c>
      <c r="E5" s="11">
        <f t="shared" si="1"/>
        <v>3240</v>
      </c>
      <c r="F5" s="11">
        <f t="shared" si="1"/>
        <v>3657</v>
      </c>
      <c r="G5" s="11">
        <f t="shared" si="1"/>
        <v>802.16129032258061</v>
      </c>
      <c r="H5" s="11">
        <f t="shared" si="1"/>
        <v>1128</v>
      </c>
      <c r="I5" s="11">
        <f t="shared" si="1"/>
        <v>1960.8387096774193</v>
      </c>
      <c r="J5" s="11">
        <f t="shared" si="1"/>
        <v>1966</v>
      </c>
      <c r="K5" s="11">
        <f t="shared" si="1"/>
        <v>2763</v>
      </c>
      <c r="L5" s="11">
        <f t="shared" si="1"/>
        <v>3094</v>
      </c>
      <c r="M5" s="11">
        <f t="shared" si="1"/>
        <v>3103</v>
      </c>
      <c r="N5" s="11">
        <f t="shared" si="1"/>
        <v>3031</v>
      </c>
      <c r="O5" s="11">
        <f t="shared" si="1"/>
        <v>802</v>
      </c>
      <c r="P5" s="11">
        <f t="shared" si="1"/>
        <v>616</v>
      </c>
      <c r="Q5" s="11">
        <f t="shared" si="1"/>
        <v>357</v>
      </c>
      <c r="R5" s="11">
        <f t="shared" si="1"/>
        <v>150</v>
      </c>
      <c r="S5" s="12" t="s">
        <v>13</v>
      </c>
      <c r="T5" s="13">
        <f t="shared" ref="T5:AW5" si="2">T43</f>
        <v>2613</v>
      </c>
      <c r="U5" s="13">
        <f t="shared" si="2"/>
        <v>2900</v>
      </c>
      <c r="V5" s="13">
        <f t="shared" si="2"/>
        <v>2129</v>
      </c>
      <c r="W5" s="13">
        <f t="shared" si="2"/>
        <v>2434</v>
      </c>
      <c r="X5" s="11">
        <v>3000</v>
      </c>
      <c r="Y5" s="11">
        <f t="shared" si="2"/>
        <v>3046</v>
      </c>
      <c r="Z5" s="11">
        <v>3457</v>
      </c>
      <c r="AA5" s="11">
        <f t="shared" si="2"/>
        <v>3089</v>
      </c>
      <c r="AB5" s="11">
        <f t="shared" si="2"/>
        <v>3150</v>
      </c>
      <c r="AC5" s="11">
        <f t="shared" si="2"/>
        <v>3086</v>
      </c>
      <c r="AD5" s="11">
        <f t="shared" si="2"/>
        <v>3227</v>
      </c>
      <c r="AE5" s="11">
        <f t="shared" si="2"/>
        <v>3288</v>
      </c>
      <c r="AF5" s="11">
        <f t="shared" si="2"/>
        <v>3228</v>
      </c>
      <c r="AG5" s="11">
        <f t="shared" si="2"/>
        <v>3181</v>
      </c>
      <c r="AH5" s="11">
        <f>AH43</f>
        <v>3274</v>
      </c>
      <c r="AI5" s="11">
        <f t="shared" si="2"/>
        <v>3129</v>
      </c>
      <c r="AJ5" s="11">
        <f t="shared" si="2"/>
        <v>3050</v>
      </c>
      <c r="AK5" s="11">
        <v>3056</v>
      </c>
      <c r="AL5" s="11">
        <f t="shared" si="2"/>
        <v>3275</v>
      </c>
      <c r="AM5" s="11">
        <f t="shared" si="2"/>
        <v>3480</v>
      </c>
      <c r="AN5" s="11">
        <f t="shared" si="2"/>
        <v>3337</v>
      </c>
      <c r="AO5" s="11">
        <f t="shared" si="2"/>
        <v>3013</v>
      </c>
      <c r="AP5" s="11">
        <f t="shared" si="2"/>
        <v>3077</v>
      </c>
      <c r="AQ5" s="11">
        <f t="shared" si="2"/>
        <v>3048</v>
      </c>
      <c r="AR5" s="11">
        <f t="shared" si="2"/>
        <v>0</v>
      </c>
      <c r="AS5" s="11">
        <f t="shared" si="2"/>
        <v>0</v>
      </c>
      <c r="AT5" s="11">
        <f t="shared" si="2"/>
        <v>0</v>
      </c>
      <c r="AU5" s="11">
        <f t="shared" si="2"/>
        <v>0</v>
      </c>
      <c r="AV5" s="11">
        <f t="shared" si="2"/>
        <v>0</v>
      </c>
      <c r="AW5" s="11">
        <f t="shared" si="2"/>
        <v>0</v>
      </c>
    </row>
    <row r="6" spans="1:49" s="14" customFormat="1" x14ac:dyDescent="0.25">
      <c r="A6" s="15" t="s">
        <v>14</v>
      </c>
      <c r="B6" s="16">
        <f t="shared" ref="B6:R6" si="3">B58</f>
        <v>1897.6774193548388</v>
      </c>
      <c r="C6" s="16">
        <f t="shared" si="3"/>
        <v>2222</v>
      </c>
      <c r="D6" s="16">
        <f t="shared" si="3"/>
        <v>2674</v>
      </c>
      <c r="E6" s="16">
        <f t="shared" si="3"/>
        <v>3142</v>
      </c>
      <c r="F6" s="16">
        <f t="shared" si="3"/>
        <v>3283</v>
      </c>
      <c r="G6" s="16">
        <f t="shared" si="3"/>
        <v>776.32258064516134</v>
      </c>
      <c r="H6" s="16">
        <f t="shared" si="3"/>
        <v>989</v>
      </c>
      <c r="I6" s="16">
        <f t="shared" si="3"/>
        <v>1897.6774193548388</v>
      </c>
      <c r="J6" s="16">
        <f t="shared" si="3"/>
        <v>2281</v>
      </c>
      <c r="K6" s="16">
        <f t="shared" si="3"/>
        <v>2674</v>
      </c>
      <c r="L6" s="16">
        <f t="shared" si="3"/>
        <v>3270</v>
      </c>
      <c r="M6" s="16">
        <f t="shared" si="3"/>
        <v>3346</v>
      </c>
      <c r="N6" s="16">
        <f t="shared" si="3"/>
        <v>3074</v>
      </c>
      <c r="O6" s="16">
        <f t="shared" si="3"/>
        <v>776</v>
      </c>
      <c r="P6" s="16">
        <f t="shared" si="3"/>
        <v>611</v>
      </c>
      <c r="Q6" s="16">
        <f t="shared" si="3"/>
        <v>345</v>
      </c>
      <c r="R6" s="16">
        <f t="shared" si="3"/>
        <v>237</v>
      </c>
      <c r="S6" s="17" t="s">
        <v>14</v>
      </c>
      <c r="T6" s="18">
        <f t="shared" ref="T6:AW6" si="4">T58</f>
        <v>3484</v>
      </c>
      <c r="U6" s="18">
        <f t="shared" si="4"/>
        <v>3804</v>
      </c>
      <c r="V6" s="18">
        <f t="shared" si="4"/>
        <v>2839</v>
      </c>
      <c r="W6" s="18">
        <f t="shared" si="4"/>
        <v>3433</v>
      </c>
      <c r="X6" s="16">
        <v>4000</v>
      </c>
      <c r="Y6" s="16">
        <f t="shared" si="4"/>
        <v>3643</v>
      </c>
      <c r="Z6" s="16">
        <v>4147</v>
      </c>
      <c r="AA6" s="16">
        <f>AA58</f>
        <v>4156</v>
      </c>
      <c r="AB6" s="16">
        <f t="shared" si="4"/>
        <v>4124</v>
      </c>
      <c r="AC6" s="16">
        <f t="shared" si="4"/>
        <v>4185</v>
      </c>
      <c r="AD6" s="16">
        <f t="shared" si="4"/>
        <v>4175</v>
      </c>
      <c r="AE6" s="16">
        <f t="shared" si="4"/>
        <v>4122</v>
      </c>
      <c r="AF6" s="16">
        <f t="shared" si="4"/>
        <v>4114</v>
      </c>
      <c r="AG6" s="16">
        <f t="shared" si="4"/>
        <v>4221</v>
      </c>
      <c r="AH6" s="16">
        <f t="shared" si="4"/>
        <v>4450</v>
      </c>
      <c r="AI6" s="16">
        <f t="shared" si="4"/>
        <v>4285</v>
      </c>
      <c r="AJ6" s="16">
        <f t="shared" si="4"/>
        <v>4261</v>
      </c>
      <c r="AK6" s="16">
        <v>4006</v>
      </c>
      <c r="AL6" s="16">
        <f t="shared" si="4"/>
        <v>4668</v>
      </c>
      <c r="AM6" s="16">
        <f t="shared" si="4"/>
        <v>4337</v>
      </c>
      <c r="AN6" s="16">
        <f t="shared" si="4"/>
        <v>4173</v>
      </c>
      <c r="AO6" s="16">
        <f t="shared" si="4"/>
        <v>4149</v>
      </c>
      <c r="AP6" s="16">
        <f t="shared" si="4"/>
        <v>4029</v>
      </c>
      <c r="AQ6" s="16">
        <f t="shared" si="4"/>
        <v>4054</v>
      </c>
      <c r="AR6" s="16">
        <f t="shared" si="4"/>
        <v>0</v>
      </c>
      <c r="AS6" s="16">
        <f t="shared" si="4"/>
        <v>0</v>
      </c>
      <c r="AT6" s="16">
        <f t="shared" si="4"/>
        <v>0</v>
      </c>
      <c r="AU6" s="16">
        <f t="shared" si="4"/>
        <v>0</v>
      </c>
      <c r="AV6" s="16">
        <f t="shared" si="4"/>
        <v>0</v>
      </c>
      <c r="AW6" s="16">
        <f t="shared" si="4"/>
        <v>0</v>
      </c>
    </row>
    <row r="7" spans="1:49" s="23" customFormat="1" x14ac:dyDescent="0.25">
      <c r="A7" s="19" t="s">
        <v>15</v>
      </c>
      <c r="B7" s="20">
        <f t="shared" ref="B7:W7" si="5">SUM(B5:B6)</f>
        <v>3858.516129032258</v>
      </c>
      <c r="C7" s="20">
        <f t="shared" si="5"/>
        <v>3163</v>
      </c>
      <c r="D7" s="20">
        <f t="shared" si="5"/>
        <v>5437</v>
      </c>
      <c r="E7" s="20">
        <f t="shared" si="5"/>
        <v>6382</v>
      </c>
      <c r="F7" s="20">
        <f t="shared" si="5"/>
        <v>6940</v>
      </c>
      <c r="G7" s="20">
        <f t="shared" si="5"/>
        <v>1578.483870967742</v>
      </c>
      <c r="H7" s="20">
        <f t="shared" si="5"/>
        <v>2117</v>
      </c>
      <c r="I7" s="20">
        <f t="shared" si="5"/>
        <v>3858.516129032258</v>
      </c>
      <c r="J7" s="20">
        <f t="shared" si="5"/>
        <v>4247</v>
      </c>
      <c r="K7" s="20">
        <f t="shared" si="5"/>
        <v>5437</v>
      </c>
      <c r="L7" s="20">
        <f t="shared" si="5"/>
        <v>6364</v>
      </c>
      <c r="M7" s="20">
        <f t="shared" si="5"/>
        <v>6449</v>
      </c>
      <c r="N7" s="20">
        <f t="shared" si="5"/>
        <v>6105</v>
      </c>
      <c r="O7" s="20">
        <f t="shared" si="5"/>
        <v>1578</v>
      </c>
      <c r="P7" s="20">
        <f t="shared" si="5"/>
        <v>1227</v>
      </c>
      <c r="Q7" s="20">
        <f t="shared" si="5"/>
        <v>702</v>
      </c>
      <c r="R7" s="20">
        <f t="shared" si="5"/>
        <v>387</v>
      </c>
      <c r="S7" s="21" t="s">
        <v>15</v>
      </c>
      <c r="T7" s="22">
        <f>SUM(T5:T6)</f>
        <v>6097</v>
      </c>
      <c r="U7" s="22">
        <f>SUM(U5:U6)</f>
        <v>6704</v>
      </c>
      <c r="V7" s="22">
        <f t="shared" si="5"/>
        <v>4968</v>
      </c>
      <c r="W7" s="22">
        <f t="shared" si="5"/>
        <v>5867</v>
      </c>
      <c r="X7" s="20">
        <f>SUM(X5:X6)</f>
        <v>7000</v>
      </c>
      <c r="Y7" s="20">
        <f t="shared" ref="Y7:AW7" si="6">SUM(Y5:Y6)</f>
        <v>6689</v>
      </c>
      <c r="Z7" s="20">
        <f t="shared" si="6"/>
        <v>7604</v>
      </c>
      <c r="AA7" s="20">
        <f t="shared" si="6"/>
        <v>7245</v>
      </c>
      <c r="AB7" s="20">
        <f t="shared" si="6"/>
        <v>7274</v>
      </c>
      <c r="AC7" s="20">
        <f t="shared" si="6"/>
        <v>7271</v>
      </c>
      <c r="AD7" s="20">
        <f t="shared" si="6"/>
        <v>7402</v>
      </c>
      <c r="AE7" s="20">
        <f t="shared" si="6"/>
        <v>7410</v>
      </c>
      <c r="AF7" s="20">
        <f t="shared" si="6"/>
        <v>7342</v>
      </c>
      <c r="AG7" s="20">
        <f t="shared" si="6"/>
        <v>7402</v>
      </c>
      <c r="AH7" s="20">
        <f t="shared" si="6"/>
        <v>7724</v>
      </c>
      <c r="AI7" s="20">
        <f t="shared" si="6"/>
        <v>7414</v>
      </c>
      <c r="AJ7" s="20">
        <f t="shared" si="6"/>
        <v>7311</v>
      </c>
      <c r="AK7" s="20">
        <f t="shared" si="6"/>
        <v>7062</v>
      </c>
      <c r="AL7" s="20">
        <f t="shared" si="6"/>
        <v>7943</v>
      </c>
      <c r="AM7" s="20">
        <f t="shared" si="6"/>
        <v>7817</v>
      </c>
      <c r="AN7" s="20">
        <f t="shared" si="6"/>
        <v>7510</v>
      </c>
      <c r="AO7" s="20">
        <f t="shared" si="6"/>
        <v>7162</v>
      </c>
      <c r="AP7" s="20">
        <f t="shared" si="6"/>
        <v>7106</v>
      </c>
      <c r="AQ7" s="20">
        <f t="shared" si="6"/>
        <v>7102</v>
      </c>
      <c r="AR7" s="20">
        <f t="shared" si="6"/>
        <v>0</v>
      </c>
      <c r="AS7" s="20">
        <f t="shared" si="6"/>
        <v>0</v>
      </c>
      <c r="AT7" s="20">
        <f t="shared" si="6"/>
        <v>0</v>
      </c>
      <c r="AU7" s="20">
        <f t="shared" si="6"/>
        <v>0</v>
      </c>
      <c r="AV7" s="20">
        <f t="shared" si="6"/>
        <v>0</v>
      </c>
      <c r="AW7" s="20">
        <f t="shared" si="6"/>
        <v>0</v>
      </c>
    </row>
    <row r="8" spans="1:49" x14ac:dyDescent="0.25">
      <c r="A8" s="24"/>
      <c r="B8" s="25"/>
      <c r="C8" s="25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4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1:49" s="9" customFormat="1" ht="25.5" x14ac:dyDescent="0.25">
      <c r="A9" s="4" t="s">
        <v>16</v>
      </c>
      <c r="B9" s="27" t="str">
        <f>B$4</f>
        <v>Meta Parcial</v>
      </c>
      <c r="C9" s="27" t="str">
        <f t="shared" ref="C9:AW9" si="7">C$4</f>
        <v>10-31-jul-24</v>
      </c>
      <c r="D9" s="27" t="str">
        <f t="shared" si="7"/>
        <v>Meta Mensal</v>
      </c>
      <c r="E9" s="27">
        <f t="shared" si="7"/>
        <v>45505</v>
      </c>
      <c r="F9" s="27">
        <f t="shared" si="7"/>
        <v>45536</v>
      </c>
      <c r="G9" s="27" t="str">
        <f t="shared" si="7"/>
        <v>Meta Parcial</v>
      </c>
      <c r="H9" s="27" t="str">
        <f t="shared" si="7"/>
        <v>01-09-Out-24</v>
      </c>
      <c r="I9" s="27" t="str">
        <f t="shared" si="7"/>
        <v>Meta Parcial</v>
      </c>
      <c r="J9" s="27" t="str">
        <f t="shared" si="7"/>
        <v>10-31-Out-24</v>
      </c>
      <c r="K9" s="27" t="str">
        <f t="shared" si="7"/>
        <v>Meta Mensal</v>
      </c>
      <c r="L9" s="27">
        <f t="shared" si="7"/>
        <v>45566</v>
      </c>
      <c r="M9" s="27">
        <f t="shared" si="7"/>
        <v>45597</v>
      </c>
      <c r="N9" s="27">
        <f t="shared" si="7"/>
        <v>45627</v>
      </c>
      <c r="O9" s="27" t="str">
        <f t="shared" si="7"/>
        <v>Meta Parcial</v>
      </c>
      <c r="P9" s="27" t="str">
        <f t="shared" si="7"/>
        <v>01-09/jan de 2025</v>
      </c>
      <c r="Q9" s="27" t="str">
        <f t="shared" si="7"/>
        <v>Meta Parcial</v>
      </c>
      <c r="R9" s="27" t="str">
        <f t="shared" si="7"/>
        <v>01-04/jan de 2025</v>
      </c>
      <c r="S9" s="7" t="s">
        <v>16</v>
      </c>
      <c r="T9" s="8" t="str">
        <f>T$4</f>
        <v>Meta Parcial</v>
      </c>
      <c r="U9" s="8" t="str">
        <f>U$4</f>
        <v>05-31/jan de 2025</v>
      </c>
      <c r="V9" s="8" t="str">
        <f>V$4</f>
        <v>Meta Parcial</v>
      </c>
      <c r="W9" s="8" t="str">
        <f>W$4</f>
        <v>10-31/jan de 2025</v>
      </c>
      <c r="X9" s="8" t="s">
        <v>6</v>
      </c>
      <c r="Y9" s="8">
        <f t="shared" si="7"/>
        <v>45658</v>
      </c>
      <c r="Z9" s="8">
        <f t="shared" si="7"/>
        <v>45689</v>
      </c>
      <c r="AA9" s="8">
        <f t="shared" si="7"/>
        <v>45717</v>
      </c>
      <c r="AB9" s="8">
        <f t="shared" si="7"/>
        <v>45748</v>
      </c>
      <c r="AC9" s="8">
        <f t="shared" si="7"/>
        <v>45778</v>
      </c>
      <c r="AD9" s="8">
        <f t="shared" si="7"/>
        <v>45809</v>
      </c>
      <c r="AE9" s="8">
        <f t="shared" si="7"/>
        <v>45839</v>
      </c>
      <c r="AF9" s="8">
        <f t="shared" si="7"/>
        <v>45870</v>
      </c>
      <c r="AG9" s="8">
        <f t="shared" si="7"/>
        <v>45901</v>
      </c>
      <c r="AH9" s="8">
        <f t="shared" si="7"/>
        <v>45931</v>
      </c>
      <c r="AI9" s="8">
        <f t="shared" si="7"/>
        <v>45962</v>
      </c>
      <c r="AJ9" s="8">
        <f t="shared" si="7"/>
        <v>45992</v>
      </c>
      <c r="AK9" s="8">
        <f t="shared" si="7"/>
        <v>46023</v>
      </c>
      <c r="AL9" s="8">
        <f t="shared" si="7"/>
        <v>46054</v>
      </c>
      <c r="AM9" s="8">
        <f t="shared" si="7"/>
        <v>46082</v>
      </c>
      <c r="AN9" s="8">
        <f t="shared" si="7"/>
        <v>46113</v>
      </c>
      <c r="AO9" s="8">
        <f t="shared" si="7"/>
        <v>46143</v>
      </c>
      <c r="AP9" s="8">
        <f t="shared" si="7"/>
        <v>46174</v>
      </c>
      <c r="AQ9" s="8">
        <f t="shared" si="7"/>
        <v>46204</v>
      </c>
      <c r="AR9" s="8">
        <f t="shared" si="7"/>
        <v>46235</v>
      </c>
      <c r="AS9" s="8">
        <f t="shared" si="7"/>
        <v>46266</v>
      </c>
      <c r="AT9" s="8">
        <f t="shared" si="7"/>
        <v>46296</v>
      </c>
      <c r="AU9" s="8">
        <f t="shared" si="7"/>
        <v>46327</v>
      </c>
      <c r="AV9" s="8">
        <f t="shared" si="7"/>
        <v>46357</v>
      </c>
      <c r="AW9" s="8">
        <f t="shared" si="7"/>
        <v>46388</v>
      </c>
    </row>
    <row r="10" spans="1:49" s="14" customFormat="1" x14ac:dyDescent="0.2">
      <c r="A10" s="15" t="s">
        <v>17</v>
      </c>
      <c r="B10" s="303">
        <f>(D10/31)*22</f>
        <v>1960.8387096774193</v>
      </c>
      <c r="C10" s="29">
        <v>15</v>
      </c>
      <c r="D10" s="303">
        <v>2763</v>
      </c>
      <c r="E10" s="30">
        <v>54</v>
      </c>
      <c r="F10" s="16">
        <v>41</v>
      </c>
      <c r="G10" s="303">
        <f>(K10/31)*9</f>
        <v>802.16129032258061</v>
      </c>
      <c r="H10" s="31">
        <v>0</v>
      </c>
      <c r="I10" s="303">
        <f>(K10/31)*22</f>
        <v>1960.8387096774193</v>
      </c>
      <c r="J10" s="31">
        <v>70</v>
      </c>
      <c r="K10" s="303">
        <f>D10</f>
        <v>2763</v>
      </c>
      <c r="L10" s="16">
        <f>H10+J10</f>
        <v>70</v>
      </c>
      <c r="M10" s="16">
        <v>49</v>
      </c>
      <c r="N10" s="32">
        <v>49</v>
      </c>
      <c r="O10" s="303">
        <f>ROUND((K10/31)*9,0)</f>
        <v>802</v>
      </c>
      <c r="P10" s="16">
        <v>14</v>
      </c>
      <c r="Q10" s="303">
        <f>ROUND((K10/31)*4,0)</f>
        <v>357</v>
      </c>
      <c r="R10" s="16">
        <v>0</v>
      </c>
      <c r="S10" s="15" t="s">
        <v>17</v>
      </c>
      <c r="T10" s="18">
        <f>V10</f>
        <v>3000</v>
      </c>
      <c r="U10" s="18">
        <v>22</v>
      </c>
      <c r="V10" s="18">
        <f>X10</f>
        <v>3000</v>
      </c>
      <c r="W10" s="18">
        <v>8</v>
      </c>
      <c r="X10" s="306">
        <v>3000</v>
      </c>
      <c r="Y10" s="16">
        <v>22</v>
      </c>
      <c r="Z10" s="16">
        <v>165</v>
      </c>
      <c r="AA10" s="16">
        <v>115</v>
      </c>
      <c r="AB10" s="16">
        <v>84</v>
      </c>
      <c r="AC10" s="16">
        <v>32</v>
      </c>
      <c r="AD10" s="16">
        <v>84</v>
      </c>
      <c r="AE10" s="16">
        <v>65</v>
      </c>
      <c r="AF10" s="16">
        <v>121</v>
      </c>
      <c r="AG10" s="16">
        <v>134</v>
      </c>
      <c r="AH10" s="16">
        <v>77</v>
      </c>
      <c r="AI10" s="16">
        <v>126</v>
      </c>
      <c r="AJ10" s="16">
        <v>136</v>
      </c>
      <c r="AK10" s="16">
        <v>116</v>
      </c>
      <c r="AL10" s="16">
        <v>79</v>
      </c>
      <c r="AM10" s="16">
        <v>89</v>
      </c>
      <c r="AN10" s="16">
        <v>136</v>
      </c>
      <c r="AO10" s="16">
        <v>163</v>
      </c>
      <c r="AP10" s="16">
        <v>138</v>
      </c>
      <c r="AQ10" s="16">
        <v>135</v>
      </c>
      <c r="AR10" s="16"/>
      <c r="AS10" s="16"/>
      <c r="AT10" s="16"/>
      <c r="AU10" s="16"/>
      <c r="AV10" s="16"/>
      <c r="AW10" s="16"/>
    </row>
    <row r="11" spans="1:49" s="14" customFormat="1" x14ac:dyDescent="0.2">
      <c r="A11" s="15" t="s">
        <v>18</v>
      </c>
      <c r="B11" s="304"/>
      <c r="C11" s="34">
        <v>68</v>
      </c>
      <c r="D11" s="304"/>
      <c r="E11" s="35">
        <v>262</v>
      </c>
      <c r="F11" s="16">
        <v>228</v>
      </c>
      <c r="G11" s="304"/>
      <c r="H11" s="31">
        <v>74</v>
      </c>
      <c r="I11" s="304"/>
      <c r="J11" s="31">
        <v>135</v>
      </c>
      <c r="K11" s="304"/>
      <c r="L11" s="16">
        <f t="shared" ref="L11:L42" si="8">H11+J11</f>
        <v>209</v>
      </c>
      <c r="M11" s="16">
        <v>212</v>
      </c>
      <c r="N11" s="32">
        <v>140</v>
      </c>
      <c r="O11" s="304"/>
      <c r="P11" s="16">
        <v>0</v>
      </c>
      <c r="Q11" s="304"/>
      <c r="R11" s="16">
        <v>0</v>
      </c>
      <c r="S11" s="15" t="s">
        <v>18</v>
      </c>
      <c r="T11" s="18">
        <f>ROUND((X11/31)*27,0)</f>
        <v>0</v>
      </c>
      <c r="U11" s="18">
        <v>145</v>
      </c>
      <c r="V11" s="18">
        <f>ROUND((X11/31)*22,0)</f>
        <v>0</v>
      </c>
      <c r="W11" s="18">
        <v>145</v>
      </c>
      <c r="X11" s="307"/>
      <c r="Y11" s="16">
        <v>145</v>
      </c>
      <c r="Z11" s="16">
        <v>115</v>
      </c>
      <c r="AA11" s="16">
        <v>76</v>
      </c>
      <c r="AB11" s="16">
        <v>116</v>
      </c>
      <c r="AC11" s="16">
        <v>62</v>
      </c>
      <c r="AD11" s="16">
        <v>81</v>
      </c>
      <c r="AE11" s="16">
        <v>50</v>
      </c>
      <c r="AF11" s="16">
        <v>50</v>
      </c>
      <c r="AG11" s="16">
        <v>43</v>
      </c>
      <c r="AH11" s="16">
        <v>50</v>
      </c>
      <c r="AI11" s="16">
        <v>52</v>
      </c>
      <c r="AJ11" s="16">
        <v>45</v>
      </c>
      <c r="AK11" s="16">
        <v>46</v>
      </c>
      <c r="AL11" s="16">
        <v>44</v>
      </c>
      <c r="AM11" s="16">
        <v>47</v>
      </c>
      <c r="AN11" s="16">
        <v>50</v>
      </c>
      <c r="AO11" s="16">
        <v>47</v>
      </c>
      <c r="AP11" s="16">
        <v>43</v>
      </c>
      <c r="AQ11" s="16">
        <v>45</v>
      </c>
      <c r="AR11" s="16"/>
      <c r="AS11" s="16"/>
      <c r="AT11" s="16"/>
      <c r="AU11" s="16"/>
      <c r="AV11" s="16"/>
      <c r="AW11" s="16"/>
    </row>
    <row r="12" spans="1:49" s="14" customFormat="1" x14ac:dyDescent="0.2">
      <c r="A12" s="15" t="s">
        <v>19</v>
      </c>
      <c r="B12" s="304"/>
      <c r="C12" s="34">
        <v>239</v>
      </c>
      <c r="D12" s="304"/>
      <c r="E12" s="35">
        <v>456</v>
      </c>
      <c r="F12" s="16">
        <v>119</v>
      </c>
      <c r="G12" s="304"/>
      <c r="H12" s="31">
        <v>61</v>
      </c>
      <c r="I12" s="304"/>
      <c r="J12" s="31">
        <v>86</v>
      </c>
      <c r="K12" s="304"/>
      <c r="L12" s="16">
        <f t="shared" si="8"/>
        <v>147</v>
      </c>
      <c r="M12" s="16">
        <v>179</v>
      </c>
      <c r="N12" s="32">
        <v>150</v>
      </c>
      <c r="O12" s="304"/>
      <c r="P12" s="16">
        <v>42</v>
      </c>
      <c r="Q12" s="304"/>
      <c r="R12" s="16">
        <v>13</v>
      </c>
      <c r="S12" s="15" t="s">
        <v>19</v>
      </c>
      <c r="T12" s="18">
        <f>ROUND((X12/31)*27,0)</f>
        <v>0</v>
      </c>
      <c r="U12" s="18">
        <v>201</v>
      </c>
      <c r="V12" s="18">
        <f>ROUND((X12/31)*22,0)</f>
        <v>0</v>
      </c>
      <c r="W12" s="18">
        <v>172</v>
      </c>
      <c r="X12" s="307"/>
      <c r="Y12" s="16">
        <v>214</v>
      </c>
      <c r="Z12" s="16">
        <v>268</v>
      </c>
      <c r="AA12" s="16">
        <v>218</v>
      </c>
      <c r="AB12" s="16">
        <v>217</v>
      </c>
      <c r="AC12" s="16">
        <v>148</v>
      </c>
      <c r="AD12" s="16">
        <v>174</v>
      </c>
      <c r="AE12" s="16">
        <v>153</v>
      </c>
      <c r="AF12" s="16">
        <v>74</v>
      </c>
      <c r="AG12" s="16">
        <v>170</v>
      </c>
      <c r="AH12" s="16">
        <v>160</v>
      </c>
      <c r="AI12" s="16">
        <v>145</v>
      </c>
      <c r="AJ12" s="16">
        <v>109</v>
      </c>
      <c r="AK12" s="16">
        <v>161</v>
      </c>
      <c r="AL12" s="16">
        <v>214</v>
      </c>
      <c r="AM12" s="16">
        <v>276</v>
      </c>
      <c r="AN12" s="16">
        <v>153</v>
      </c>
      <c r="AO12" s="16">
        <v>179</v>
      </c>
      <c r="AP12" s="16">
        <v>103</v>
      </c>
      <c r="AQ12" s="16">
        <v>170</v>
      </c>
      <c r="AR12" s="16"/>
      <c r="AS12" s="16"/>
      <c r="AT12" s="16"/>
      <c r="AU12" s="16"/>
      <c r="AV12" s="16"/>
      <c r="AW12" s="16"/>
    </row>
    <row r="13" spans="1:49" s="14" customFormat="1" x14ac:dyDescent="0.2">
      <c r="A13" s="15" t="s">
        <v>20</v>
      </c>
      <c r="B13" s="304"/>
      <c r="C13" s="34"/>
      <c r="D13" s="304"/>
      <c r="E13" s="35"/>
      <c r="F13" s="16"/>
      <c r="G13" s="304"/>
      <c r="H13" s="31"/>
      <c r="I13" s="304"/>
      <c r="J13" s="31"/>
      <c r="K13" s="304"/>
      <c r="L13" s="16"/>
      <c r="M13" s="16"/>
      <c r="N13" s="32"/>
      <c r="O13" s="304"/>
      <c r="P13" s="16"/>
      <c r="Q13" s="304"/>
      <c r="R13" s="16"/>
      <c r="S13" s="15" t="s">
        <v>20</v>
      </c>
      <c r="T13" s="18"/>
      <c r="U13" s="18"/>
      <c r="V13" s="18"/>
      <c r="W13" s="18"/>
      <c r="X13" s="30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>
        <v>150</v>
      </c>
      <c r="AO13" s="16">
        <v>31</v>
      </c>
      <c r="AP13" s="16">
        <v>108</v>
      </c>
      <c r="AQ13" s="16">
        <v>76</v>
      </c>
      <c r="AR13" s="16"/>
      <c r="AS13" s="16"/>
      <c r="AT13" s="16"/>
      <c r="AU13" s="16"/>
      <c r="AV13" s="16"/>
      <c r="AW13" s="16"/>
    </row>
    <row r="14" spans="1:49" s="14" customFormat="1" x14ac:dyDescent="0.2">
      <c r="A14" s="15" t="s">
        <v>21</v>
      </c>
      <c r="B14" s="304"/>
      <c r="C14" s="34">
        <v>30</v>
      </c>
      <c r="D14" s="304"/>
      <c r="E14" s="36">
        <v>0</v>
      </c>
      <c r="F14" s="16">
        <v>0</v>
      </c>
      <c r="G14" s="304"/>
      <c r="H14" s="31">
        <v>0</v>
      </c>
      <c r="I14" s="304"/>
      <c r="J14" s="31">
        <v>0</v>
      </c>
      <c r="K14" s="304"/>
      <c r="L14" s="16">
        <f>H14+J14</f>
        <v>0</v>
      </c>
      <c r="M14" s="16">
        <v>0</v>
      </c>
      <c r="N14" s="32">
        <v>0</v>
      </c>
      <c r="O14" s="304"/>
      <c r="P14" s="16">
        <v>0</v>
      </c>
      <c r="Q14" s="304"/>
      <c r="R14" s="16">
        <v>0</v>
      </c>
      <c r="S14" s="15" t="s">
        <v>21</v>
      </c>
      <c r="T14" s="18">
        <f>ROUND((X14/31)*27,0)</f>
        <v>0</v>
      </c>
      <c r="U14" s="18">
        <v>0</v>
      </c>
      <c r="V14" s="18">
        <f>ROUND((X14/31)*22,0)</f>
        <v>0</v>
      </c>
      <c r="W14" s="18">
        <v>0</v>
      </c>
      <c r="X14" s="307"/>
      <c r="Y14" s="16">
        <v>0</v>
      </c>
      <c r="Z14" s="16">
        <v>0</v>
      </c>
      <c r="AA14" s="16">
        <v>26</v>
      </c>
      <c r="AB14" s="16">
        <v>41</v>
      </c>
      <c r="AC14" s="16">
        <v>39</v>
      </c>
      <c r="AD14" s="16">
        <v>30</v>
      </c>
      <c r="AE14" s="16">
        <v>59</v>
      </c>
      <c r="AF14" s="16">
        <v>51</v>
      </c>
      <c r="AG14" s="16">
        <v>60</v>
      </c>
      <c r="AH14" s="16">
        <v>58</v>
      </c>
      <c r="AI14" s="16">
        <v>52</v>
      </c>
      <c r="AJ14" s="16">
        <v>43</v>
      </c>
      <c r="AK14" s="16">
        <v>52</v>
      </c>
      <c r="AL14" s="16">
        <v>58</v>
      </c>
      <c r="AM14" s="16">
        <v>53</v>
      </c>
      <c r="AN14" s="16">
        <v>50</v>
      </c>
      <c r="AO14" s="16">
        <v>61</v>
      </c>
      <c r="AP14" s="16">
        <v>58</v>
      </c>
      <c r="AQ14" s="16">
        <v>0</v>
      </c>
      <c r="AR14" s="16"/>
      <c r="AS14" s="16"/>
      <c r="AT14" s="16"/>
      <c r="AU14" s="16"/>
      <c r="AV14" s="16"/>
      <c r="AW14" s="16"/>
    </row>
    <row r="15" spans="1:49" s="14" customFormat="1" x14ac:dyDescent="0.2">
      <c r="A15" s="15" t="s">
        <v>22</v>
      </c>
      <c r="B15" s="304"/>
      <c r="C15" s="34">
        <v>0</v>
      </c>
      <c r="D15" s="304"/>
      <c r="E15" s="35">
        <v>102</v>
      </c>
      <c r="F15" s="16">
        <v>122</v>
      </c>
      <c r="G15" s="304"/>
      <c r="H15" s="31">
        <v>50</v>
      </c>
      <c r="I15" s="304"/>
      <c r="J15" s="31">
        <v>77</v>
      </c>
      <c r="K15" s="304"/>
      <c r="L15" s="16">
        <f t="shared" si="8"/>
        <v>127</v>
      </c>
      <c r="M15" s="16">
        <v>149</v>
      </c>
      <c r="N15" s="32">
        <v>83</v>
      </c>
      <c r="O15" s="304"/>
      <c r="P15" s="16">
        <v>27</v>
      </c>
      <c r="Q15" s="304"/>
      <c r="R15" s="16">
        <v>4</v>
      </c>
      <c r="S15" s="15" t="s">
        <v>22</v>
      </c>
      <c r="T15" s="18">
        <f>V15</f>
        <v>0</v>
      </c>
      <c r="U15" s="18">
        <v>120</v>
      </c>
      <c r="V15" s="18">
        <f>X15</f>
        <v>0</v>
      </c>
      <c r="W15" s="18">
        <v>97</v>
      </c>
      <c r="X15" s="307"/>
      <c r="Y15" s="16">
        <v>124</v>
      </c>
      <c r="Z15" s="16">
        <v>94</v>
      </c>
      <c r="AA15" s="16">
        <v>115</v>
      </c>
      <c r="AB15" s="16">
        <v>94</v>
      </c>
      <c r="AC15" s="16">
        <v>150</v>
      </c>
      <c r="AD15" s="16">
        <v>187</v>
      </c>
      <c r="AE15" s="16">
        <v>129</v>
      </c>
      <c r="AF15" s="16">
        <v>143</v>
      </c>
      <c r="AG15" s="16">
        <v>99</v>
      </c>
      <c r="AH15" s="16">
        <v>194</v>
      </c>
      <c r="AI15" s="16">
        <v>129</v>
      </c>
      <c r="AJ15" s="16">
        <v>84</v>
      </c>
      <c r="AK15" s="16">
        <v>119</v>
      </c>
      <c r="AL15" s="16">
        <v>167</v>
      </c>
      <c r="AM15" s="16">
        <v>52</v>
      </c>
      <c r="AN15" s="16">
        <v>79</v>
      </c>
      <c r="AO15" s="16">
        <v>68</v>
      </c>
      <c r="AP15" s="16">
        <v>87</v>
      </c>
      <c r="AQ15" s="16">
        <v>49</v>
      </c>
      <c r="AR15" s="16"/>
      <c r="AS15" s="16"/>
      <c r="AT15" s="16"/>
      <c r="AU15" s="16"/>
      <c r="AV15" s="16"/>
      <c r="AW15" s="16"/>
    </row>
    <row r="16" spans="1:49" s="14" customFormat="1" x14ac:dyDescent="0.2">
      <c r="A16" s="15" t="s">
        <v>23</v>
      </c>
      <c r="B16" s="304"/>
      <c r="C16" s="34">
        <v>0</v>
      </c>
      <c r="D16" s="304"/>
      <c r="E16" s="35">
        <v>0</v>
      </c>
      <c r="F16" s="16">
        <v>256</v>
      </c>
      <c r="G16" s="304"/>
      <c r="H16" s="31">
        <v>126</v>
      </c>
      <c r="I16" s="304"/>
      <c r="J16" s="31">
        <v>0</v>
      </c>
      <c r="K16" s="304"/>
      <c r="L16" s="16">
        <f t="shared" si="8"/>
        <v>126</v>
      </c>
      <c r="M16" s="16">
        <v>240</v>
      </c>
      <c r="N16" s="32">
        <v>196</v>
      </c>
      <c r="O16" s="304"/>
      <c r="P16" s="16">
        <v>115</v>
      </c>
      <c r="Q16" s="304"/>
      <c r="R16" s="16">
        <v>0</v>
      </c>
      <c r="S16" s="15" t="s">
        <v>23</v>
      </c>
      <c r="T16" s="18">
        <f t="shared" ref="T16:T43" si="9">ROUND((X16/31)*27,0)</f>
        <v>0</v>
      </c>
      <c r="U16" s="18">
        <v>205</v>
      </c>
      <c r="V16" s="18">
        <f t="shared" ref="V16:V43" si="10">ROUND((X16/31)*22,0)</f>
        <v>0</v>
      </c>
      <c r="W16" s="18">
        <v>90</v>
      </c>
      <c r="X16" s="307"/>
      <c r="Y16" s="16">
        <v>205</v>
      </c>
      <c r="Z16" s="16">
        <v>204</v>
      </c>
      <c r="AA16" s="16">
        <v>167</v>
      </c>
      <c r="AB16" s="16">
        <v>164</v>
      </c>
      <c r="AC16" s="16">
        <v>192</v>
      </c>
      <c r="AD16" s="16">
        <v>194</v>
      </c>
      <c r="AE16" s="16">
        <v>216</v>
      </c>
      <c r="AF16" s="16">
        <v>193</v>
      </c>
      <c r="AG16" s="16">
        <v>168</v>
      </c>
      <c r="AH16" s="16">
        <v>165</v>
      </c>
      <c r="AI16" s="16">
        <v>158</v>
      </c>
      <c r="AJ16" s="16">
        <v>147</v>
      </c>
      <c r="AK16" s="16">
        <v>149</v>
      </c>
      <c r="AL16" s="16">
        <v>161</v>
      </c>
      <c r="AM16" s="16">
        <v>181</v>
      </c>
      <c r="AN16" s="16">
        <v>134</v>
      </c>
      <c r="AO16" s="16">
        <v>81</v>
      </c>
      <c r="AP16" s="16">
        <v>85</v>
      </c>
      <c r="AQ16" s="16">
        <v>84</v>
      </c>
      <c r="AR16" s="16"/>
      <c r="AS16" s="16"/>
      <c r="AT16" s="16"/>
      <c r="AU16" s="16"/>
      <c r="AV16" s="16"/>
      <c r="AW16" s="16"/>
    </row>
    <row r="17" spans="1:49" s="14" customFormat="1" x14ac:dyDescent="0.2">
      <c r="A17" s="15" t="s">
        <v>24</v>
      </c>
      <c r="B17" s="304"/>
      <c r="C17" s="34"/>
      <c r="D17" s="304"/>
      <c r="E17" s="35"/>
      <c r="F17" s="16"/>
      <c r="G17" s="304"/>
      <c r="H17" s="31"/>
      <c r="I17" s="304"/>
      <c r="J17" s="31"/>
      <c r="K17" s="304"/>
      <c r="L17" s="16"/>
      <c r="M17" s="16"/>
      <c r="N17" s="32"/>
      <c r="O17" s="304"/>
      <c r="P17" s="16"/>
      <c r="Q17" s="304"/>
      <c r="R17" s="16"/>
      <c r="S17" s="15" t="s">
        <v>24</v>
      </c>
      <c r="T17" s="18"/>
      <c r="U17" s="18"/>
      <c r="V17" s="18"/>
      <c r="W17" s="18"/>
      <c r="X17" s="30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>
        <v>10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/>
      <c r="AS17" s="16"/>
      <c r="AT17" s="16"/>
      <c r="AU17" s="16"/>
      <c r="AV17" s="16"/>
      <c r="AW17" s="16"/>
    </row>
    <row r="18" spans="1:49" s="14" customFormat="1" x14ac:dyDescent="0.2">
      <c r="A18" s="15" t="s">
        <v>25</v>
      </c>
      <c r="B18" s="304"/>
      <c r="C18" s="34">
        <v>36</v>
      </c>
      <c r="D18" s="304"/>
      <c r="E18" s="35">
        <v>132</v>
      </c>
      <c r="F18" s="16">
        <v>227</v>
      </c>
      <c r="G18" s="304"/>
      <c r="H18" s="31">
        <v>70</v>
      </c>
      <c r="I18" s="304"/>
      <c r="J18" s="31">
        <v>55</v>
      </c>
      <c r="K18" s="304"/>
      <c r="L18" s="16">
        <f t="shared" si="8"/>
        <v>125</v>
      </c>
      <c r="M18" s="16">
        <v>209</v>
      </c>
      <c r="N18" s="32">
        <v>171</v>
      </c>
      <c r="O18" s="304"/>
      <c r="P18" s="16">
        <v>52</v>
      </c>
      <c r="Q18" s="304"/>
      <c r="R18" s="16">
        <v>37</v>
      </c>
      <c r="S18" s="15" t="s">
        <v>25</v>
      </c>
      <c r="T18" s="18">
        <f t="shared" si="9"/>
        <v>0</v>
      </c>
      <c r="U18" s="18">
        <v>212</v>
      </c>
      <c r="V18" s="18">
        <f t="shared" si="10"/>
        <v>0</v>
      </c>
      <c r="W18" s="18">
        <v>197</v>
      </c>
      <c r="X18" s="307"/>
      <c r="Y18" s="16">
        <v>249</v>
      </c>
      <c r="Z18" s="16">
        <v>146</v>
      </c>
      <c r="AA18" s="16">
        <v>110</v>
      </c>
      <c r="AB18" s="16">
        <v>84</v>
      </c>
      <c r="AC18" s="16">
        <v>17</v>
      </c>
      <c r="AD18" s="16">
        <v>148</v>
      </c>
      <c r="AE18" s="16">
        <v>150</v>
      </c>
      <c r="AF18" s="16">
        <v>323</v>
      </c>
      <c r="AG18" s="16">
        <v>256</v>
      </c>
      <c r="AH18" s="16">
        <v>183</v>
      </c>
      <c r="AI18" s="16">
        <v>135</v>
      </c>
      <c r="AJ18" s="16">
        <v>134</v>
      </c>
      <c r="AK18" s="16">
        <v>220</v>
      </c>
      <c r="AL18" s="16">
        <v>184</v>
      </c>
      <c r="AM18" s="16">
        <v>179</v>
      </c>
      <c r="AN18" s="16">
        <v>145</v>
      </c>
      <c r="AO18" s="16">
        <v>105</v>
      </c>
      <c r="AP18" s="16">
        <v>139</v>
      </c>
      <c r="AQ18" s="16">
        <v>141</v>
      </c>
      <c r="AR18" s="16"/>
      <c r="AS18" s="16"/>
      <c r="AT18" s="16"/>
      <c r="AU18" s="16"/>
      <c r="AV18" s="16"/>
      <c r="AW18" s="16"/>
    </row>
    <row r="19" spans="1:49" s="14" customFormat="1" x14ac:dyDescent="0.2">
      <c r="A19" s="15" t="s">
        <v>26</v>
      </c>
      <c r="B19" s="304"/>
      <c r="C19" s="34"/>
      <c r="D19" s="304"/>
      <c r="E19" s="35"/>
      <c r="F19" s="16"/>
      <c r="G19" s="304"/>
      <c r="H19" s="31"/>
      <c r="I19" s="304"/>
      <c r="J19" s="31"/>
      <c r="K19" s="304"/>
      <c r="L19" s="16"/>
      <c r="M19" s="16"/>
      <c r="N19" s="32"/>
      <c r="O19" s="304"/>
      <c r="P19" s="16"/>
      <c r="Q19" s="304"/>
      <c r="R19" s="16"/>
      <c r="S19" s="15" t="s">
        <v>26</v>
      </c>
      <c r="T19" s="18"/>
      <c r="U19" s="18"/>
      <c r="V19" s="18"/>
      <c r="W19" s="18"/>
      <c r="X19" s="30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>
        <v>37</v>
      </c>
      <c r="AM19" s="16">
        <v>65</v>
      </c>
      <c r="AN19" s="16">
        <v>45</v>
      </c>
      <c r="AO19" s="16">
        <v>66</v>
      </c>
      <c r="AP19" s="16">
        <v>17</v>
      </c>
      <c r="AQ19" s="16">
        <v>30</v>
      </c>
      <c r="AR19" s="16"/>
      <c r="AS19" s="16"/>
      <c r="AT19" s="16"/>
      <c r="AU19" s="16"/>
      <c r="AV19" s="16"/>
      <c r="AW19" s="16"/>
    </row>
    <row r="20" spans="1:49" s="14" customFormat="1" ht="16.5" customHeight="1" x14ac:dyDescent="0.2">
      <c r="A20" s="15" t="s">
        <v>27</v>
      </c>
      <c r="B20" s="304"/>
      <c r="C20" s="34">
        <v>3</v>
      </c>
      <c r="D20" s="304"/>
      <c r="E20" s="35">
        <v>0</v>
      </c>
      <c r="F20" s="16">
        <v>0</v>
      </c>
      <c r="G20" s="304"/>
      <c r="H20" s="31">
        <v>0</v>
      </c>
      <c r="I20" s="304"/>
      <c r="J20" s="31">
        <v>54</v>
      </c>
      <c r="K20" s="304"/>
      <c r="L20" s="16">
        <f t="shared" si="8"/>
        <v>54</v>
      </c>
      <c r="M20" s="16">
        <v>59</v>
      </c>
      <c r="N20" s="32">
        <v>53</v>
      </c>
      <c r="O20" s="304"/>
      <c r="P20" s="16">
        <v>0</v>
      </c>
      <c r="Q20" s="304"/>
      <c r="R20" s="16">
        <v>0</v>
      </c>
      <c r="S20" s="15" t="s">
        <v>27</v>
      </c>
      <c r="T20" s="18">
        <f t="shared" si="9"/>
        <v>0</v>
      </c>
      <c r="U20" s="18">
        <v>62</v>
      </c>
      <c r="V20" s="18">
        <f t="shared" si="10"/>
        <v>0</v>
      </c>
      <c r="W20" s="18">
        <v>62</v>
      </c>
      <c r="X20" s="307"/>
      <c r="Y20" s="16">
        <v>62</v>
      </c>
      <c r="Z20" s="16">
        <v>98</v>
      </c>
      <c r="AA20" s="16">
        <v>101</v>
      </c>
      <c r="AB20" s="16">
        <v>122</v>
      </c>
      <c r="AC20" s="16">
        <v>113</v>
      </c>
      <c r="AD20" s="16">
        <v>77</v>
      </c>
      <c r="AE20" s="16">
        <v>116</v>
      </c>
      <c r="AF20" s="16">
        <v>79</v>
      </c>
      <c r="AG20" s="16">
        <v>83</v>
      </c>
      <c r="AH20" s="16">
        <v>77</v>
      </c>
      <c r="AI20" s="16">
        <v>77</v>
      </c>
      <c r="AJ20" s="16">
        <v>125</v>
      </c>
      <c r="AK20" s="16">
        <v>88</v>
      </c>
      <c r="AL20" s="16">
        <v>85</v>
      </c>
      <c r="AM20" s="16">
        <v>89</v>
      </c>
      <c r="AN20" s="16">
        <v>84</v>
      </c>
      <c r="AO20" s="16">
        <v>55</v>
      </c>
      <c r="AP20" s="16">
        <v>56</v>
      </c>
      <c r="AQ20" s="16">
        <v>58</v>
      </c>
      <c r="AR20" s="16"/>
      <c r="AS20" s="16"/>
      <c r="AT20" s="16"/>
      <c r="AU20" s="16"/>
      <c r="AV20" s="16"/>
      <c r="AW20" s="16"/>
    </row>
    <row r="21" spans="1:49" s="14" customFormat="1" ht="16.5" customHeight="1" x14ac:dyDescent="0.2">
      <c r="A21" s="15" t="s">
        <v>28</v>
      </c>
      <c r="B21" s="304"/>
      <c r="C21" s="34"/>
      <c r="D21" s="304"/>
      <c r="E21" s="35"/>
      <c r="F21" s="16"/>
      <c r="G21" s="304"/>
      <c r="H21" s="31"/>
      <c r="I21" s="304"/>
      <c r="J21" s="31"/>
      <c r="K21" s="304"/>
      <c r="L21" s="16"/>
      <c r="M21" s="16"/>
      <c r="N21" s="32"/>
      <c r="O21" s="304"/>
      <c r="P21" s="16"/>
      <c r="Q21" s="304"/>
      <c r="R21" s="16"/>
      <c r="S21" s="15" t="s">
        <v>28</v>
      </c>
      <c r="T21" s="18"/>
      <c r="U21" s="18"/>
      <c r="V21" s="18"/>
      <c r="W21" s="18"/>
      <c r="X21" s="30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>
        <v>10</v>
      </c>
      <c r="AQ21" s="16">
        <v>12</v>
      </c>
      <c r="AR21" s="16"/>
      <c r="AS21" s="16"/>
      <c r="AT21" s="16"/>
      <c r="AU21" s="16"/>
      <c r="AV21" s="16"/>
      <c r="AW21" s="16"/>
    </row>
    <row r="22" spans="1:49" s="14" customFormat="1" x14ac:dyDescent="0.2">
      <c r="A22" s="15" t="s">
        <v>29</v>
      </c>
      <c r="B22" s="304"/>
      <c r="C22" s="34">
        <v>131</v>
      </c>
      <c r="D22" s="304"/>
      <c r="E22" s="35">
        <v>283</v>
      </c>
      <c r="F22" s="16">
        <v>403</v>
      </c>
      <c r="G22" s="304"/>
      <c r="H22" s="31">
        <v>175</v>
      </c>
      <c r="I22" s="304"/>
      <c r="J22" s="31">
        <v>233</v>
      </c>
      <c r="K22" s="304"/>
      <c r="L22" s="16">
        <f t="shared" si="8"/>
        <v>408</v>
      </c>
      <c r="M22" s="16">
        <v>273</v>
      </c>
      <c r="N22" s="32">
        <v>302</v>
      </c>
      <c r="O22" s="304"/>
      <c r="P22" s="16">
        <v>19</v>
      </c>
      <c r="Q22" s="304"/>
      <c r="R22" s="16">
        <v>13</v>
      </c>
      <c r="S22" s="15" t="s">
        <v>29</v>
      </c>
      <c r="T22" s="18">
        <f t="shared" si="9"/>
        <v>0</v>
      </c>
      <c r="U22" s="18">
        <v>129</v>
      </c>
      <c r="V22" s="18">
        <f t="shared" si="10"/>
        <v>0</v>
      </c>
      <c r="W22" s="18">
        <v>123</v>
      </c>
      <c r="X22" s="307"/>
      <c r="Y22" s="16">
        <v>142</v>
      </c>
      <c r="Z22" s="16">
        <v>290</v>
      </c>
      <c r="AA22" s="16">
        <v>274</v>
      </c>
      <c r="AB22" s="16">
        <v>293</v>
      </c>
      <c r="AC22" s="16">
        <v>409</v>
      </c>
      <c r="AD22" s="16">
        <v>346</v>
      </c>
      <c r="AE22" s="16">
        <v>341</v>
      </c>
      <c r="AF22" s="16">
        <v>253</v>
      </c>
      <c r="AG22" s="16">
        <v>259</v>
      </c>
      <c r="AH22" s="16">
        <v>246</v>
      </c>
      <c r="AI22" s="16">
        <v>373</v>
      </c>
      <c r="AJ22" s="16">
        <v>351</v>
      </c>
      <c r="AK22" s="16">
        <v>203</v>
      </c>
      <c r="AL22" s="16">
        <v>215</v>
      </c>
      <c r="AM22" s="16">
        <v>218</v>
      </c>
      <c r="AN22" s="16">
        <v>197</v>
      </c>
      <c r="AO22" s="16">
        <v>96</v>
      </c>
      <c r="AP22" s="16">
        <v>97</v>
      </c>
      <c r="AQ22" s="16">
        <v>84</v>
      </c>
      <c r="AR22" s="16"/>
      <c r="AS22" s="16"/>
      <c r="AT22" s="16"/>
      <c r="AU22" s="16"/>
      <c r="AV22" s="16"/>
      <c r="AW22" s="16"/>
    </row>
    <row r="23" spans="1:49" s="14" customFormat="1" x14ac:dyDescent="0.2">
      <c r="A23" s="15" t="s">
        <v>30</v>
      </c>
      <c r="B23" s="304"/>
      <c r="C23" s="34"/>
      <c r="D23" s="304"/>
      <c r="E23" s="35"/>
      <c r="F23" s="16"/>
      <c r="G23" s="304"/>
      <c r="H23" s="31"/>
      <c r="I23" s="304"/>
      <c r="J23" s="31"/>
      <c r="K23" s="304"/>
      <c r="L23" s="16"/>
      <c r="M23" s="16"/>
      <c r="N23" s="32"/>
      <c r="O23" s="304"/>
      <c r="P23" s="16"/>
      <c r="Q23" s="304"/>
      <c r="R23" s="16"/>
      <c r="S23" s="15" t="s">
        <v>30</v>
      </c>
      <c r="T23" s="18"/>
      <c r="U23" s="18"/>
      <c r="V23" s="18"/>
      <c r="W23" s="18"/>
      <c r="X23" s="30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>
        <v>22</v>
      </c>
      <c r="AO23" s="16">
        <v>13</v>
      </c>
      <c r="AP23" s="16">
        <v>9</v>
      </c>
      <c r="AQ23" s="16">
        <v>30</v>
      </c>
      <c r="AR23" s="16"/>
      <c r="AS23" s="16"/>
      <c r="AT23" s="16"/>
      <c r="AU23" s="16"/>
      <c r="AV23" s="16"/>
      <c r="AW23" s="16"/>
    </row>
    <row r="24" spans="1:49" s="14" customFormat="1" x14ac:dyDescent="0.2">
      <c r="A24" s="15" t="s">
        <v>31</v>
      </c>
      <c r="B24" s="304"/>
      <c r="C24" s="34">
        <v>0</v>
      </c>
      <c r="D24" s="304"/>
      <c r="E24" s="35">
        <v>0</v>
      </c>
      <c r="F24" s="16">
        <v>0</v>
      </c>
      <c r="G24" s="304"/>
      <c r="H24" s="31">
        <v>0</v>
      </c>
      <c r="I24" s="304"/>
      <c r="J24" s="31">
        <v>0</v>
      </c>
      <c r="K24" s="304"/>
      <c r="L24" s="16">
        <f t="shared" si="8"/>
        <v>0</v>
      </c>
      <c r="M24" s="16">
        <v>0</v>
      </c>
      <c r="N24" s="32">
        <v>0</v>
      </c>
      <c r="O24" s="304"/>
      <c r="P24" s="16">
        <v>0</v>
      </c>
      <c r="Q24" s="304"/>
      <c r="R24" s="16">
        <v>0</v>
      </c>
      <c r="S24" s="15" t="s">
        <v>31</v>
      </c>
      <c r="T24" s="18">
        <f t="shared" si="9"/>
        <v>0</v>
      </c>
      <c r="U24" s="18">
        <v>16</v>
      </c>
      <c r="V24" s="18">
        <f t="shared" si="10"/>
        <v>0</v>
      </c>
      <c r="W24" s="18">
        <v>16</v>
      </c>
      <c r="X24" s="307"/>
      <c r="Y24" s="16">
        <v>16</v>
      </c>
      <c r="Z24" s="16">
        <v>20</v>
      </c>
      <c r="AA24" s="16">
        <v>30</v>
      </c>
      <c r="AB24" s="16">
        <v>27</v>
      </c>
      <c r="AC24" s="16">
        <v>27</v>
      </c>
      <c r="AD24" s="16">
        <v>48</v>
      </c>
      <c r="AE24" s="16">
        <v>33</v>
      </c>
      <c r="AF24" s="16">
        <v>43</v>
      </c>
      <c r="AG24" s="16">
        <v>43</v>
      </c>
      <c r="AH24" s="16">
        <v>42</v>
      </c>
      <c r="AI24" s="16">
        <v>40</v>
      </c>
      <c r="AJ24" s="16">
        <v>28</v>
      </c>
      <c r="AK24" s="16">
        <v>47</v>
      </c>
      <c r="AL24" s="16">
        <v>36</v>
      </c>
      <c r="AM24" s="16">
        <v>36</v>
      </c>
      <c r="AN24" s="16">
        <v>26</v>
      </c>
      <c r="AO24" s="16">
        <v>34</v>
      </c>
      <c r="AP24" s="16">
        <v>36</v>
      </c>
      <c r="AQ24" s="16">
        <v>43</v>
      </c>
      <c r="AR24" s="16"/>
      <c r="AS24" s="16"/>
      <c r="AT24" s="16"/>
      <c r="AU24" s="16"/>
      <c r="AV24" s="16"/>
      <c r="AW24" s="16"/>
    </row>
    <row r="25" spans="1:49" s="14" customFormat="1" x14ac:dyDescent="0.2">
      <c r="A25" s="15" t="s">
        <v>32</v>
      </c>
      <c r="B25" s="304"/>
      <c r="C25" s="34">
        <v>0</v>
      </c>
      <c r="D25" s="304"/>
      <c r="E25" s="35">
        <v>0</v>
      </c>
      <c r="F25" s="16">
        <v>0</v>
      </c>
      <c r="G25" s="304"/>
      <c r="H25" s="31">
        <v>0</v>
      </c>
      <c r="I25" s="304"/>
      <c r="J25" s="31">
        <v>0</v>
      </c>
      <c r="K25" s="304"/>
      <c r="L25" s="16">
        <f t="shared" si="8"/>
        <v>0</v>
      </c>
      <c r="M25" s="16">
        <v>19</v>
      </c>
      <c r="N25" s="32">
        <v>13</v>
      </c>
      <c r="O25" s="304"/>
      <c r="P25" s="16">
        <v>0</v>
      </c>
      <c r="Q25" s="304"/>
      <c r="R25" s="16">
        <v>0</v>
      </c>
      <c r="S25" s="15" t="s">
        <v>32</v>
      </c>
      <c r="T25" s="18">
        <f t="shared" si="9"/>
        <v>0</v>
      </c>
      <c r="U25" s="18">
        <v>12</v>
      </c>
      <c r="V25" s="18">
        <f t="shared" si="10"/>
        <v>0</v>
      </c>
      <c r="W25" s="18">
        <v>12</v>
      </c>
      <c r="X25" s="307"/>
      <c r="Y25" s="16">
        <v>12</v>
      </c>
      <c r="Z25" s="16">
        <v>30</v>
      </c>
      <c r="AA25" s="16">
        <v>21</v>
      </c>
      <c r="AB25" s="16">
        <v>31</v>
      </c>
      <c r="AC25" s="16">
        <v>31</v>
      </c>
      <c r="AD25" s="16">
        <v>32</v>
      </c>
      <c r="AE25" s="16">
        <v>30</v>
      </c>
      <c r="AF25" s="16">
        <v>29</v>
      </c>
      <c r="AG25" s="16">
        <v>36</v>
      </c>
      <c r="AH25" s="16">
        <v>31</v>
      </c>
      <c r="AI25" s="16">
        <v>36</v>
      </c>
      <c r="AJ25" s="16">
        <v>34</v>
      </c>
      <c r="AK25" s="16">
        <v>24</v>
      </c>
      <c r="AL25" s="16">
        <v>37</v>
      </c>
      <c r="AM25" s="16">
        <v>38</v>
      </c>
      <c r="AN25" s="16">
        <v>33</v>
      </c>
      <c r="AO25" s="16">
        <v>31</v>
      </c>
      <c r="AP25" s="16">
        <v>37</v>
      </c>
      <c r="AQ25" s="16">
        <v>37</v>
      </c>
      <c r="AR25" s="16"/>
      <c r="AS25" s="16"/>
      <c r="AT25" s="16"/>
      <c r="AU25" s="16"/>
      <c r="AV25" s="16"/>
      <c r="AW25" s="16"/>
    </row>
    <row r="26" spans="1:49" s="14" customFormat="1" x14ac:dyDescent="0.2">
      <c r="A26" s="15" t="s">
        <v>33</v>
      </c>
      <c r="B26" s="304"/>
      <c r="C26" s="34">
        <v>20</v>
      </c>
      <c r="D26" s="304"/>
      <c r="E26" s="35">
        <v>74</v>
      </c>
      <c r="F26" s="16">
        <v>59</v>
      </c>
      <c r="G26" s="304"/>
      <c r="H26" s="31">
        <v>31</v>
      </c>
      <c r="I26" s="304"/>
      <c r="J26" s="31">
        <v>60</v>
      </c>
      <c r="K26" s="304"/>
      <c r="L26" s="16">
        <f t="shared" si="8"/>
        <v>91</v>
      </c>
      <c r="M26" s="16">
        <v>72</v>
      </c>
      <c r="N26" s="32">
        <v>83</v>
      </c>
      <c r="O26" s="304"/>
      <c r="P26" s="16">
        <v>16</v>
      </c>
      <c r="Q26" s="304"/>
      <c r="R26" s="16">
        <v>0</v>
      </c>
      <c r="S26" s="15" t="s">
        <v>33</v>
      </c>
      <c r="T26" s="18">
        <f t="shared" si="9"/>
        <v>0</v>
      </c>
      <c r="U26" s="18">
        <v>35</v>
      </c>
      <c r="V26" s="18">
        <f t="shared" si="10"/>
        <v>0</v>
      </c>
      <c r="W26" s="18">
        <v>19</v>
      </c>
      <c r="X26" s="307"/>
      <c r="Y26" s="16">
        <v>35</v>
      </c>
      <c r="Z26" s="16">
        <v>42</v>
      </c>
      <c r="AA26" s="16">
        <v>36</v>
      </c>
      <c r="AB26" s="16">
        <v>37</v>
      </c>
      <c r="AC26" s="16">
        <v>39</v>
      </c>
      <c r="AD26" s="16">
        <v>37</v>
      </c>
      <c r="AE26" s="16">
        <v>48</v>
      </c>
      <c r="AF26" s="16">
        <v>45</v>
      </c>
      <c r="AG26" s="16">
        <v>41</v>
      </c>
      <c r="AH26" s="16">
        <v>46</v>
      </c>
      <c r="AI26" s="16">
        <v>43</v>
      </c>
      <c r="AJ26" s="16">
        <v>40</v>
      </c>
      <c r="AK26" s="16">
        <v>42</v>
      </c>
      <c r="AL26" s="16">
        <v>46</v>
      </c>
      <c r="AM26" s="16">
        <v>44</v>
      </c>
      <c r="AN26" s="16">
        <v>40</v>
      </c>
      <c r="AO26" s="16">
        <v>23</v>
      </c>
      <c r="AP26" s="16">
        <v>26</v>
      </c>
      <c r="AQ26" s="16">
        <v>26</v>
      </c>
      <c r="AR26" s="16"/>
      <c r="AS26" s="16"/>
      <c r="AT26" s="16"/>
      <c r="AU26" s="16"/>
      <c r="AV26" s="16"/>
      <c r="AW26" s="16"/>
    </row>
    <row r="27" spans="1:49" s="14" customFormat="1" x14ac:dyDescent="0.2">
      <c r="A27" s="15" t="s">
        <v>34</v>
      </c>
      <c r="B27" s="304"/>
      <c r="C27" s="34">
        <v>0</v>
      </c>
      <c r="D27" s="304"/>
      <c r="E27" s="35">
        <v>0</v>
      </c>
      <c r="F27" s="18">
        <v>0</v>
      </c>
      <c r="G27" s="304"/>
      <c r="H27" s="31">
        <v>0</v>
      </c>
      <c r="I27" s="304"/>
      <c r="J27" s="31">
        <v>0</v>
      </c>
      <c r="K27" s="304"/>
      <c r="L27" s="16">
        <f t="shared" si="8"/>
        <v>0</v>
      </c>
      <c r="M27" s="16">
        <v>0</v>
      </c>
      <c r="N27" s="32">
        <v>131</v>
      </c>
      <c r="O27" s="304"/>
      <c r="P27" s="16">
        <v>22</v>
      </c>
      <c r="Q27" s="304"/>
      <c r="R27" s="16">
        <v>22</v>
      </c>
      <c r="S27" s="15" t="s">
        <v>34</v>
      </c>
      <c r="T27" s="18">
        <f t="shared" si="9"/>
        <v>0</v>
      </c>
      <c r="U27" s="18">
        <v>89</v>
      </c>
      <c r="V27" s="18">
        <f t="shared" si="10"/>
        <v>0</v>
      </c>
      <c r="W27" s="18">
        <v>89</v>
      </c>
      <c r="X27" s="307"/>
      <c r="Y27" s="16">
        <v>111</v>
      </c>
      <c r="Z27" s="16">
        <v>145</v>
      </c>
      <c r="AA27" s="16">
        <v>154</v>
      </c>
      <c r="AB27" s="16">
        <v>176</v>
      </c>
      <c r="AC27" s="16">
        <v>33</v>
      </c>
      <c r="AD27" s="16">
        <v>67</v>
      </c>
      <c r="AE27" s="16">
        <v>31</v>
      </c>
      <c r="AF27" s="16">
        <v>31</v>
      </c>
      <c r="AG27" s="16">
        <v>30</v>
      </c>
      <c r="AH27" s="16">
        <v>29</v>
      </c>
      <c r="AI27" s="16">
        <v>30</v>
      </c>
      <c r="AJ27" s="16">
        <v>29</v>
      </c>
      <c r="AK27" s="16">
        <v>51</v>
      </c>
      <c r="AL27" s="16">
        <v>60</v>
      </c>
      <c r="AM27" s="16">
        <v>57</v>
      </c>
      <c r="AN27" s="16">
        <v>61</v>
      </c>
      <c r="AO27" s="16">
        <v>59</v>
      </c>
      <c r="AP27" s="16">
        <v>73</v>
      </c>
      <c r="AQ27" s="16">
        <v>89</v>
      </c>
      <c r="AR27" s="16"/>
      <c r="AS27" s="16"/>
      <c r="AT27" s="16"/>
      <c r="AU27" s="16"/>
      <c r="AV27" s="16"/>
      <c r="AW27" s="16"/>
    </row>
    <row r="28" spans="1:49" s="14" customFormat="1" x14ac:dyDescent="0.2">
      <c r="A28" s="15" t="s">
        <v>35</v>
      </c>
      <c r="B28" s="304"/>
      <c r="C28" s="34">
        <v>69</v>
      </c>
      <c r="D28" s="304"/>
      <c r="E28" s="35">
        <v>432</v>
      </c>
      <c r="F28" s="18">
        <v>650</v>
      </c>
      <c r="G28" s="304"/>
      <c r="H28" s="31">
        <v>87</v>
      </c>
      <c r="I28" s="304"/>
      <c r="J28" s="31">
        <v>188</v>
      </c>
      <c r="K28" s="304"/>
      <c r="L28" s="16">
        <f t="shared" si="8"/>
        <v>275</v>
      </c>
      <c r="M28" s="16">
        <v>217</v>
      </c>
      <c r="N28" s="32">
        <v>147</v>
      </c>
      <c r="O28" s="304"/>
      <c r="P28" s="16">
        <v>11</v>
      </c>
      <c r="Q28" s="304"/>
      <c r="R28" s="16">
        <v>2</v>
      </c>
      <c r="S28" s="15" t="s">
        <v>35</v>
      </c>
      <c r="T28" s="18">
        <f t="shared" si="9"/>
        <v>0</v>
      </c>
      <c r="U28" s="18">
        <v>122</v>
      </c>
      <c r="V28" s="18">
        <f t="shared" si="10"/>
        <v>0</v>
      </c>
      <c r="W28" s="18">
        <v>113</v>
      </c>
      <c r="X28" s="307"/>
      <c r="Y28" s="16">
        <v>120</v>
      </c>
      <c r="Z28" s="16">
        <v>127</v>
      </c>
      <c r="AA28" s="16">
        <v>119</v>
      </c>
      <c r="AB28" s="16">
        <v>124</v>
      </c>
      <c r="AC28" s="16">
        <v>467</v>
      </c>
      <c r="AD28" s="16">
        <v>577</v>
      </c>
      <c r="AE28" s="16">
        <v>686</v>
      </c>
      <c r="AF28" s="16">
        <v>647</v>
      </c>
      <c r="AG28" s="16">
        <v>655</v>
      </c>
      <c r="AH28" s="16">
        <v>705</v>
      </c>
      <c r="AI28" s="16">
        <v>641</v>
      </c>
      <c r="AJ28" s="16">
        <v>625</v>
      </c>
      <c r="AK28" s="16">
        <v>663</v>
      </c>
      <c r="AL28" s="16">
        <v>570</v>
      </c>
      <c r="AM28" s="16">
        <v>664</v>
      </c>
      <c r="AN28" s="16">
        <v>706</v>
      </c>
      <c r="AO28" s="16">
        <v>705</v>
      </c>
      <c r="AP28" s="16">
        <v>706</v>
      </c>
      <c r="AQ28" s="16">
        <v>737</v>
      </c>
      <c r="AR28" s="16"/>
      <c r="AS28" s="16"/>
      <c r="AT28" s="16"/>
      <c r="AU28" s="16"/>
      <c r="AV28" s="16"/>
      <c r="AW28" s="16"/>
    </row>
    <row r="29" spans="1:49" s="14" customFormat="1" x14ac:dyDescent="0.2">
      <c r="A29" s="15" t="s">
        <v>36</v>
      </c>
      <c r="B29" s="304"/>
      <c r="C29" s="34">
        <v>0</v>
      </c>
      <c r="D29" s="304"/>
      <c r="E29" s="35">
        <v>112</v>
      </c>
      <c r="F29" s="16">
        <v>115</v>
      </c>
      <c r="G29" s="304"/>
      <c r="H29" s="31">
        <v>23</v>
      </c>
      <c r="I29" s="304"/>
      <c r="J29" s="31">
        <v>61</v>
      </c>
      <c r="K29" s="304"/>
      <c r="L29" s="16">
        <f t="shared" si="8"/>
        <v>84</v>
      </c>
      <c r="M29" s="16">
        <v>136</v>
      </c>
      <c r="N29" s="32">
        <v>132</v>
      </c>
      <c r="O29" s="304"/>
      <c r="P29" s="16">
        <v>25</v>
      </c>
      <c r="Q29" s="304"/>
      <c r="R29" s="16">
        <v>0</v>
      </c>
      <c r="S29" s="15" t="s">
        <v>36</v>
      </c>
      <c r="T29" s="18">
        <f t="shared" si="9"/>
        <v>0</v>
      </c>
      <c r="U29" s="18">
        <v>215</v>
      </c>
      <c r="V29" s="18">
        <f t="shared" si="10"/>
        <v>0</v>
      </c>
      <c r="W29" s="18">
        <v>190</v>
      </c>
      <c r="X29" s="307"/>
      <c r="Y29" s="16">
        <v>215</v>
      </c>
      <c r="Z29" s="16">
        <v>133</v>
      </c>
      <c r="AA29" s="16">
        <v>95</v>
      </c>
      <c r="AB29" s="16">
        <v>108</v>
      </c>
      <c r="AC29" s="16">
        <v>113</v>
      </c>
      <c r="AD29" s="16">
        <v>133</v>
      </c>
      <c r="AE29" s="16">
        <v>172</v>
      </c>
      <c r="AF29" s="16">
        <v>152</v>
      </c>
      <c r="AG29" s="16">
        <v>149</v>
      </c>
      <c r="AH29" s="16">
        <v>112</v>
      </c>
      <c r="AI29" s="16">
        <v>120</v>
      </c>
      <c r="AJ29" s="16">
        <v>117</v>
      </c>
      <c r="AK29" s="16">
        <v>105</v>
      </c>
      <c r="AL29" s="16">
        <v>223</v>
      </c>
      <c r="AM29" s="16">
        <v>210</v>
      </c>
      <c r="AN29" s="16">
        <v>197</v>
      </c>
      <c r="AO29" s="16">
        <v>131</v>
      </c>
      <c r="AP29" s="16">
        <v>130</v>
      </c>
      <c r="AQ29" s="16">
        <v>143</v>
      </c>
      <c r="AR29" s="16"/>
      <c r="AS29" s="16"/>
      <c r="AT29" s="16"/>
      <c r="AU29" s="16"/>
      <c r="AV29" s="16"/>
      <c r="AW29" s="16"/>
    </row>
    <row r="30" spans="1:49" s="14" customFormat="1" x14ac:dyDescent="0.2">
      <c r="A30" s="15" t="s">
        <v>37</v>
      </c>
      <c r="B30" s="304"/>
      <c r="C30" s="34">
        <v>73</v>
      </c>
      <c r="D30" s="304"/>
      <c r="E30" s="30">
        <v>28</v>
      </c>
      <c r="F30" s="16">
        <v>111</v>
      </c>
      <c r="G30" s="304"/>
      <c r="H30" s="31">
        <v>37</v>
      </c>
      <c r="I30" s="304"/>
      <c r="J30" s="31">
        <v>26</v>
      </c>
      <c r="K30" s="304"/>
      <c r="L30" s="16">
        <f t="shared" si="8"/>
        <v>63</v>
      </c>
      <c r="M30" s="16">
        <v>44</v>
      </c>
      <c r="N30" s="32">
        <v>49</v>
      </c>
      <c r="O30" s="304"/>
      <c r="P30" s="16">
        <v>0</v>
      </c>
      <c r="Q30" s="304"/>
      <c r="R30" s="16">
        <v>0</v>
      </c>
      <c r="S30" s="15" t="s">
        <v>37</v>
      </c>
      <c r="T30" s="18">
        <f t="shared" si="9"/>
        <v>0</v>
      </c>
      <c r="U30" s="18">
        <v>28</v>
      </c>
      <c r="V30" s="18">
        <f t="shared" si="10"/>
        <v>0</v>
      </c>
      <c r="W30" s="18">
        <v>28</v>
      </c>
      <c r="X30" s="307"/>
      <c r="Y30" s="16">
        <v>28</v>
      </c>
      <c r="Z30" s="16">
        <v>33</v>
      </c>
      <c r="AA30" s="16">
        <v>51</v>
      </c>
      <c r="AB30" s="16">
        <v>39</v>
      </c>
      <c r="AC30" s="16">
        <v>44</v>
      </c>
      <c r="AD30" s="16">
        <v>23</v>
      </c>
      <c r="AE30" s="16">
        <v>30</v>
      </c>
      <c r="AF30" s="16">
        <v>31</v>
      </c>
      <c r="AG30" s="16">
        <v>38</v>
      </c>
      <c r="AH30" s="16">
        <v>23</v>
      </c>
      <c r="AI30" s="16">
        <v>24</v>
      </c>
      <c r="AJ30" s="16">
        <v>27</v>
      </c>
      <c r="AK30" s="16">
        <v>27</v>
      </c>
      <c r="AL30" s="16">
        <v>26</v>
      </c>
      <c r="AM30" s="16">
        <v>27</v>
      </c>
      <c r="AN30" s="16">
        <v>25</v>
      </c>
      <c r="AO30" s="16">
        <v>24</v>
      </c>
      <c r="AP30" s="16">
        <v>23</v>
      </c>
      <c r="AQ30" s="16">
        <v>24</v>
      </c>
      <c r="AR30" s="16"/>
      <c r="AS30" s="16"/>
      <c r="AT30" s="16"/>
      <c r="AU30" s="16"/>
      <c r="AV30" s="16"/>
      <c r="AW30" s="16"/>
    </row>
    <row r="31" spans="1:49" s="14" customFormat="1" x14ac:dyDescent="0.2">
      <c r="A31" s="15" t="s">
        <v>38</v>
      </c>
      <c r="B31" s="304"/>
      <c r="C31" s="34">
        <v>134</v>
      </c>
      <c r="D31" s="304"/>
      <c r="E31" s="30">
        <v>343</v>
      </c>
      <c r="F31" s="16">
        <v>242</v>
      </c>
      <c r="G31" s="304"/>
      <c r="H31" s="31">
        <v>177</v>
      </c>
      <c r="I31" s="304"/>
      <c r="J31" s="31">
        <v>83</v>
      </c>
      <c r="K31" s="304"/>
      <c r="L31" s="16">
        <f t="shared" si="8"/>
        <v>260</v>
      </c>
      <c r="M31" s="16">
        <v>216</v>
      </c>
      <c r="N31" s="32">
        <v>287</v>
      </c>
      <c r="O31" s="304"/>
      <c r="P31" s="16">
        <v>0</v>
      </c>
      <c r="Q31" s="304"/>
      <c r="R31" s="16">
        <v>0</v>
      </c>
      <c r="S31" s="15" t="s">
        <v>38</v>
      </c>
      <c r="T31" s="18">
        <f t="shared" si="9"/>
        <v>0</v>
      </c>
      <c r="U31" s="18">
        <v>212</v>
      </c>
      <c r="V31" s="18">
        <f t="shared" si="10"/>
        <v>0</v>
      </c>
      <c r="W31" s="18">
        <v>212</v>
      </c>
      <c r="X31" s="307"/>
      <c r="Y31" s="16">
        <v>212</v>
      </c>
      <c r="Z31" s="16">
        <v>293</v>
      </c>
      <c r="AA31" s="16">
        <v>283</v>
      </c>
      <c r="AB31" s="16">
        <v>335</v>
      </c>
      <c r="AC31" s="16">
        <v>417</v>
      </c>
      <c r="AD31" s="16">
        <v>265</v>
      </c>
      <c r="AE31" s="16">
        <v>329</v>
      </c>
      <c r="AF31" s="16">
        <v>245</v>
      </c>
      <c r="AG31" s="16">
        <v>212</v>
      </c>
      <c r="AH31" s="16">
        <v>223</v>
      </c>
      <c r="AI31" s="16">
        <v>227</v>
      </c>
      <c r="AJ31" s="16">
        <v>203</v>
      </c>
      <c r="AK31" s="16">
        <v>158</v>
      </c>
      <c r="AL31" s="16">
        <v>119</v>
      </c>
      <c r="AM31" s="16">
        <v>143</v>
      </c>
      <c r="AN31" s="16">
        <v>143</v>
      </c>
      <c r="AO31" s="16">
        <v>119</v>
      </c>
      <c r="AP31" s="16">
        <v>207</v>
      </c>
      <c r="AQ31" s="16">
        <v>53</v>
      </c>
      <c r="AR31" s="16"/>
      <c r="AS31" s="16"/>
      <c r="AT31" s="16"/>
      <c r="AU31" s="16"/>
      <c r="AV31" s="16"/>
      <c r="AW31" s="16"/>
    </row>
    <row r="32" spans="1:49" s="14" customFormat="1" x14ac:dyDescent="0.2">
      <c r="A32" s="15"/>
      <c r="B32" s="304"/>
      <c r="C32" s="34"/>
      <c r="D32" s="304"/>
      <c r="E32" s="35"/>
      <c r="F32" s="16"/>
      <c r="G32" s="304"/>
      <c r="H32" s="31"/>
      <c r="I32" s="304"/>
      <c r="J32" s="31"/>
      <c r="K32" s="304"/>
      <c r="L32" s="16"/>
      <c r="M32" s="16"/>
      <c r="N32" s="32"/>
      <c r="O32" s="304"/>
      <c r="P32" s="16"/>
      <c r="Q32" s="304"/>
      <c r="R32" s="16"/>
      <c r="S32" s="15" t="s">
        <v>39</v>
      </c>
      <c r="T32" s="18"/>
      <c r="U32" s="18"/>
      <c r="V32" s="18"/>
      <c r="W32" s="18"/>
      <c r="X32" s="30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>
        <v>78</v>
      </c>
      <c r="AR32" s="16"/>
      <c r="AS32" s="16"/>
      <c r="AT32" s="16"/>
      <c r="AU32" s="16"/>
      <c r="AV32" s="16"/>
      <c r="AW32" s="16"/>
    </row>
    <row r="33" spans="1:51" s="14" customFormat="1" x14ac:dyDescent="0.2">
      <c r="A33" s="15" t="s">
        <v>40</v>
      </c>
      <c r="B33" s="304"/>
      <c r="C33" s="34">
        <v>0</v>
      </c>
      <c r="D33" s="304"/>
      <c r="E33" s="35">
        <v>548</v>
      </c>
      <c r="F33" s="16">
        <v>669</v>
      </c>
      <c r="G33" s="304"/>
      <c r="H33" s="31">
        <v>75</v>
      </c>
      <c r="I33" s="304"/>
      <c r="J33" s="31">
        <v>399</v>
      </c>
      <c r="K33" s="304"/>
      <c r="L33" s="16">
        <f t="shared" si="8"/>
        <v>474</v>
      </c>
      <c r="M33" s="16">
        <v>391</v>
      </c>
      <c r="N33" s="32">
        <v>414</v>
      </c>
      <c r="O33" s="304"/>
      <c r="P33" s="16">
        <v>146</v>
      </c>
      <c r="Q33" s="304"/>
      <c r="R33" s="16">
        <v>26</v>
      </c>
      <c r="S33" s="15" t="s">
        <v>40</v>
      </c>
      <c r="T33" s="18">
        <f t="shared" si="9"/>
        <v>0</v>
      </c>
      <c r="U33" s="18">
        <v>324</v>
      </c>
      <c r="V33" s="18">
        <f t="shared" si="10"/>
        <v>0</v>
      </c>
      <c r="W33" s="18">
        <v>204</v>
      </c>
      <c r="X33" s="307"/>
      <c r="Y33" s="16">
        <v>350</v>
      </c>
      <c r="Z33" s="16">
        <v>378</v>
      </c>
      <c r="AA33" s="16">
        <v>322</v>
      </c>
      <c r="AB33" s="16">
        <v>361</v>
      </c>
      <c r="AC33" s="16">
        <v>226</v>
      </c>
      <c r="AD33" s="16">
        <v>226</v>
      </c>
      <c r="AE33" s="16">
        <v>189</v>
      </c>
      <c r="AF33" s="16">
        <v>199</v>
      </c>
      <c r="AG33" s="16">
        <v>196</v>
      </c>
      <c r="AH33" s="16">
        <v>376</v>
      </c>
      <c r="AI33" s="16">
        <v>259</v>
      </c>
      <c r="AJ33" s="16">
        <v>260</v>
      </c>
      <c r="AK33" s="16">
        <v>274</v>
      </c>
      <c r="AL33" s="16">
        <v>378</v>
      </c>
      <c r="AM33" s="16">
        <v>381</v>
      </c>
      <c r="AN33" s="16">
        <v>52</v>
      </c>
      <c r="AO33" s="16">
        <v>136</v>
      </c>
      <c r="AP33" s="16">
        <v>132</v>
      </c>
      <c r="AQ33" s="16">
        <v>131</v>
      </c>
      <c r="AR33" s="16"/>
      <c r="AS33" s="16"/>
      <c r="AT33" s="16"/>
      <c r="AU33" s="16"/>
      <c r="AV33" s="16"/>
      <c r="AW33" s="16"/>
    </row>
    <row r="34" spans="1:51" s="14" customFormat="1" x14ac:dyDescent="0.2">
      <c r="A34" s="15" t="s">
        <v>41</v>
      </c>
      <c r="B34" s="304"/>
      <c r="C34" s="34"/>
      <c r="D34" s="304"/>
      <c r="E34" s="35"/>
      <c r="F34" s="16"/>
      <c r="G34" s="304"/>
      <c r="H34" s="31"/>
      <c r="I34" s="304"/>
      <c r="J34" s="31"/>
      <c r="K34" s="304"/>
      <c r="L34" s="16"/>
      <c r="M34" s="16"/>
      <c r="N34" s="32"/>
      <c r="O34" s="304"/>
      <c r="P34" s="16"/>
      <c r="Q34" s="304"/>
      <c r="R34" s="16"/>
      <c r="S34" s="15" t="s">
        <v>41</v>
      </c>
      <c r="T34" s="18"/>
      <c r="U34" s="18"/>
      <c r="V34" s="18"/>
      <c r="W34" s="18"/>
      <c r="X34" s="30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>
        <v>82</v>
      </c>
      <c r="AO34" s="16">
        <v>31</v>
      </c>
      <c r="AP34" s="16">
        <v>33</v>
      </c>
      <c r="AQ34" s="16">
        <v>38</v>
      </c>
      <c r="AR34" s="16"/>
      <c r="AS34" s="16"/>
      <c r="AT34" s="16"/>
      <c r="AU34" s="16"/>
      <c r="AV34" s="16"/>
      <c r="AW34" s="16"/>
    </row>
    <row r="35" spans="1:51" s="14" customFormat="1" x14ac:dyDescent="0.2">
      <c r="A35" s="15" t="s">
        <v>42</v>
      </c>
      <c r="B35" s="304"/>
      <c r="C35" s="34">
        <v>0</v>
      </c>
      <c r="D35" s="304"/>
      <c r="E35" s="35">
        <v>192</v>
      </c>
      <c r="F35" s="16">
        <v>126</v>
      </c>
      <c r="G35" s="304"/>
      <c r="H35" s="31">
        <v>0</v>
      </c>
      <c r="I35" s="304"/>
      <c r="J35" s="31">
        <v>267</v>
      </c>
      <c r="K35" s="304"/>
      <c r="L35" s="16">
        <f t="shared" si="8"/>
        <v>267</v>
      </c>
      <c r="M35" s="16">
        <v>154</v>
      </c>
      <c r="N35" s="32">
        <v>160</v>
      </c>
      <c r="O35" s="304"/>
      <c r="P35" s="16">
        <v>0</v>
      </c>
      <c r="Q35" s="304"/>
      <c r="R35" s="16">
        <v>0</v>
      </c>
      <c r="S35" s="15" t="s">
        <v>42</v>
      </c>
      <c r="T35" s="18">
        <f t="shared" si="9"/>
        <v>0</v>
      </c>
      <c r="U35" s="18">
        <v>206</v>
      </c>
      <c r="V35" s="18">
        <f t="shared" si="10"/>
        <v>0</v>
      </c>
      <c r="W35" s="18">
        <v>206</v>
      </c>
      <c r="X35" s="307"/>
      <c r="Y35" s="16">
        <v>206</v>
      </c>
      <c r="Z35" s="16">
        <v>307</v>
      </c>
      <c r="AA35" s="16">
        <v>237</v>
      </c>
      <c r="AB35" s="16">
        <v>226</v>
      </c>
      <c r="AC35" s="16">
        <v>284</v>
      </c>
      <c r="AD35" s="16">
        <v>229</v>
      </c>
      <c r="AE35" s="16">
        <v>234</v>
      </c>
      <c r="AF35" s="16">
        <v>246</v>
      </c>
      <c r="AG35" s="16">
        <v>243</v>
      </c>
      <c r="AH35" s="16">
        <v>188</v>
      </c>
      <c r="AI35" s="16">
        <v>212</v>
      </c>
      <c r="AJ35" s="16">
        <v>213</v>
      </c>
      <c r="AK35" s="16">
        <v>207</v>
      </c>
      <c r="AL35" s="16">
        <v>222</v>
      </c>
      <c r="AM35" s="16">
        <v>222</v>
      </c>
      <c r="AN35" s="16">
        <v>226</v>
      </c>
      <c r="AO35" s="16">
        <v>267</v>
      </c>
      <c r="AP35" s="16">
        <v>251</v>
      </c>
      <c r="AQ35" s="16">
        <v>250</v>
      </c>
      <c r="AR35" s="16"/>
      <c r="AS35" s="16"/>
      <c r="AT35" s="16"/>
      <c r="AU35" s="16"/>
      <c r="AV35" s="16"/>
      <c r="AW35" s="16"/>
    </row>
    <row r="36" spans="1:51" s="14" customFormat="1" x14ac:dyDescent="0.2">
      <c r="A36" s="15" t="s">
        <v>43</v>
      </c>
      <c r="B36" s="304"/>
      <c r="C36" s="34">
        <v>0</v>
      </c>
      <c r="D36" s="304"/>
      <c r="E36" s="30">
        <v>114</v>
      </c>
      <c r="F36" s="16">
        <v>96</v>
      </c>
      <c r="G36" s="304"/>
      <c r="H36" s="31">
        <v>59</v>
      </c>
      <c r="I36" s="304"/>
      <c r="J36" s="31">
        <v>82</v>
      </c>
      <c r="K36" s="304"/>
      <c r="L36" s="16">
        <f t="shared" si="8"/>
        <v>141</v>
      </c>
      <c r="M36" s="16">
        <v>146</v>
      </c>
      <c r="N36" s="32">
        <v>173</v>
      </c>
      <c r="O36" s="304"/>
      <c r="P36" s="16">
        <v>43</v>
      </c>
      <c r="Q36" s="304"/>
      <c r="R36" s="16">
        <v>0</v>
      </c>
      <c r="S36" s="15" t="s">
        <v>43</v>
      </c>
      <c r="T36" s="18">
        <f t="shared" si="9"/>
        <v>0</v>
      </c>
      <c r="U36" s="18">
        <v>206</v>
      </c>
      <c r="V36" s="18">
        <f t="shared" si="10"/>
        <v>0</v>
      </c>
      <c r="W36" s="18">
        <v>163</v>
      </c>
      <c r="X36" s="307"/>
      <c r="Y36" s="16">
        <v>206</v>
      </c>
      <c r="Z36" s="16">
        <v>176</v>
      </c>
      <c r="AA36" s="16">
        <v>159</v>
      </c>
      <c r="AB36" s="16">
        <v>165</v>
      </c>
      <c r="AC36" s="16">
        <v>68</v>
      </c>
      <c r="AD36" s="16">
        <v>80</v>
      </c>
      <c r="AE36" s="16">
        <v>69</v>
      </c>
      <c r="AF36" s="16">
        <v>68</v>
      </c>
      <c r="AG36" s="16">
        <v>88</v>
      </c>
      <c r="AH36" s="16">
        <v>80</v>
      </c>
      <c r="AI36" s="16">
        <v>54</v>
      </c>
      <c r="AJ36" s="16">
        <v>86</v>
      </c>
      <c r="AK36" s="16">
        <v>0</v>
      </c>
      <c r="AL36" s="16">
        <v>0</v>
      </c>
      <c r="AM36" s="16">
        <v>0</v>
      </c>
      <c r="AN36" s="16">
        <v>59</v>
      </c>
      <c r="AO36" s="16">
        <v>52</v>
      </c>
      <c r="AP36" s="16">
        <v>52</v>
      </c>
      <c r="AQ36" s="16">
        <v>60</v>
      </c>
      <c r="AR36" s="16"/>
      <c r="AS36" s="16"/>
      <c r="AT36" s="16"/>
      <c r="AU36" s="16"/>
      <c r="AV36" s="16"/>
      <c r="AW36" s="16"/>
    </row>
    <row r="37" spans="1:51" s="14" customFormat="1" x14ac:dyDescent="0.2">
      <c r="A37" s="15" t="s">
        <v>44</v>
      </c>
      <c r="B37" s="304"/>
      <c r="C37" s="34"/>
      <c r="D37" s="304"/>
      <c r="E37" s="30"/>
      <c r="F37" s="16"/>
      <c r="G37" s="304"/>
      <c r="H37" s="31"/>
      <c r="I37" s="304"/>
      <c r="J37" s="31"/>
      <c r="K37" s="304"/>
      <c r="L37" s="16"/>
      <c r="M37" s="16"/>
      <c r="N37" s="32"/>
      <c r="O37" s="304"/>
      <c r="P37" s="16"/>
      <c r="Q37" s="304"/>
      <c r="R37" s="16"/>
      <c r="S37" s="15" t="s">
        <v>44</v>
      </c>
      <c r="T37" s="18"/>
      <c r="U37" s="18"/>
      <c r="V37" s="18"/>
      <c r="W37" s="18"/>
      <c r="X37" s="30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>
        <v>0</v>
      </c>
      <c r="AM37" s="16">
        <v>0</v>
      </c>
      <c r="AN37" s="16">
        <v>57</v>
      </c>
      <c r="AO37" s="16">
        <v>64</v>
      </c>
      <c r="AP37" s="16">
        <v>43</v>
      </c>
      <c r="AQ37" s="16">
        <v>42</v>
      </c>
      <c r="AR37" s="16"/>
      <c r="AS37" s="16"/>
      <c r="AT37" s="16"/>
      <c r="AU37" s="16"/>
      <c r="AV37" s="16"/>
      <c r="AW37" s="16"/>
    </row>
    <row r="38" spans="1:51" s="14" customFormat="1" x14ac:dyDescent="0.2">
      <c r="A38" s="15" t="s">
        <v>45</v>
      </c>
      <c r="B38" s="304"/>
      <c r="C38" s="34">
        <v>75</v>
      </c>
      <c r="D38" s="304"/>
      <c r="E38" s="36">
        <v>14</v>
      </c>
      <c r="F38" s="16">
        <v>94</v>
      </c>
      <c r="G38" s="304"/>
      <c r="H38" s="31">
        <v>27</v>
      </c>
      <c r="I38" s="304"/>
      <c r="J38" s="31">
        <v>56</v>
      </c>
      <c r="K38" s="304"/>
      <c r="L38" s="16">
        <f t="shared" si="8"/>
        <v>83</v>
      </c>
      <c r="M38" s="16">
        <v>234</v>
      </c>
      <c r="N38" s="32">
        <v>202</v>
      </c>
      <c r="O38" s="304"/>
      <c r="P38" s="16">
        <v>51</v>
      </c>
      <c r="Q38" s="304"/>
      <c r="R38" s="16">
        <v>0</v>
      </c>
      <c r="S38" s="15" t="s">
        <v>45</v>
      </c>
      <c r="T38" s="18">
        <f t="shared" si="9"/>
        <v>0</v>
      </c>
      <c r="U38" s="18">
        <v>270</v>
      </c>
      <c r="V38" s="18">
        <f t="shared" si="10"/>
        <v>0</v>
      </c>
      <c r="W38" s="18">
        <v>219</v>
      </c>
      <c r="X38" s="307"/>
      <c r="Y38" s="16">
        <v>270</v>
      </c>
      <c r="Z38" s="16">
        <v>246</v>
      </c>
      <c r="AA38" s="16">
        <v>239</v>
      </c>
      <c r="AB38" s="16">
        <v>161</v>
      </c>
      <c r="AC38" s="16">
        <v>42</v>
      </c>
      <c r="AD38" s="16">
        <v>41</v>
      </c>
      <c r="AE38" s="16">
        <v>45</v>
      </c>
      <c r="AF38" s="16">
        <v>41</v>
      </c>
      <c r="AG38" s="16">
        <v>4</v>
      </c>
      <c r="AH38" s="16">
        <v>41</v>
      </c>
      <c r="AI38" s="16">
        <v>41</v>
      </c>
      <c r="AJ38" s="16">
        <v>40</v>
      </c>
      <c r="AK38" s="16">
        <v>92</v>
      </c>
      <c r="AL38" s="16">
        <v>82</v>
      </c>
      <c r="AM38" s="16">
        <v>93</v>
      </c>
      <c r="AN38" s="16">
        <v>72</v>
      </c>
      <c r="AO38" s="16">
        <v>79</v>
      </c>
      <c r="AP38" s="16">
        <v>74</v>
      </c>
      <c r="AQ38" s="16">
        <v>79</v>
      </c>
      <c r="AR38" s="16"/>
      <c r="AS38" s="16"/>
      <c r="AT38" s="16"/>
      <c r="AU38" s="16"/>
      <c r="AV38" s="16"/>
      <c r="AW38" s="16"/>
    </row>
    <row r="39" spans="1:51" s="14" customFormat="1" x14ac:dyDescent="0.2">
      <c r="A39" s="15" t="s">
        <v>46</v>
      </c>
      <c r="B39" s="304"/>
      <c r="C39" s="34"/>
      <c r="D39" s="304"/>
      <c r="E39" s="36"/>
      <c r="F39" s="16"/>
      <c r="G39" s="304"/>
      <c r="H39" s="31"/>
      <c r="I39" s="304"/>
      <c r="J39" s="31"/>
      <c r="K39" s="304"/>
      <c r="L39" s="16"/>
      <c r="M39" s="16"/>
      <c r="N39" s="32"/>
      <c r="O39" s="304"/>
      <c r="P39" s="16"/>
      <c r="Q39" s="304"/>
      <c r="R39" s="16"/>
      <c r="S39" s="15" t="s">
        <v>46</v>
      </c>
      <c r="T39" s="18"/>
      <c r="U39" s="18"/>
      <c r="V39" s="18"/>
      <c r="W39" s="18"/>
      <c r="X39" s="30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>
        <v>18</v>
      </c>
      <c r="AL39" s="16">
        <v>19</v>
      </c>
      <c r="AM39" s="16">
        <v>87</v>
      </c>
      <c r="AN39" s="16">
        <v>50</v>
      </c>
      <c r="AO39" s="16">
        <v>45</v>
      </c>
      <c r="AP39" s="16">
        <v>39</v>
      </c>
      <c r="AQ39" s="16">
        <v>46</v>
      </c>
      <c r="AR39" s="16"/>
      <c r="AS39" s="16"/>
      <c r="AT39" s="16"/>
      <c r="AU39" s="16"/>
      <c r="AV39" s="16"/>
      <c r="AW39" s="16"/>
    </row>
    <row r="40" spans="1:51" s="14" customFormat="1" x14ac:dyDescent="0.2">
      <c r="A40" s="15" t="s">
        <v>47</v>
      </c>
      <c r="B40" s="304"/>
      <c r="C40" s="34">
        <v>0</v>
      </c>
      <c r="D40" s="304"/>
      <c r="E40" s="36">
        <v>0</v>
      </c>
      <c r="F40" s="16">
        <v>0</v>
      </c>
      <c r="G40" s="304"/>
      <c r="H40" s="31">
        <v>0</v>
      </c>
      <c r="I40" s="304"/>
      <c r="J40" s="31">
        <v>0</v>
      </c>
      <c r="K40" s="304"/>
      <c r="L40" s="16">
        <f t="shared" si="8"/>
        <v>0</v>
      </c>
      <c r="M40" s="16">
        <v>0</v>
      </c>
      <c r="N40" s="32">
        <v>0</v>
      </c>
      <c r="O40" s="304"/>
      <c r="P40" s="16">
        <v>0</v>
      </c>
      <c r="Q40" s="304"/>
      <c r="R40" s="16">
        <v>0</v>
      </c>
      <c r="S40" s="15" t="s">
        <v>47</v>
      </c>
      <c r="T40" s="18">
        <f t="shared" si="9"/>
        <v>0</v>
      </c>
      <c r="U40" s="18">
        <v>0</v>
      </c>
      <c r="V40" s="18">
        <f t="shared" si="10"/>
        <v>0</v>
      </c>
      <c r="W40" s="18">
        <v>0</v>
      </c>
      <c r="X40" s="307"/>
      <c r="Y40" s="16">
        <v>0</v>
      </c>
      <c r="Z40" s="16">
        <v>38</v>
      </c>
      <c r="AA40" s="16">
        <v>34</v>
      </c>
      <c r="AB40" s="16">
        <v>40</v>
      </c>
      <c r="AC40" s="16">
        <v>28</v>
      </c>
      <c r="AD40" s="16">
        <v>0</v>
      </c>
      <c r="AE40" s="16">
        <v>0</v>
      </c>
      <c r="AF40" s="16">
        <v>0</v>
      </c>
      <c r="AG40" s="16">
        <v>0</v>
      </c>
      <c r="AH40" s="16">
        <v>20</v>
      </c>
      <c r="AI40" s="16">
        <v>20</v>
      </c>
      <c r="AJ40" s="16">
        <v>31</v>
      </c>
      <c r="AK40" s="16">
        <v>94</v>
      </c>
      <c r="AL40" s="16">
        <v>90</v>
      </c>
      <c r="AM40" s="16">
        <v>59</v>
      </c>
      <c r="AN40" s="16">
        <v>90</v>
      </c>
      <c r="AO40" s="16">
        <v>84</v>
      </c>
      <c r="AP40" s="16">
        <v>107</v>
      </c>
      <c r="AQ40" s="16">
        <v>124</v>
      </c>
      <c r="AR40" s="16"/>
      <c r="AS40" s="16"/>
      <c r="AT40" s="16"/>
      <c r="AU40" s="16"/>
      <c r="AV40" s="16"/>
      <c r="AW40" s="16"/>
    </row>
    <row r="41" spans="1:51" s="14" customFormat="1" x14ac:dyDescent="0.2">
      <c r="A41" s="15" t="s">
        <v>48</v>
      </c>
      <c r="B41" s="304"/>
      <c r="C41" s="34"/>
      <c r="D41" s="304"/>
      <c r="E41" s="36"/>
      <c r="F41" s="16"/>
      <c r="G41" s="304"/>
      <c r="H41" s="31"/>
      <c r="I41" s="304"/>
      <c r="J41" s="31"/>
      <c r="K41" s="304"/>
      <c r="L41" s="16"/>
      <c r="M41" s="16"/>
      <c r="N41" s="32"/>
      <c r="O41" s="304"/>
      <c r="P41" s="16"/>
      <c r="Q41" s="304"/>
      <c r="R41" s="16"/>
      <c r="S41" s="15" t="s">
        <v>48</v>
      </c>
      <c r="T41" s="18"/>
      <c r="U41" s="18"/>
      <c r="V41" s="18"/>
      <c r="W41" s="18"/>
      <c r="X41" s="30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>
        <v>20</v>
      </c>
      <c r="AM41" s="16">
        <v>56</v>
      </c>
      <c r="AN41" s="16">
        <v>69</v>
      </c>
      <c r="AO41" s="16">
        <v>73</v>
      </c>
      <c r="AP41" s="16">
        <v>69</v>
      </c>
      <c r="AQ41" s="16">
        <v>39</v>
      </c>
      <c r="AR41" s="16"/>
      <c r="AS41" s="16"/>
      <c r="AT41" s="16"/>
      <c r="AU41" s="16"/>
      <c r="AV41" s="16"/>
      <c r="AW41" s="16"/>
    </row>
    <row r="42" spans="1:51" s="14" customFormat="1" x14ac:dyDescent="0.2">
      <c r="A42" s="15" t="s">
        <v>49</v>
      </c>
      <c r="B42" s="305"/>
      <c r="C42" s="34">
        <v>48</v>
      </c>
      <c r="D42" s="305"/>
      <c r="E42" s="36">
        <v>94</v>
      </c>
      <c r="F42" s="16">
        <v>99</v>
      </c>
      <c r="G42" s="305"/>
      <c r="H42" s="31">
        <v>56</v>
      </c>
      <c r="I42" s="305"/>
      <c r="J42" s="31">
        <v>34</v>
      </c>
      <c r="K42" s="305"/>
      <c r="L42" s="16">
        <f t="shared" si="8"/>
        <v>90</v>
      </c>
      <c r="M42" s="16">
        <v>104</v>
      </c>
      <c r="N42" s="32">
        <v>96</v>
      </c>
      <c r="O42" s="305"/>
      <c r="P42" s="16">
        <v>33</v>
      </c>
      <c r="Q42" s="305"/>
      <c r="R42" s="16">
        <v>33</v>
      </c>
      <c r="S42" s="15" t="s">
        <v>49</v>
      </c>
      <c r="T42" s="18">
        <f t="shared" si="9"/>
        <v>0</v>
      </c>
      <c r="U42" s="18">
        <v>69</v>
      </c>
      <c r="V42" s="18">
        <f t="shared" si="10"/>
        <v>0</v>
      </c>
      <c r="W42" s="18">
        <v>69</v>
      </c>
      <c r="X42" s="308"/>
      <c r="Y42" s="16">
        <v>102</v>
      </c>
      <c r="Z42" s="16">
        <v>109</v>
      </c>
      <c r="AA42" s="16">
        <v>107</v>
      </c>
      <c r="AB42" s="16">
        <v>105</v>
      </c>
      <c r="AC42" s="16">
        <v>105</v>
      </c>
      <c r="AD42" s="16">
        <v>148</v>
      </c>
      <c r="AE42" s="16">
        <v>113</v>
      </c>
      <c r="AF42" s="16">
        <v>164</v>
      </c>
      <c r="AG42" s="16">
        <v>174</v>
      </c>
      <c r="AH42" s="16">
        <v>148</v>
      </c>
      <c r="AI42" s="16">
        <v>135</v>
      </c>
      <c r="AJ42" s="16">
        <v>143</v>
      </c>
      <c r="AK42" s="16">
        <v>90</v>
      </c>
      <c r="AL42" s="16">
        <v>103</v>
      </c>
      <c r="AM42" s="16">
        <v>114</v>
      </c>
      <c r="AN42" s="16">
        <v>104</v>
      </c>
      <c r="AO42" s="16">
        <v>91</v>
      </c>
      <c r="AP42" s="16">
        <v>89</v>
      </c>
      <c r="AQ42" s="16">
        <v>95</v>
      </c>
      <c r="AR42" s="16"/>
      <c r="AS42" s="16"/>
      <c r="AT42" s="16"/>
      <c r="AU42" s="16"/>
      <c r="AV42" s="16"/>
      <c r="AW42" s="16"/>
    </row>
    <row r="43" spans="1:51" s="23" customFormat="1" x14ac:dyDescent="0.25">
      <c r="A43" s="19" t="s">
        <v>15</v>
      </c>
      <c r="B43" s="20">
        <f t="shared" ref="B43:R43" si="11">SUM(B10:B42)</f>
        <v>1960.8387096774193</v>
      </c>
      <c r="C43" s="20">
        <f t="shared" si="11"/>
        <v>941</v>
      </c>
      <c r="D43" s="20">
        <f t="shared" si="11"/>
        <v>2763</v>
      </c>
      <c r="E43" s="20">
        <f t="shared" si="11"/>
        <v>3240</v>
      </c>
      <c r="F43" s="20">
        <f t="shared" si="11"/>
        <v>3657</v>
      </c>
      <c r="G43" s="20">
        <f t="shared" si="11"/>
        <v>802.16129032258061</v>
      </c>
      <c r="H43" s="20">
        <f t="shared" si="11"/>
        <v>1128</v>
      </c>
      <c r="I43" s="20">
        <f t="shared" si="11"/>
        <v>1960.8387096774193</v>
      </c>
      <c r="J43" s="20">
        <f t="shared" si="11"/>
        <v>1966</v>
      </c>
      <c r="K43" s="20">
        <f t="shared" si="11"/>
        <v>2763</v>
      </c>
      <c r="L43" s="20">
        <f t="shared" si="11"/>
        <v>3094</v>
      </c>
      <c r="M43" s="20">
        <f t="shared" si="11"/>
        <v>3103</v>
      </c>
      <c r="N43" s="20">
        <f t="shared" si="11"/>
        <v>3031</v>
      </c>
      <c r="O43" s="20">
        <f t="shared" si="11"/>
        <v>802</v>
      </c>
      <c r="P43" s="20">
        <f t="shared" si="11"/>
        <v>616</v>
      </c>
      <c r="Q43" s="20">
        <f t="shared" si="11"/>
        <v>357</v>
      </c>
      <c r="R43" s="20">
        <f t="shared" si="11"/>
        <v>150</v>
      </c>
      <c r="S43" s="19" t="s">
        <v>15</v>
      </c>
      <c r="T43" s="22">
        <f t="shared" si="9"/>
        <v>2613</v>
      </c>
      <c r="U43" s="22">
        <f>SUM(U10:U42)</f>
        <v>2900</v>
      </c>
      <c r="V43" s="22">
        <f t="shared" si="10"/>
        <v>2129</v>
      </c>
      <c r="W43" s="22">
        <f>SUM(W10:W42)</f>
        <v>2434</v>
      </c>
      <c r="X43" s="20">
        <f>SUM(X10:X42)</f>
        <v>3000</v>
      </c>
      <c r="Y43" s="20">
        <f t="shared" ref="Y43:AW43" si="12">SUM(Y10:Y42)</f>
        <v>3046</v>
      </c>
      <c r="Z43" s="20">
        <f t="shared" si="12"/>
        <v>3457</v>
      </c>
      <c r="AA43" s="20">
        <f t="shared" si="12"/>
        <v>3089</v>
      </c>
      <c r="AB43" s="20">
        <f t="shared" si="12"/>
        <v>3150</v>
      </c>
      <c r="AC43" s="20">
        <f t="shared" si="12"/>
        <v>3086</v>
      </c>
      <c r="AD43" s="20">
        <f t="shared" si="12"/>
        <v>3227</v>
      </c>
      <c r="AE43" s="20">
        <f t="shared" si="12"/>
        <v>3288</v>
      </c>
      <c r="AF43" s="20">
        <f t="shared" si="12"/>
        <v>3228</v>
      </c>
      <c r="AG43" s="20">
        <f t="shared" si="12"/>
        <v>3181</v>
      </c>
      <c r="AH43" s="20">
        <f t="shared" si="12"/>
        <v>3274</v>
      </c>
      <c r="AI43" s="20">
        <f t="shared" si="12"/>
        <v>3129</v>
      </c>
      <c r="AJ43" s="20">
        <f t="shared" si="12"/>
        <v>3050</v>
      </c>
      <c r="AK43" s="20">
        <f t="shared" si="12"/>
        <v>3056</v>
      </c>
      <c r="AL43" s="20">
        <f t="shared" si="12"/>
        <v>3275</v>
      </c>
      <c r="AM43" s="20">
        <f t="shared" si="12"/>
        <v>3480</v>
      </c>
      <c r="AN43" s="20">
        <f t="shared" si="12"/>
        <v>3337</v>
      </c>
      <c r="AO43" s="20">
        <f t="shared" si="12"/>
        <v>3013</v>
      </c>
      <c r="AP43" s="20">
        <f t="shared" si="12"/>
        <v>3077</v>
      </c>
      <c r="AQ43" s="20">
        <f t="shared" si="12"/>
        <v>3048</v>
      </c>
      <c r="AR43" s="20">
        <f t="shared" si="12"/>
        <v>0</v>
      </c>
      <c r="AS43" s="20">
        <f t="shared" si="12"/>
        <v>0</v>
      </c>
      <c r="AT43" s="20">
        <f t="shared" si="12"/>
        <v>0</v>
      </c>
      <c r="AU43" s="20">
        <f t="shared" si="12"/>
        <v>0</v>
      </c>
      <c r="AV43" s="20">
        <f t="shared" si="12"/>
        <v>0</v>
      </c>
      <c r="AW43" s="20">
        <f t="shared" si="12"/>
        <v>0</v>
      </c>
    </row>
    <row r="44" spans="1:51" x14ac:dyDescent="0.25">
      <c r="A44" s="24"/>
      <c r="B44" s="25"/>
      <c r="C44" s="25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51" x14ac:dyDescent="0.25">
      <c r="A45" s="24"/>
      <c r="B45" s="37"/>
      <c r="C45" s="37"/>
      <c r="D45" s="3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9" t="s">
        <v>50</v>
      </c>
      <c r="T45" s="40"/>
      <c r="U45" s="8" t="str">
        <f>U$4</f>
        <v>05-31/jan de 2025</v>
      </c>
      <c r="V45" s="40"/>
      <c r="W45" s="41" t="str">
        <f>W$4</f>
        <v>10-31/jan de 2025</v>
      </c>
      <c r="X45" s="40"/>
      <c r="Y45" s="8">
        <f t="shared" ref="Y45:AW45" si="13">Y$4</f>
        <v>45658</v>
      </c>
      <c r="Z45" s="8">
        <f t="shared" si="13"/>
        <v>45689</v>
      </c>
      <c r="AA45" s="8">
        <f t="shared" si="13"/>
        <v>45717</v>
      </c>
      <c r="AB45" s="8">
        <f t="shared" si="13"/>
        <v>45748</v>
      </c>
      <c r="AC45" s="8">
        <f t="shared" si="13"/>
        <v>45778</v>
      </c>
      <c r="AD45" s="8">
        <f t="shared" si="13"/>
        <v>45809</v>
      </c>
      <c r="AE45" s="8">
        <f t="shared" si="13"/>
        <v>45839</v>
      </c>
      <c r="AF45" s="8">
        <f t="shared" si="13"/>
        <v>45870</v>
      </c>
      <c r="AG45" s="8">
        <f t="shared" si="13"/>
        <v>45901</v>
      </c>
      <c r="AH45" s="8">
        <f t="shared" si="13"/>
        <v>45931</v>
      </c>
      <c r="AI45" s="8">
        <f t="shared" si="13"/>
        <v>45962</v>
      </c>
      <c r="AJ45" s="8">
        <f t="shared" si="13"/>
        <v>45992</v>
      </c>
      <c r="AK45" s="8">
        <f t="shared" si="13"/>
        <v>46023</v>
      </c>
      <c r="AL45" s="8">
        <f t="shared" si="13"/>
        <v>46054</v>
      </c>
      <c r="AM45" s="8">
        <f t="shared" si="13"/>
        <v>46082</v>
      </c>
      <c r="AN45" s="8">
        <f t="shared" si="13"/>
        <v>46113</v>
      </c>
      <c r="AO45" s="8">
        <f t="shared" si="13"/>
        <v>46143</v>
      </c>
      <c r="AP45" s="8">
        <f t="shared" si="13"/>
        <v>46174</v>
      </c>
      <c r="AQ45" s="8">
        <f t="shared" si="13"/>
        <v>46204</v>
      </c>
      <c r="AR45" s="8">
        <f t="shared" si="13"/>
        <v>46235</v>
      </c>
      <c r="AS45" s="8">
        <f t="shared" si="13"/>
        <v>46266</v>
      </c>
      <c r="AT45" s="8">
        <f t="shared" si="13"/>
        <v>46296</v>
      </c>
      <c r="AU45" s="8">
        <f t="shared" si="13"/>
        <v>46327</v>
      </c>
      <c r="AV45" s="8">
        <f t="shared" si="13"/>
        <v>46357</v>
      </c>
      <c r="AW45" s="8">
        <f t="shared" si="13"/>
        <v>46388</v>
      </c>
      <c r="AX45" s="42"/>
      <c r="AY45" s="3" t="s">
        <v>51</v>
      </c>
    </row>
    <row r="46" spans="1:51" x14ac:dyDescent="0.25">
      <c r="A46" s="24"/>
      <c r="B46" s="37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43" t="s">
        <v>52</v>
      </c>
      <c r="T46" s="44"/>
      <c r="U46" s="18">
        <v>2991</v>
      </c>
      <c r="V46" s="44"/>
      <c r="W46" s="45">
        <v>2691</v>
      </c>
      <c r="X46" s="44"/>
      <c r="Y46" s="18">
        <v>3614</v>
      </c>
      <c r="Z46" s="18">
        <v>3940</v>
      </c>
      <c r="AA46" s="18">
        <v>3632</v>
      </c>
      <c r="AB46" s="18">
        <v>3551</v>
      </c>
      <c r="AC46" s="18">
        <v>3489</v>
      </c>
      <c r="AD46" s="18">
        <v>3570</v>
      </c>
      <c r="AE46" s="18">
        <v>3357</v>
      </c>
      <c r="AF46" s="18">
        <v>3416</v>
      </c>
      <c r="AG46" s="18">
        <v>3414</v>
      </c>
      <c r="AH46" s="18">
        <v>8372</v>
      </c>
      <c r="AI46" s="18">
        <v>8385</v>
      </c>
      <c r="AJ46" s="18">
        <v>3262</v>
      </c>
      <c r="AK46" s="18">
        <v>3276</v>
      </c>
      <c r="AL46" s="18">
        <v>4532</v>
      </c>
      <c r="AM46" s="18">
        <v>8761</v>
      </c>
      <c r="AN46" s="18">
        <v>1419</v>
      </c>
      <c r="AO46" s="18">
        <v>3100</v>
      </c>
      <c r="AP46" s="18">
        <v>3077</v>
      </c>
      <c r="AQ46" s="18">
        <v>3200</v>
      </c>
      <c r="AR46" s="18"/>
      <c r="AS46" s="18"/>
      <c r="AT46" s="18"/>
      <c r="AU46" s="18"/>
      <c r="AV46" s="18"/>
      <c r="AW46" s="18"/>
      <c r="AX46" s="14"/>
    </row>
    <row r="47" spans="1:51" x14ac:dyDescent="0.25">
      <c r="A47" s="24"/>
      <c r="B47" s="37"/>
      <c r="C47" s="37"/>
      <c r="D47" s="3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43" t="s">
        <v>53</v>
      </c>
      <c r="T47" s="44"/>
      <c r="U47" s="18"/>
      <c r="V47" s="44"/>
      <c r="W47" s="45"/>
      <c r="X47" s="4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>
        <v>1188</v>
      </c>
      <c r="AO47" s="18">
        <v>3013</v>
      </c>
      <c r="AP47" s="18">
        <v>3077</v>
      </c>
      <c r="AQ47" s="18">
        <v>3200</v>
      </c>
      <c r="AR47" s="18"/>
      <c r="AS47" s="18"/>
      <c r="AT47" s="18"/>
      <c r="AU47" s="18"/>
      <c r="AV47" s="18"/>
      <c r="AW47" s="18"/>
      <c r="AX47" s="14"/>
    </row>
    <row r="48" spans="1:51" x14ac:dyDescent="0.25">
      <c r="A48" s="24"/>
      <c r="B48" s="37"/>
      <c r="C48" s="37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43" t="s">
        <v>54</v>
      </c>
      <c r="T48" s="44"/>
      <c r="U48" s="18">
        <v>322</v>
      </c>
      <c r="V48" s="44"/>
      <c r="W48" s="45">
        <v>230</v>
      </c>
      <c r="X48" s="44"/>
      <c r="Y48" s="18">
        <v>360</v>
      </c>
      <c r="Z48" s="18">
        <v>429</v>
      </c>
      <c r="AA48" s="18">
        <v>419</v>
      </c>
      <c r="AB48" s="18">
        <v>517</v>
      </c>
      <c r="AC48" s="18">
        <v>557</v>
      </c>
      <c r="AD48" s="18">
        <v>577</v>
      </c>
      <c r="AE48" s="18">
        <v>553</v>
      </c>
      <c r="AF48" s="18">
        <v>515</v>
      </c>
      <c r="AG48" s="18">
        <v>536</v>
      </c>
      <c r="AH48" s="18">
        <v>503</v>
      </c>
      <c r="AI48" s="18">
        <v>449</v>
      </c>
      <c r="AJ48" s="18">
        <v>271</v>
      </c>
      <c r="AK48" s="18">
        <v>290</v>
      </c>
      <c r="AL48" s="18">
        <v>426</v>
      </c>
      <c r="AM48" s="18">
        <v>323</v>
      </c>
      <c r="AN48" s="18">
        <v>520</v>
      </c>
      <c r="AO48" s="18">
        <v>3013</v>
      </c>
      <c r="AP48" s="18">
        <v>3077</v>
      </c>
      <c r="AQ48" s="18">
        <v>3048</v>
      </c>
      <c r="AR48" s="18"/>
      <c r="AS48" s="18"/>
      <c r="AT48" s="18"/>
      <c r="AU48" s="18"/>
      <c r="AV48" s="18"/>
      <c r="AW48" s="18"/>
      <c r="AX48" s="14"/>
    </row>
    <row r="49" spans="1:50" s="53" customFormat="1" x14ac:dyDescent="0.25">
      <c r="A49" s="46"/>
      <c r="B49" s="47"/>
      <c r="C49" s="47"/>
      <c r="D49" s="47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 t="s">
        <v>55</v>
      </c>
      <c r="T49" s="50"/>
      <c r="U49" s="51">
        <f>SUM(U46:U48)</f>
        <v>3313</v>
      </c>
      <c r="V49" s="50"/>
      <c r="W49" s="52">
        <f>SUM(W46:W48)</f>
        <v>2921</v>
      </c>
      <c r="X49" s="50"/>
      <c r="Y49" s="51">
        <f t="shared" ref="Y49:AM49" si="14">SUM(Y46:Y48)</f>
        <v>3974</v>
      </c>
      <c r="Z49" s="51">
        <f t="shared" si="14"/>
        <v>4369</v>
      </c>
      <c r="AA49" s="51">
        <f t="shared" si="14"/>
        <v>4051</v>
      </c>
      <c r="AB49" s="51">
        <f t="shared" si="14"/>
        <v>4068</v>
      </c>
      <c r="AC49" s="51">
        <f t="shared" si="14"/>
        <v>4046</v>
      </c>
      <c r="AD49" s="51">
        <f t="shared" si="14"/>
        <v>4147</v>
      </c>
      <c r="AE49" s="51">
        <f t="shared" si="14"/>
        <v>3910</v>
      </c>
      <c r="AF49" s="51">
        <f t="shared" si="14"/>
        <v>3931</v>
      </c>
      <c r="AG49" s="51">
        <f t="shared" si="14"/>
        <v>3950</v>
      </c>
      <c r="AH49" s="51">
        <f t="shared" si="14"/>
        <v>8875</v>
      </c>
      <c r="AI49" s="51">
        <f t="shared" si="14"/>
        <v>8834</v>
      </c>
      <c r="AJ49" s="51">
        <f t="shared" si="14"/>
        <v>3533</v>
      </c>
      <c r="AK49" s="51">
        <f t="shared" si="14"/>
        <v>3566</v>
      </c>
      <c r="AL49" s="51">
        <f t="shared" si="14"/>
        <v>4958</v>
      </c>
      <c r="AM49" s="51">
        <f t="shared" si="14"/>
        <v>9084</v>
      </c>
      <c r="AN49" s="51">
        <f t="shared" ref="AN49:AW49" si="15">IF(AN47="","Aguardando...",IFERROR(((AN47-AN48)/AN47),0))</f>
        <v>0.56228956228956228</v>
      </c>
      <c r="AO49" s="51">
        <f t="shared" si="15"/>
        <v>0</v>
      </c>
      <c r="AP49" s="51">
        <f t="shared" si="15"/>
        <v>0</v>
      </c>
      <c r="AQ49" s="51">
        <f t="shared" si="15"/>
        <v>4.7500000000000001E-2</v>
      </c>
      <c r="AR49" s="51" t="str">
        <f t="shared" si="15"/>
        <v>Aguardando...</v>
      </c>
      <c r="AS49" s="51" t="str">
        <f t="shared" si="15"/>
        <v>Aguardando...</v>
      </c>
      <c r="AT49" s="51" t="str">
        <f t="shared" si="15"/>
        <v>Aguardando...</v>
      </c>
      <c r="AU49" s="51" t="str">
        <f t="shared" si="15"/>
        <v>Aguardando...</v>
      </c>
      <c r="AV49" s="51" t="str">
        <f t="shared" si="15"/>
        <v>Aguardando...</v>
      </c>
      <c r="AW49" s="51" t="str">
        <f t="shared" si="15"/>
        <v>Aguardando...</v>
      </c>
    </row>
    <row r="50" spans="1:50" x14ac:dyDescent="0.25">
      <c r="A50" s="24"/>
      <c r="B50" s="37"/>
      <c r="C50" s="37"/>
      <c r="D50" s="3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14"/>
    </row>
    <row r="51" spans="1:50" s="9" customFormat="1" ht="25.5" x14ac:dyDescent="0.25">
      <c r="A51" s="4" t="s">
        <v>56</v>
      </c>
      <c r="B51" s="27" t="str">
        <f>B$4</f>
        <v>Meta Parcial</v>
      </c>
      <c r="C51" s="27" t="str">
        <f t="shared" ref="C51:AW51" si="16">C$4</f>
        <v>10-31-jul-24</v>
      </c>
      <c r="D51" s="27" t="str">
        <f t="shared" si="16"/>
        <v>Meta Mensal</v>
      </c>
      <c r="E51" s="27">
        <f t="shared" si="16"/>
        <v>45505</v>
      </c>
      <c r="F51" s="27">
        <f t="shared" si="16"/>
        <v>45536</v>
      </c>
      <c r="G51" s="27" t="str">
        <f t="shared" si="16"/>
        <v>Meta Parcial</v>
      </c>
      <c r="H51" s="27" t="str">
        <f t="shared" si="16"/>
        <v>01-09-Out-24</v>
      </c>
      <c r="I51" s="27" t="str">
        <f t="shared" si="16"/>
        <v>Meta Parcial</v>
      </c>
      <c r="J51" s="27" t="str">
        <f t="shared" si="16"/>
        <v>10-31-Out-24</v>
      </c>
      <c r="K51" s="27" t="str">
        <f t="shared" si="16"/>
        <v>Meta Mensal</v>
      </c>
      <c r="L51" s="27">
        <f t="shared" si="16"/>
        <v>45566</v>
      </c>
      <c r="M51" s="27">
        <f t="shared" si="16"/>
        <v>45597</v>
      </c>
      <c r="N51" s="27">
        <f t="shared" si="16"/>
        <v>45627</v>
      </c>
      <c r="O51" s="27" t="str">
        <f t="shared" si="16"/>
        <v>Meta Parcial</v>
      </c>
      <c r="P51" s="27" t="str">
        <f t="shared" si="16"/>
        <v>01-09/jan de 2025</v>
      </c>
      <c r="Q51" s="27" t="str">
        <f t="shared" si="16"/>
        <v>Meta Parcial</v>
      </c>
      <c r="R51" s="27" t="str">
        <f t="shared" si="16"/>
        <v>01-04/jan de 2025</v>
      </c>
      <c r="S51" s="7" t="s">
        <v>57</v>
      </c>
      <c r="T51" s="8" t="str">
        <f>T$4</f>
        <v>Meta Parcial</v>
      </c>
      <c r="U51" s="8" t="str">
        <f>U$4</f>
        <v>05-31/jan de 2025</v>
      </c>
      <c r="V51" s="8" t="str">
        <f>V$4</f>
        <v>Meta Parcial</v>
      </c>
      <c r="W51" s="8" t="str">
        <f>W$4</f>
        <v>10-31/jan de 2025</v>
      </c>
      <c r="X51" s="8" t="s">
        <v>6</v>
      </c>
      <c r="Y51" s="8">
        <f t="shared" si="16"/>
        <v>45658</v>
      </c>
      <c r="Z51" s="8">
        <f t="shared" si="16"/>
        <v>45689</v>
      </c>
      <c r="AA51" s="8">
        <f t="shared" si="16"/>
        <v>45717</v>
      </c>
      <c r="AB51" s="8">
        <f t="shared" si="16"/>
        <v>45748</v>
      </c>
      <c r="AC51" s="8">
        <f t="shared" si="16"/>
        <v>45778</v>
      </c>
      <c r="AD51" s="8">
        <f t="shared" si="16"/>
        <v>45809</v>
      </c>
      <c r="AE51" s="8">
        <f t="shared" si="16"/>
        <v>45839</v>
      </c>
      <c r="AF51" s="8">
        <f t="shared" si="16"/>
        <v>45870</v>
      </c>
      <c r="AG51" s="8">
        <f t="shared" si="16"/>
        <v>45901</v>
      </c>
      <c r="AH51" s="8">
        <f t="shared" si="16"/>
        <v>45931</v>
      </c>
      <c r="AI51" s="8">
        <f t="shared" si="16"/>
        <v>45962</v>
      </c>
      <c r="AJ51" s="8">
        <f t="shared" si="16"/>
        <v>45992</v>
      </c>
      <c r="AK51" s="8">
        <f t="shared" si="16"/>
        <v>46023</v>
      </c>
      <c r="AL51" s="8">
        <f t="shared" si="16"/>
        <v>46054</v>
      </c>
      <c r="AM51" s="8">
        <f t="shared" si="16"/>
        <v>46082</v>
      </c>
      <c r="AN51" s="8">
        <f t="shared" si="16"/>
        <v>46113</v>
      </c>
      <c r="AO51" s="8">
        <f t="shared" si="16"/>
        <v>46143</v>
      </c>
      <c r="AP51" s="8">
        <f t="shared" si="16"/>
        <v>46174</v>
      </c>
      <c r="AQ51" s="8">
        <f t="shared" si="16"/>
        <v>46204</v>
      </c>
      <c r="AR51" s="8">
        <f t="shared" si="16"/>
        <v>46235</v>
      </c>
      <c r="AS51" s="8">
        <f t="shared" si="16"/>
        <v>46266</v>
      </c>
      <c r="AT51" s="8">
        <f t="shared" si="16"/>
        <v>46296</v>
      </c>
      <c r="AU51" s="8">
        <f t="shared" si="16"/>
        <v>46327</v>
      </c>
      <c r="AV51" s="8">
        <f t="shared" si="16"/>
        <v>46357</v>
      </c>
      <c r="AW51" s="8">
        <f t="shared" si="16"/>
        <v>46388</v>
      </c>
    </row>
    <row r="52" spans="1:50" s="14" customFormat="1" x14ac:dyDescent="0.25">
      <c r="A52" s="15" t="s">
        <v>58</v>
      </c>
      <c r="B52" s="303">
        <f>(D52/31)*22</f>
        <v>1897.6774193548388</v>
      </c>
      <c r="C52" s="54">
        <v>672</v>
      </c>
      <c r="D52" s="303">
        <v>2674</v>
      </c>
      <c r="E52" s="36">
        <v>711</v>
      </c>
      <c r="F52" s="16">
        <v>702</v>
      </c>
      <c r="G52" s="303">
        <f>(K52/31)*9</f>
        <v>776.32258064516134</v>
      </c>
      <c r="H52" s="31">
        <v>220</v>
      </c>
      <c r="I52" s="303">
        <f>(K52/31)*22</f>
        <v>1897.6774193548388</v>
      </c>
      <c r="J52" s="31">
        <v>588</v>
      </c>
      <c r="K52" s="303">
        <f>D52</f>
        <v>2674</v>
      </c>
      <c r="L52" s="16">
        <f t="shared" ref="L52:L57" si="17">H52+J52</f>
        <v>808</v>
      </c>
      <c r="M52" s="16">
        <v>662</v>
      </c>
      <c r="N52" s="55">
        <v>650</v>
      </c>
      <c r="O52" s="303">
        <f>ROUND((K52/31)*9,0)</f>
        <v>776</v>
      </c>
      <c r="P52" s="16">
        <v>210</v>
      </c>
      <c r="Q52" s="303">
        <f>ROUND((K52/31)*4,0)</f>
        <v>345</v>
      </c>
      <c r="R52" s="16">
        <v>96</v>
      </c>
      <c r="S52" s="15" t="s">
        <v>58</v>
      </c>
      <c r="T52" s="306">
        <f>T61+T70</f>
        <v>3484</v>
      </c>
      <c r="U52" s="18">
        <v>924</v>
      </c>
      <c r="V52" s="306">
        <f>V61+V70</f>
        <v>2839</v>
      </c>
      <c r="W52" s="18">
        <v>810</v>
      </c>
      <c r="X52" s="303">
        <v>4000</v>
      </c>
      <c r="Y52" s="16">
        <v>1020</v>
      </c>
      <c r="Z52" s="18">
        <v>889</v>
      </c>
      <c r="AA52" s="16">
        <v>825</v>
      </c>
      <c r="AB52" s="16">
        <v>737</v>
      </c>
      <c r="AC52" s="16">
        <v>692</v>
      </c>
      <c r="AD52" s="16">
        <v>1119</v>
      </c>
      <c r="AE52" s="16">
        <v>851</v>
      </c>
      <c r="AF52" s="16">
        <v>809</v>
      </c>
      <c r="AG52" s="16">
        <v>842</v>
      </c>
      <c r="AH52" s="16">
        <v>1249</v>
      </c>
      <c r="AI52" s="16">
        <v>1133</v>
      </c>
      <c r="AJ52" s="16">
        <v>1218</v>
      </c>
      <c r="AK52" s="16">
        <v>1120</v>
      </c>
      <c r="AL52" s="16">
        <v>1253</v>
      </c>
      <c r="AM52" s="18">
        <v>1045</v>
      </c>
      <c r="AN52" s="16">
        <v>1159</v>
      </c>
      <c r="AO52" s="16">
        <v>1243</v>
      </c>
      <c r="AP52" s="16">
        <v>1178</v>
      </c>
      <c r="AQ52" s="16">
        <v>1225</v>
      </c>
      <c r="AR52" s="16"/>
      <c r="AS52" s="16"/>
      <c r="AT52" s="16"/>
      <c r="AU52" s="16"/>
      <c r="AV52" s="16"/>
      <c r="AW52" s="16"/>
    </row>
    <row r="53" spans="1:50" s="14" customFormat="1" x14ac:dyDescent="0.25">
      <c r="A53" s="15" t="s">
        <v>59</v>
      </c>
      <c r="B53" s="304"/>
      <c r="C53" s="54">
        <v>158</v>
      </c>
      <c r="D53" s="304"/>
      <c r="E53" s="36">
        <v>272</v>
      </c>
      <c r="F53" s="16">
        <v>282</v>
      </c>
      <c r="G53" s="304"/>
      <c r="H53" s="31">
        <v>46</v>
      </c>
      <c r="I53" s="304"/>
      <c r="J53" s="31">
        <v>252</v>
      </c>
      <c r="K53" s="304"/>
      <c r="L53" s="16">
        <f t="shared" si="17"/>
        <v>298</v>
      </c>
      <c r="M53" s="16">
        <v>331</v>
      </c>
      <c r="N53" s="55">
        <v>380</v>
      </c>
      <c r="O53" s="304"/>
      <c r="P53" s="16">
        <v>92</v>
      </c>
      <c r="Q53" s="304"/>
      <c r="R53" s="16">
        <v>27</v>
      </c>
      <c r="S53" s="15" t="s">
        <v>59</v>
      </c>
      <c r="T53" s="307"/>
      <c r="U53" s="18">
        <v>391</v>
      </c>
      <c r="V53" s="307"/>
      <c r="W53" s="18">
        <v>326</v>
      </c>
      <c r="X53" s="304"/>
      <c r="Y53" s="16">
        <v>417</v>
      </c>
      <c r="Z53" s="18">
        <v>306</v>
      </c>
      <c r="AA53" s="16">
        <v>358</v>
      </c>
      <c r="AB53" s="16">
        <v>403</v>
      </c>
      <c r="AC53" s="16">
        <v>425</v>
      </c>
      <c r="AD53" s="16">
        <v>461</v>
      </c>
      <c r="AE53" s="16">
        <v>493</v>
      </c>
      <c r="AF53" s="16">
        <v>493</v>
      </c>
      <c r="AG53" s="16">
        <v>471</v>
      </c>
      <c r="AH53" s="16">
        <v>522</v>
      </c>
      <c r="AI53" s="16">
        <v>462</v>
      </c>
      <c r="AJ53" s="16">
        <v>455</v>
      </c>
      <c r="AK53" s="16">
        <v>525</v>
      </c>
      <c r="AL53" s="16">
        <v>653</v>
      </c>
      <c r="AM53" s="18">
        <v>569</v>
      </c>
      <c r="AN53" s="16">
        <v>586</v>
      </c>
      <c r="AO53" s="16">
        <v>568</v>
      </c>
      <c r="AP53" s="16">
        <v>529</v>
      </c>
      <c r="AQ53" s="16">
        <v>536</v>
      </c>
      <c r="AR53" s="16"/>
      <c r="AS53" s="16"/>
      <c r="AT53" s="16"/>
      <c r="AU53" s="16"/>
      <c r="AV53" s="16"/>
      <c r="AW53" s="16"/>
    </row>
    <row r="54" spans="1:50" s="14" customFormat="1" x14ac:dyDescent="0.25">
      <c r="A54" s="15" t="s">
        <v>60</v>
      </c>
      <c r="B54" s="304"/>
      <c r="C54" s="54">
        <v>804</v>
      </c>
      <c r="D54" s="304"/>
      <c r="E54" s="36">
        <v>1361</v>
      </c>
      <c r="F54" s="16">
        <v>1415</v>
      </c>
      <c r="G54" s="304"/>
      <c r="H54" s="31">
        <v>463</v>
      </c>
      <c r="I54" s="304"/>
      <c r="J54" s="31">
        <v>864</v>
      </c>
      <c r="K54" s="304"/>
      <c r="L54" s="16">
        <f t="shared" si="17"/>
        <v>1327</v>
      </c>
      <c r="M54" s="16">
        <v>1246</v>
      </c>
      <c r="N54" s="55">
        <v>1259</v>
      </c>
      <c r="O54" s="304"/>
      <c r="P54" s="16">
        <v>198</v>
      </c>
      <c r="Q54" s="304"/>
      <c r="R54" s="16">
        <v>91</v>
      </c>
      <c r="S54" s="15" t="s">
        <v>60</v>
      </c>
      <c r="T54" s="307"/>
      <c r="U54" s="18">
        <v>1200</v>
      </c>
      <c r="V54" s="307"/>
      <c r="W54" s="18">
        <v>952</v>
      </c>
      <c r="X54" s="304"/>
      <c r="Y54" s="16">
        <v>950</v>
      </c>
      <c r="Z54" s="18">
        <v>1196</v>
      </c>
      <c r="AA54" s="16">
        <v>1258</v>
      </c>
      <c r="AB54" s="16">
        <v>1356</v>
      </c>
      <c r="AC54" s="16">
        <v>1444</v>
      </c>
      <c r="AD54" s="16">
        <v>1158</v>
      </c>
      <c r="AE54" s="16">
        <v>1098</v>
      </c>
      <c r="AF54" s="16">
        <v>903</v>
      </c>
      <c r="AG54" s="28">
        <v>1050</v>
      </c>
      <c r="AH54" s="16">
        <v>1006</v>
      </c>
      <c r="AI54" s="16">
        <v>1055</v>
      </c>
      <c r="AJ54" s="16">
        <v>1168</v>
      </c>
      <c r="AK54" s="16">
        <v>1036</v>
      </c>
      <c r="AL54" s="16">
        <v>933</v>
      </c>
      <c r="AM54" s="16">
        <v>996</v>
      </c>
      <c r="AN54" s="16">
        <v>838</v>
      </c>
      <c r="AO54" s="16">
        <v>1036</v>
      </c>
      <c r="AP54" s="16">
        <v>901</v>
      </c>
      <c r="AQ54" s="16">
        <v>954</v>
      </c>
      <c r="AR54" s="16"/>
      <c r="AS54" s="16"/>
      <c r="AT54" s="16"/>
      <c r="AU54" s="16"/>
      <c r="AV54" s="16"/>
      <c r="AW54" s="16"/>
    </row>
    <row r="55" spans="1:50" s="14" customFormat="1" x14ac:dyDescent="0.25">
      <c r="A55" s="15" t="s">
        <v>61</v>
      </c>
      <c r="B55" s="304"/>
      <c r="C55" s="16">
        <v>0</v>
      </c>
      <c r="D55" s="304"/>
      <c r="E55" s="36">
        <v>0</v>
      </c>
      <c r="F55" s="16">
        <v>0</v>
      </c>
      <c r="G55" s="304"/>
      <c r="H55" s="31">
        <v>0</v>
      </c>
      <c r="I55" s="304"/>
      <c r="J55" s="31">
        <v>0</v>
      </c>
      <c r="K55" s="304"/>
      <c r="L55" s="16">
        <f t="shared" si="17"/>
        <v>0</v>
      </c>
      <c r="M55" s="16">
        <v>20</v>
      </c>
      <c r="N55" s="55">
        <v>125</v>
      </c>
      <c r="O55" s="304"/>
      <c r="P55" s="16">
        <v>12</v>
      </c>
      <c r="Q55" s="304"/>
      <c r="R55" s="16">
        <v>4</v>
      </c>
      <c r="S55" s="15" t="s">
        <v>61</v>
      </c>
      <c r="T55" s="307"/>
      <c r="U55" s="18">
        <v>222</v>
      </c>
      <c r="V55" s="307"/>
      <c r="W55" s="18">
        <v>162</v>
      </c>
      <c r="X55" s="304"/>
      <c r="Y55" s="16">
        <v>174</v>
      </c>
      <c r="Z55" s="18">
        <v>277</v>
      </c>
      <c r="AA55" s="16">
        <v>208</v>
      </c>
      <c r="AB55" s="16">
        <v>325</v>
      </c>
      <c r="AC55" s="16">
        <v>338</v>
      </c>
      <c r="AD55" s="16">
        <v>219</v>
      </c>
      <c r="AE55" s="16">
        <v>396</v>
      </c>
      <c r="AF55" s="56">
        <v>339</v>
      </c>
      <c r="AG55" s="57">
        <v>282</v>
      </c>
      <c r="AH55" s="58">
        <v>230</v>
      </c>
      <c r="AI55" s="16">
        <v>291</v>
      </c>
      <c r="AJ55" s="16">
        <v>192</v>
      </c>
      <c r="AK55" s="16">
        <v>277</v>
      </c>
      <c r="AL55" s="16">
        <v>350</v>
      </c>
      <c r="AM55" s="16">
        <v>363</v>
      </c>
      <c r="AN55" s="16">
        <v>210</v>
      </c>
      <c r="AO55" s="16">
        <v>108</v>
      </c>
      <c r="AP55" s="16">
        <v>147</v>
      </c>
      <c r="AQ55" s="16">
        <v>68</v>
      </c>
      <c r="AR55" s="16"/>
      <c r="AS55" s="16"/>
      <c r="AT55" s="16"/>
      <c r="AU55" s="16"/>
      <c r="AV55" s="16"/>
      <c r="AW55" s="16"/>
    </row>
    <row r="56" spans="1:50" s="14" customFormat="1" x14ac:dyDescent="0.25">
      <c r="A56" s="15" t="s">
        <v>62</v>
      </c>
      <c r="B56" s="304"/>
      <c r="C56" s="16">
        <v>309</v>
      </c>
      <c r="D56" s="304"/>
      <c r="E56" s="36">
        <v>383</v>
      </c>
      <c r="F56" s="16">
        <v>443</v>
      </c>
      <c r="G56" s="304"/>
      <c r="H56" s="31">
        <v>142</v>
      </c>
      <c r="I56" s="304"/>
      <c r="J56" s="31">
        <v>221</v>
      </c>
      <c r="K56" s="304"/>
      <c r="L56" s="16">
        <f t="shared" si="17"/>
        <v>363</v>
      </c>
      <c r="M56" s="16">
        <v>460</v>
      </c>
      <c r="N56" s="55">
        <v>446</v>
      </c>
      <c r="O56" s="304"/>
      <c r="P56" s="16">
        <v>60</v>
      </c>
      <c r="Q56" s="304"/>
      <c r="R56" s="16">
        <v>9</v>
      </c>
      <c r="S56" s="15" t="s">
        <v>62</v>
      </c>
      <c r="T56" s="307"/>
      <c r="U56" s="18">
        <v>516</v>
      </c>
      <c r="V56" s="307"/>
      <c r="W56" s="18">
        <v>663</v>
      </c>
      <c r="X56" s="304"/>
      <c r="Y56" s="16">
        <v>523</v>
      </c>
      <c r="Z56" s="18">
        <v>745</v>
      </c>
      <c r="AA56" s="16">
        <v>754</v>
      </c>
      <c r="AB56" s="16">
        <v>513</v>
      </c>
      <c r="AC56" s="16">
        <v>485</v>
      </c>
      <c r="AD56" s="16">
        <v>415</v>
      </c>
      <c r="AE56" s="16">
        <v>527</v>
      </c>
      <c r="AF56" s="16">
        <v>804</v>
      </c>
      <c r="AG56" s="11">
        <v>726</v>
      </c>
      <c r="AH56" s="16">
        <v>702</v>
      </c>
      <c r="AI56" s="16">
        <v>660</v>
      </c>
      <c r="AJ56" s="16">
        <v>750</v>
      </c>
      <c r="AK56" s="16">
        <v>420</v>
      </c>
      <c r="AL56" s="16">
        <v>740</v>
      </c>
      <c r="AM56" s="16">
        <v>689</v>
      </c>
      <c r="AN56" s="16">
        <v>711</v>
      </c>
      <c r="AO56" s="16">
        <v>724</v>
      </c>
      <c r="AP56" s="16">
        <v>661</v>
      </c>
      <c r="AQ56" s="16">
        <v>621</v>
      </c>
      <c r="AR56" s="16"/>
      <c r="AS56" s="16"/>
      <c r="AT56" s="16"/>
      <c r="AU56" s="16"/>
      <c r="AV56" s="16"/>
      <c r="AW56" s="16"/>
    </row>
    <row r="57" spans="1:50" s="14" customFormat="1" x14ac:dyDescent="0.25">
      <c r="A57" s="15" t="s">
        <v>63</v>
      </c>
      <c r="B57" s="305"/>
      <c r="C57" s="16">
        <v>279</v>
      </c>
      <c r="D57" s="305"/>
      <c r="E57" s="36">
        <v>415</v>
      </c>
      <c r="F57" s="16">
        <v>441</v>
      </c>
      <c r="G57" s="305"/>
      <c r="H57" s="31">
        <v>118</v>
      </c>
      <c r="I57" s="305"/>
      <c r="J57" s="31">
        <v>356</v>
      </c>
      <c r="K57" s="305"/>
      <c r="L57" s="16">
        <f t="shared" si="17"/>
        <v>474</v>
      </c>
      <c r="M57" s="16">
        <v>627</v>
      </c>
      <c r="N57" s="55">
        <v>214</v>
      </c>
      <c r="O57" s="305"/>
      <c r="P57" s="16">
        <v>39</v>
      </c>
      <c r="Q57" s="305"/>
      <c r="R57" s="16">
        <v>10</v>
      </c>
      <c r="S57" s="15" t="s">
        <v>63</v>
      </c>
      <c r="T57" s="308"/>
      <c r="U57" s="18">
        <v>551</v>
      </c>
      <c r="V57" s="308"/>
      <c r="W57" s="18">
        <v>520</v>
      </c>
      <c r="X57" s="305"/>
      <c r="Y57" s="16">
        <v>559</v>
      </c>
      <c r="Z57" s="18">
        <v>734</v>
      </c>
      <c r="AA57" s="16">
        <v>753</v>
      </c>
      <c r="AB57" s="16">
        <v>790</v>
      </c>
      <c r="AC57" s="16">
        <v>801</v>
      </c>
      <c r="AD57" s="16">
        <v>803</v>
      </c>
      <c r="AE57" s="16">
        <v>757</v>
      </c>
      <c r="AF57" s="16">
        <v>766</v>
      </c>
      <c r="AG57" s="16">
        <v>850</v>
      </c>
      <c r="AH57" s="16">
        <v>741</v>
      </c>
      <c r="AI57" s="16">
        <v>684</v>
      </c>
      <c r="AJ57" s="16">
        <v>478</v>
      </c>
      <c r="AK57" s="16">
        <v>628</v>
      </c>
      <c r="AL57" s="16">
        <v>739</v>
      </c>
      <c r="AM57" s="16">
        <v>675</v>
      </c>
      <c r="AN57" s="16">
        <v>669</v>
      </c>
      <c r="AO57" s="16">
        <v>470</v>
      </c>
      <c r="AP57" s="16">
        <v>613</v>
      </c>
      <c r="AQ57" s="16">
        <v>650</v>
      </c>
      <c r="AR57" s="16"/>
      <c r="AS57" s="16"/>
      <c r="AT57" s="16"/>
      <c r="AU57" s="16"/>
      <c r="AV57" s="16"/>
      <c r="AW57" s="16"/>
    </row>
    <row r="58" spans="1:50" s="23" customFormat="1" x14ac:dyDescent="0.25">
      <c r="A58" s="19" t="s">
        <v>15</v>
      </c>
      <c r="B58" s="20">
        <f>SUM(B52:B57)</f>
        <v>1897.6774193548388</v>
      </c>
      <c r="C58" s="20">
        <f t="shared" ref="C58:R58" si="18">SUM(C52:C57)</f>
        <v>2222</v>
      </c>
      <c r="D58" s="20">
        <f t="shared" si="18"/>
        <v>2674</v>
      </c>
      <c r="E58" s="20">
        <f t="shared" si="18"/>
        <v>3142</v>
      </c>
      <c r="F58" s="20">
        <f t="shared" si="18"/>
        <v>3283</v>
      </c>
      <c r="G58" s="20">
        <f t="shared" si="18"/>
        <v>776.32258064516134</v>
      </c>
      <c r="H58" s="20">
        <f t="shared" si="18"/>
        <v>989</v>
      </c>
      <c r="I58" s="20">
        <f t="shared" si="18"/>
        <v>1897.6774193548388</v>
      </c>
      <c r="J58" s="20">
        <f t="shared" si="18"/>
        <v>2281</v>
      </c>
      <c r="K58" s="20">
        <f t="shared" si="18"/>
        <v>2674</v>
      </c>
      <c r="L58" s="20">
        <f t="shared" si="18"/>
        <v>3270</v>
      </c>
      <c r="M58" s="20">
        <f t="shared" si="18"/>
        <v>3346</v>
      </c>
      <c r="N58" s="20">
        <f t="shared" si="18"/>
        <v>3074</v>
      </c>
      <c r="O58" s="20">
        <f t="shared" si="18"/>
        <v>776</v>
      </c>
      <c r="P58" s="20">
        <f t="shared" si="18"/>
        <v>611</v>
      </c>
      <c r="Q58" s="20">
        <f t="shared" si="18"/>
        <v>345</v>
      </c>
      <c r="R58" s="20">
        <f t="shared" si="18"/>
        <v>237</v>
      </c>
      <c r="S58" s="19" t="s">
        <v>15</v>
      </c>
      <c r="T58" s="22">
        <f>SUM(T52:T57)</f>
        <v>3484</v>
      </c>
      <c r="U58" s="22">
        <f>SUM(U52:U57)</f>
        <v>3804</v>
      </c>
      <c r="V58" s="22">
        <f>SUM(V52:V57)</f>
        <v>2839</v>
      </c>
      <c r="W58" s="22">
        <f>SUM(W52:W57)</f>
        <v>3433</v>
      </c>
      <c r="X58" s="20">
        <f t="shared" ref="X58:AW58" si="19">SUM(X52:X57)</f>
        <v>4000</v>
      </c>
      <c r="Y58" s="20">
        <f t="shared" si="19"/>
        <v>3643</v>
      </c>
      <c r="Z58" s="20">
        <f t="shared" si="19"/>
        <v>4147</v>
      </c>
      <c r="AA58" s="20">
        <f t="shared" si="19"/>
        <v>4156</v>
      </c>
      <c r="AB58" s="20">
        <f t="shared" si="19"/>
        <v>4124</v>
      </c>
      <c r="AC58" s="20">
        <f t="shared" si="19"/>
        <v>4185</v>
      </c>
      <c r="AD58" s="20">
        <f t="shared" si="19"/>
        <v>4175</v>
      </c>
      <c r="AE58" s="20">
        <f t="shared" si="19"/>
        <v>4122</v>
      </c>
      <c r="AF58" s="20">
        <f t="shared" si="19"/>
        <v>4114</v>
      </c>
      <c r="AG58" s="20">
        <f t="shared" si="19"/>
        <v>4221</v>
      </c>
      <c r="AH58" s="20">
        <f t="shared" si="19"/>
        <v>4450</v>
      </c>
      <c r="AI58" s="20">
        <f t="shared" si="19"/>
        <v>4285</v>
      </c>
      <c r="AJ58" s="20">
        <f t="shared" si="19"/>
        <v>4261</v>
      </c>
      <c r="AK58" s="20">
        <f t="shared" si="19"/>
        <v>4006</v>
      </c>
      <c r="AL58" s="20">
        <f t="shared" si="19"/>
        <v>4668</v>
      </c>
      <c r="AM58" s="20">
        <f t="shared" si="19"/>
        <v>4337</v>
      </c>
      <c r="AN58" s="20">
        <f t="shared" si="19"/>
        <v>4173</v>
      </c>
      <c r="AO58" s="20">
        <f t="shared" si="19"/>
        <v>4149</v>
      </c>
      <c r="AP58" s="20">
        <f t="shared" si="19"/>
        <v>4029</v>
      </c>
      <c r="AQ58" s="20">
        <f t="shared" si="19"/>
        <v>4054</v>
      </c>
      <c r="AR58" s="20">
        <f t="shared" si="19"/>
        <v>0</v>
      </c>
      <c r="AS58" s="20">
        <f t="shared" si="19"/>
        <v>0</v>
      </c>
      <c r="AT58" s="20">
        <f t="shared" si="19"/>
        <v>0</v>
      </c>
      <c r="AU58" s="20">
        <f t="shared" si="19"/>
        <v>0</v>
      </c>
      <c r="AV58" s="20">
        <f t="shared" si="19"/>
        <v>0</v>
      </c>
      <c r="AW58" s="20">
        <f t="shared" si="19"/>
        <v>0</v>
      </c>
    </row>
    <row r="59" spans="1:50" x14ac:dyDescent="0.25">
      <c r="A59" s="59">
        <f>S59</f>
        <v>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</row>
    <row r="60" spans="1:50" s="9" customFormat="1" x14ac:dyDescent="0.25">
      <c r="A60" s="59" t="str">
        <f t="shared" ref="A60:A76" si="20">S60</f>
        <v>05. CONSULTA MULTIPROFISSIONAL - [INTERCONSULTAS]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 s="7" t="s">
        <v>64</v>
      </c>
      <c r="T60" s="8" t="str">
        <f>T$4</f>
        <v>Meta Parcial</v>
      </c>
      <c r="U60" s="8" t="str">
        <f>U$4</f>
        <v>05-31/jan de 2025</v>
      </c>
      <c r="V60" s="8" t="str">
        <f>V$4</f>
        <v>Meta Parcial</v>
      </c>
      <c r="W60" s="8" t="str">
        <f>W$4</f>
        <v>10-31/jan de 2025</v>
      </c>
      <c r="X60" s="8" t="s">
        <v>6</v>
      </c>
      <c r="Y60" s="8">
        <f t="shared" ref="Y60:AW60" si="21">Y$4</f>
        <v>45658</v>
      </c>
      <c r="Z60" s="8">
        <f t="shared" si="21"/>
        <v>45689</v>
      </c>
      <c r="AA60" s="8">
        <f t="shared" si="21"/>
        <v>45717</v>
      </c>
      <c r="AB60" s="8">
        <f t="shared" si="21"/>
        <v>45748</v>
      </c>
      <c r="AC60" s="8">
        <f t="shared" si="21"/>
        <v>45778</v>
      </c>
      <c r="AD60" s="8">
        <f t="shared" si="21"/>
        <v>45809</v>
      </c>
      <c r="AE60" s="8">
        <f t="shared" si="21"/>
        <v>45839</v>
      </c>
      <c r="AF60" s="8">
        <f t="shared" si="21"/>
        <v>45870</v>
      </c>
      <c r="AG60" s="8">
        <f t="shared" si="21"/>
        <v>45901</v>
      </c>
      <c r="AH60" s="8">
        <f t="shared" si="21"/>
        <v>45931</v>
      </c>
      <c r="AI60" s="8">
        <f t="shared" si="21"/>
        <v>45962</v>
      </c>
      <c r="AJ60" s="8">
        <f t="shared" si="21"/>
        <v>45992</v>
      </c>
      <c r="AK60" s="8">
        <f t="shared" si="21"/>
        <v>46023</v>
      </c>
      <c r="AL60" s="8">
        <f t="shared" si="21"/>
        <v>46054</v>
      </c>
      <c r="AM60" s="8">
        <f t="shared" si="21"/>
        <v>46082</v>
      </c>
      <c r="AN60" s="8">
        <f t="shared" si="21"/>
        <v>46113</v>
      </c>
      <c r="AO60" s="8">
        <f t="shared" si="21"/>
        <v>46143</v>
      </c>
      <c r="AP60" s="8">
        <f t="shared" si="21"/>
        <v>46174</v>
      </c>
      <c r="AQ60" s="8">
        <f t="shared" si="21"/>
        <v>46204</v>
      </c>
      <c r="AR60" s="8">
        <f t="shared" si="21"/>
        <v>46235</v>
      </c>
      <c r="AS60" s="8">
        <f t="shared" si="21"/>
        <v>46266</v>
      </c>
      <c r="AT60" s="8">
        <f t="shared" si="21"/>
        <v>46296</v>
      </c>
      <c r="AU60" s="8">
        <f t="shared" si="21"/>
        <v>46327</v>
      </c>
      <c r="AV60" s="8">
        <f t="shared" si="21"/>
        <v>46357</v>
      </c>
      <c r="AW60" s="8">
        <f t="shared" si="21"/>
        <v>46388</v>
      </c>
    </row>
    <row r="61" spans="1:50" s="14" customFormat="1" x14ac:dyDescent="0.25">
      <c r="A61" s="59" t="str">
        <f t="shared" si="20"/>
        <v>Enfermeiro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 s="15" t="s">
        <v>58</v>
      </c>
      <c r="T61" s="306">
        <f>ROUND((X61/31)*27,0)</f>
        <v>1045</v>
      </c>
      <c r="U61" s="18">
        <v>551</v>
      </c>
      <c r="V61" s="306">
        <f>ROUND((X61/31)*22,0)</f>
        <v>852</v>
      </c>
      <c r="W61" s="18">
        <v>533</v>
      </c>
      <c r="X61" s="303">
        <v>1200</v>
      </c>
      <c r="Y61" s="16">
        <f>P61+W61</f>
        <v>533</v>
      </c>
      <c r="Z61" s="16">
        <v>505</v>
      </c>
      <c r="AA61" s="16">
        <v>427</v>
      </c>
      <c r="AB61" s="16">
        <v>299</v>
      </c>
      <c r="AC61" s="16">
        <v>288</v>
      </c>
      <c r="AD61" s="16">
        <v>717</v>
      </c>
      <c r="AE61" s="16">
        <v>851</v>
      </c>
      <c r="AF61" s="16">
        <v>317</v>
      </c>
      <c r="AG61" s="16">
        <v>288</v>
      </c>
      <c r="AH61" s="16">
        <v>775</v>
      </c>
      <c r="AI61" s="16">
        <v>665</v>
      </c>
      <c r="AJ61" s="16">
        <v>695</v>
      </c>
      <c r="AK61" s="16">
        <v>1120</v>
      </c>
      <c r="AL61" s="16">
        <v>766</v>
      </c>
      <c r="AM61" s="18">
        <v>527</v>
      </c>
      <c r="AN61" s="16">
        <v>627</v>
      </c>
      <c r="AO61" s="16">
        <v>736</v>
      </c>
      <c r="AP61" s="16">
        <v>618</v>
      </c>
      <c r="AQ61" s="16">
        <v>607</v>
      </c>
      <c r="AR61" s="16"/>
      <c r="AS61" s="16"/>
      <c r="AT61" s="16"/>
      <c r="AU61" s="16"/>
      <c r="AV61" s="16"/>
      <c r="AW61" s="16"/>
    </row>
    <row r="62" spans="1:50" s="14" customFormat="1" x14ac:dyDescent="0.25">
      <c r="A62" s="59" t="str">
        <f t="shared" si="20"/>
        <v>Farmacêutico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 s="15" t="s">
        <v>59</v>
      </c>
      <c r="T62" s="307"/>
      <c r="U62" s="18">
        <v>391</v>
      </c>
      <c r="V62" s="307"/>
      <c r="W62" s="18">
        <v>326</v>
      </c>
      <c r="X62" s="304"/>
      <c r="Y62" s="16">
        <v>417</v>
      </c>
      <c r="Z62" s="16">
        <v>306</v>
      </c>
      <c r="AA62" s="16">
        <v>358</v>
      </c>
      <c r="AB62" s="16">
        <v>403</v>
      </c>
      <c r="AC62" s="16">
        <v>425</v>
      </c>
      <c r="AD62" s="16">
        <v>461</v>
      </c>
      <c r="AE62" s="16">
        <v>493</v>
      </c>
      <c r="AF62" s="16">
        <v>493</v>
      </c>
      <c r="AG62" s="16">
        <v>471</v>
      </c>
      <c r="AH62" s="16">
        <v>522</v>
      </c>
      <c r="AI62" s="16">
        <v>463</v>
      </c>
      <c r="AJ62" s="16">
        <v>455</v>
      </c>
      <c r="AK62" s="16">
        <v>525</v>
      </c>
      <c r="AL62" s="16">
        <v>653</v>
      </c>
      <c r="AM62" s="16">
        <v>569</v>
      </c>
      <c r="AN62" s="16">
        <v>586</v>
      </c>
      <c r="AO62" s="16">
        <v>568</v>
      </c>
      <c r="AP62" s="16">
        <v>529</v>
      </c>
      <c r="AQ62" s="16">
        <v>536</v>
      </c>
      <c r="AR62" s="16"/>
      <c r="AS62" s="16"/>
      <c r="AT62" s="16"/>
      <c r="AU62" s="16"/>
      <c r="AV62" s="16"/>
      <c r="AW62" s="16"/>
    </row>
    <row r="63" spans="1:50" s="14" customFormat="1" x14ac:dyDescent="0.25">
      <c r="A63" s="59" t="str">
        <f t="shared" si="20"/>
        <v>Fisioterapeuta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 s="15" t="s">
        <v>60</v>
      </c>
      <c r="T63" s="307"/>
      <c r="U63" s="18">
        <v>327</v>
      </c>
      <c r="V63" s="307"/>
      <c r="W63" s="18">
        <v>403</v>
      </c>
      <c r="X63" s="304"/>
      <c r="Y63" s="16">
        <f>P63+W63</f>
        <v>403</v>
      </c>
      <c r="Z63" s="16">
        <v>348</v>
      </c>
      <c r="AA63" s="16">
        <v>400</v>
      </c>
      <c r="AB63" s="16">
        <v>448</v>
      </c>
      <c r="AC63" s="16">
        <v>472</v>
      </c>
      <c r="AD63" s="16">
        <v>207</v>
      </c>
      <c r="AE63" s="16">
        <v>159</v>
      </c>
      <c r="AF63" s="16">
        <v>112</v>
      </c>
      <c r="AG63" s="16">
        <v>54</v>
      </c>
      <c r="AH63" s="16">
        <v>166</v>
      </c>
      <c r="AI63" s="16">
        <v>100</v>
      </c>
      <c r="AJ63" s="16">
        <v>143</v>
      </c>
      <c r="AK63" s="16">
        <v>202</v>
      </c>
      <c r="AL63" s="16">
        <v>53</v>
      </c>
      <c r="AM63" s="16">
        <v>70</v>
      </c>
      <c r="AN63" s="16">
        <v>70</v>
      </c>
      <c r="AO63" s="16">
        <v>57</v>
      </c>
      <c r="AP63" s="16">
        <v>58</v>
      </c>
      <c r="AQ63" s="16">
        <v>59</v>
      </c>
      <c r="AR63" s="16"/>
      <c r="AS63" s="16"/>
      <c r="AT63" s="16"/>
      <c r="AU63" s="16"/>
      <c r="AV63" s="16"/>
      <c r="AW63" s="16"/>
    </row>
    <row r="64" spans="1:50" s="14" customFormat="1" x14ac:dyDescent="0.25">
      <c r="A64" s="59" t="str">
        <f t="shared" si="20"/>
        <v>Fonoaudiólogo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 s="15" t="s">
        <v>61</v>
      </c>
      <c r="T64" s="307"/>
      <c r="U64" s="18">
        <v>174</v>
      </c>
      <c r="V64" s="307"/>
      <c r="W64" s="18">
        <v>142</v>
      </c>
      <c r="X64" s="304"/>
      <c r="Y64" s="16">
        <f>P64+W64</f>
        <v>142</v>
      </c>
      <c r="Z64" s="16">
        <v>227</v>
      </c>
      <c r="AA64" s="16">
        <v>157</v>
      </c>
      <c r="AB64" s="16">
        <v>207</v>
      </c>
      <c r="AC64" s="16">
        <v>186</v>
      </c>
      <c r="AD64" s="16">
        <v>84</v>
      </c>
      <c r="AE64" s="16">
        <v>215</v>
      </c>
      <c r="AF64" s="16">
        <v>82</v>
      </c>
      <c r="AG64" s="16">
        <v>11</v>
      </c>
      <c r="AH64" s="16">
        <v>53</v>
      </c>
      <c r="AI64" s="16">
        <v>136</v>
      </c>
      <c r="AJ64" s="16">
        <v>98</v>
      </c>
      <c r="AK64" s="16">
        <v>192</v>
      </c>
      <c r="AL64" s="16">
        <v>144</v>
      </c>
      <c r="AM64" s="16">
        <v>138</v>
      </c>
      <c r="AN64" s="16">
        <v>51</v>
      </c>
      <c r="AO64" s="16">
        <v>31</v>
      </c>
      <c r="AP64" s="16">
        <v>44</v>
      </c>
      <c r="AQ64" s="16">
        <v>11</v>
      </c>
      <c r="AR64" s="16"/>
      <c r="AS64" s="16"/>
      <c r="AT64" s="16"/>
      <c r="AU64" s="16"/>
      <c r="AV64" s="16"/>
      <c r="AW64" s="16"/>
    </row>
    <row r="65" spans="1:49" s="14" customFormat="1" x14ac:dyDescent="0.25">
      <c r="A65" s="59" t="str">
        <f t="shared" si="20"/>
        <v>Nutricionista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 s="15" t="s">
        <v>62</v>
      </c>
      <c r="T65" s="307"/>
      <c r="U65" s="18">
        <v>366</v>
      </c>
      <c r="V65" s="307"/>
      <c r="W65" s="18">
        <v>457</v>
      </c>
      <c r="X65" s="304"/>
      <c r="Y65" s="16">
        <f>P65+W65</f>
        <v>457</v>
      </c>
      <c r="Z65" s="16">
        <v>484</v>
      </c>
      <c r="AA65" s="16">
        <v>460</v>
      </c>
      <c r="AB65" s="16">
        <v>289</v>
      </c>
      <c r="AC65" s="16">
        <v>294</v>
      </c>
      <c r="AD65" s="16">
        <v>164</v>
      </c>
      <c r="AE65" s="16">
        <v>163</v>
      </c>
      <c r="AF65" s="16">
        <v>205</v>
      </c>
      <c r="AG65" s="16">
        <v>86</v>
      </c>
      <c r="AH65" s="16">
        <v>172</v>
      </c>
      <c r="AI65" s="16">
        <v>136</v>
      </c>
      <c r="AJ65" s="16">
        <v>164</v>
      </c>
      <c r="AK65" s="16">
        <v>182</v>
      </c>
      <c r="AL65" s="16">
        <v>92</v>
      </c>
      <c r="AM65" s="16">
        <v>69</v>
      </c>
      <c r="AN65" s="16">
        <v>122</v>
      </c>
      <c r="AO65" s="16">
        <v>79</v>
      </c>
      <c r="AP65" s="16">
        <v>82</v>
      </c>
      <c r="AQ65" s="16">
        <v>83</v>
      </c>
      <c r="AR65" s="16"/>
      <c r="AS65" s="16"/>
      <c r="AT65" s="16"/>
      <c r="AU65" s="16"/>
      <c r="AV65" s="16"/>
      <c r="AW65" s="16"/>
    </row>
    <row r="66" spans="1:49" s="14" customFormat="1" x14ac:dyDescent="0.25">
      <c r="A66" s="59" t="str">
        <f t="shared" si="20"/>
        <v>Psicólogo</v>
      </c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 s="15" t="s">
        <v>63</v>
      </c>
      <c r="T66" s="308"/>
      <c r="U66" s="18">
        <v>343</v>
      </c>
      <c r="V66" s="308"/>
      <c r="W66" s="18">
        <v>333</v>
      </c>
      <c r="X66" s="305"/>
      <c r="Y66" s="16">
        <f>P66+W66</f>
        <v>333</v>
      </c>
      <c r="Z66" s="16">
        <v>503</v>
      </c>
      <c r="AA66" s="16">
        <v>414</v>
      </c>
      <c r="AB66" s="16">
        <v>473</v>
      </c>
      <c r="AC66" s="16">
        <v>453</v>
      </c>
      <c r="AD66" s="16">
        <v>191</v>
      </c>
      <c r="AE66" s="16">
        <v>262</v>
      </c>
      <c r="AF66" s="16">
        <v>179</v>
      </c>
      <c r="AG66" s="16">
        <v>55</v>
      </c>
      <c r="AH66" s="16">
        <v>154</v>
      </c>
      <c r="AI66" s="16">
        <v>122</v>
      </c>
      <c r="AJ66" s="16">
        <v>130</v>
      </c>
      <c r="AK66" s="16">
        <v>316</v>
      </c>
      <c r="AL66" s="16">
        <v>117</v>
      </c>
      <c r="AM66" s="16">
        <v>45</v>
      </c>
      <c r="AN66" s="16">
        <v>91</v>
      </c>
      <c r="AO66" s="16">
        <v>46</v>
      </c>
      <c r="AP66" s="16">
        <v>53</v>
      </c>
      <c r="AQ66" s="16">
        <v>54</v>
      </c>
      <c r="AR66" s="16"/>
      <c r="AS66" s="16"/>
      <c r="AT66" s="16"/>
      <c r="AU66" s="16"/>
      <c r="AV66" s="16"/>
      <c r="AW66" s="16"/>
    </row>
    <row r="67" spans="1:49" s="23" customFormat="1" x14ac:dyDescent="0.25">
      <c r="A67" s="59" t="str">
        <f t="shared" si="20"/>
        <v>TOTAL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 s="19" t="s">
        <v>15</v>
      </c>
      <c r="T67" s="22">
        <f>SUM(T61:T66)</f>
        <v>1045</v>
      </c>
      <c r="U67" s="22">
        <f>SUM(U61:U66)</f>
        <v>2152</v>
      </c>
      <c r="V67" s="22">
        <f>SUM(V61:V66)</f>
        <v>852</v>
      </c>
      <c r="W67" s="22">
        <f>SUM(W61:W66)</f>
        <v>2194</v>
      </c>
      <c r="X67" s="20">
        <f t="shared" ref="X67:AW67" si="22">SUM(X61:X66)</f>
        <v>1200</v>
      </c>
      <c r="Y67" s="20">
        <f t="shared" si="22"/>
        <v>2285</v>
      </c>
      <c r="Z67" s="20">
        <f t="shared" si="22"/>
        <v>2373</v>
      </c>
      <c r="AA67" s="20">
        <f t="shared" si="22"/>
        <v>2216</v>
      </c>
      <c r="AB67" s="20">
        <f t="shared" si="22"/>
        <v>2119</v>
      </c>
      <c r="AC67" s="20">
        <f t="shared" si="22"/>
        <v>2118</v>
      </c>
      <c r="AD67" s="20">
        <f t="shared" si="22"/>
        <v>1824</v>
      </c>
      <c r="AE67" s="20">
        <f t="shared" si="22"/>
        <v>2143</v>
      </c>
      <c r="AF67" s="20">
        <f t="shared" si="22"/>
        <v>1388</v>
      </c>
      <c r="AG67" s="20">
        <f t="shared" si="22"/>
        <v>965</v>
      </c>
      <c r="AH67" s="20">
        <f t="shared" si="22"/>
        <v>1842</v>
      </c>
      <c r="AI67" s="20">
        <f t="shared" si="22"/>
        <v>1622</v>
      </c>
      <c r="AJ67" s="20">
        <f t="shared" si="22"/>
        <v>1685</v>
      </c>
      <c r="AK67" s="20">
        <f t="shared" si="22"/>
        <v>2537</v>
      </c>
      <c r="AL67" s="20">
        <f t="shared" si="22"/>
        <v>1825</v>
      </c>
      <c r="AM67" s="20">
        <f t="shared" si="22"/>
        <v>1418</v>
      </c>
      <c r="AN67" s="20">
        <f t="shared" si="22"/>
        <v>1547</v>
      </c>
      <c r="AO67" s="20">
        <f t="shared" si="22"/>
        <v>1517</v>
      </c>
      <c r="AP67" s="20">
        <f t="shared" si="22"/>
        <v>1384</v>
      </c>
      <c r="AQ67" s="20">
        <f t="shared" si="22"/>
        <v>1350</v>
      </c>
      <c r="AR67" s="20">
        <f t="shared" si="22"/>
        <v>0</v>
      </c>
      <c r="AS67" s="20">
        <f t="shared" si="22"/>
        <v>0</v>
      </c>
      <c r="AT67" s="20">
        <f t="shared" si="22"/>
        <v>0</v>
      </c>
      <c r="AU67" s="20">
        <f t="shared" si="22"/>
        <v>0</v>
      </c>
      <c r="AV67" s="20">
        <f t="shared" si="22"/>
        <v>0</v>
      </c>
      <c r="AW67" s="20">
        <f t="shared" si="22"/>
        <v>0</v>
      </c>
    </row>
    <row r="68" spans="1:49" x14ac:dyDescent="0.25">
      <c r="A68" s="59">
        <f t="shared" si="20"/>
        <v>0</v>
      </c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</row>
    <row r="69" spans="1:49" s="9" customFormat="1" x14ac:dyDescent="0.25">
      <c r="A69" s="59" t="str">
        <f t="shared" si="20"/>
        <v>06. CONSULTA MULTIPROFISSIONAL - [RETORNO/SESSÕES]</v>
      </c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 s="7" t="s">
        <v>65</v>
      </c>
      <c r="T69" s="8" t="str">
        <f>T$4</f>
        <v>Meta Parcial</v>
      </c>
      <c r="U69" s="8" t="str">
        <f>U$4</f>
        <v>05-31/jan de 2025</v>
      </c>
      <c r="V69" s="8" t="str">
        <f>V$4</f>
        <v>Meta Parcial</v>
      </c>
      <c r="W69" s="8" t="str">
        <f>W$4</f>
        <v>10-31/jan de 2025</v>
      </c>
      <c r="X69" s="8" t="s">
        <v>6</v>
      </c>
      <c r="Y69" s="8">
        <f t="shared" ref="Y69:AW69" si="23">Y$4</f>
        <v>45658</v>
      </c>
      <c r="Z69" s="8">
        <f t="shared" si="23"/>
        <v>45689</v>
      </c>
      <c r="AA69" s="8">
        <f t="shared" si="23"/>
        <v>45717</v>
      </c>
      <c r="AB69" s="8">
        <f t="shared" si="23"/>
        <v>45748</v>
      </c>
      <c r="AC69" s="8">
        <f t="shared" si="23"/>
        <v>45778</v>
      </c>
      <c r="AD69" s="8">
        <f t="shared" si="23"/>
        <v>45809</v>
      </c>
      <c r="AE69" s="8">
        <f t="shared" si="23"/>
        <v>45839</v>
      </c>
      <c r="AF69" s="8">
        <f t="shared" si="23"/>
        <v>45870</v>
      </c>
      <c r="AG69" s="8">
        <f t="shared" si="23"/>
        <v>45901</v>
      </c>
      <c r="AH69" s="8">
        <f t="shared" si="23"/>
        <v>45931</v>
      </c>
      <c r="AI69" s="8">
        <f t="shared" si="23"/>
        <v>45962</v>
      </c>
      <c r="AJ69" s="8">
        <f t="shared" si="23"/>
        <v>45992</v>
      </c>
      <c r="AK69" s="8">
        <f t="shared" si="23"/>
        <v>46023</v>
      </c>
      <c r="AL69" s="8">
        <f t="shared" si="23"/>
        <v>46054</v>
      </c>
      <c r="AM69" s="8">
        <f t="shared" si="23"/>
        <v>46082</v>
      </c>
      <c r="AN69" s="8">
        <f t="shared" si="23"/>
        <v>46113</v>
      </c>
      <c r="AO69" s="8">
        <f t="shared" si="23"/>
        <v>46143</v>
      </c>
      <c r="AP69" s="8">
        <f t="shared" si="23"/>
        <v>46174</v>
      </c>
      <c r="AQ69" s="8">
        <f t="shared" si="23"/>
        <v>46204</v>
      </c>
      <c r="AR69" s="8">
        <f t="shared" si="23"/>
        <v>46235</v>
      </c>
      <c r="AS69" s="8">
        <f t="shared" si="23"/>
        <v>46266</v>
      </c>
      <c r="AT69" s="8">
        <f t="shared" si="23"/>
        <v>46296</v>
      </c>
      <c r="AU69" s="8">
        <f t="shared" si="23"/>
        <v>46327</v>
      </c>
      <c r="AV69" s="8">
        <f t="shared" si="23"/>
        <v>46357</v>
      </c>
      <c r="AW69" s="8">
        <f t="shared" si="23"/>
        <v>46388</v>
      </c>
    </row>
    <row r="70" spans="1:49" s="14" customFormat="1" x14ac:dyDescent="0.25">
      <c r="A70" s="59" t="str">
        <f t="shared" si="20"/>
        <v>Enfermeiro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 s="15" t="s">
        <v>58</v>
      </c>
      <c r="T70" s="306">
        <f>ROUND((X70/31)*27,0)</f>
        <v>2439</v>
      </c>
      <c r="U70" s="18">
        <v>373</v>
      </c>
      <c r="V70" s="306">
        <f>ROUND((X70/31)*22,0)</f>
        <v>1987</v>
      </c>
      <c r="W70" s="18">
        <v>277</v>
      </c>
      <c r="X70" s="303">
        <v>2800</v>
      </c>
      <c r="Y70" s="16">
        <f>P70+W70</f>
        <v>277</v>
      </c>
      <c r="Z70" s="16">
        <v>385</v>
      </c>
      <c r="AA70" s="16">
        <v>398</v>
      </c>
      <c r="AB70" s="16">
        <v>438</v>
      </c>
      <c r="AC70" s="16">
        <v>404</v>
      </c>
      <c r="AD70" s="16">
        <v>402</v>
      </c>
      <c r="AE70" s="16">
        <v>0</v>
      </c>
      <c r="AF70" s="16">
        <v>492</v>
      </c>
      <c r="AG70" s="16">
        <v>554</v>
      </c>
      <c r="AH70" s="16">
        <v>474</v>
      </c>
      <c r="AI70" s="16">
        <v>467</v>
      </c>
      <c r="AJ70" s="16">
        <v>523</v>
      </c>
      <c r="AK70" s="16">
        <v>0</v>
      </c>
      <c r="AL70" s="16">
        <v>487</v>
      </c>
      <c r="AM70" s="18">
        <v>518</v>
      </c>
      <c r="AN70" s="16">
        <v>532</v>
      </c>
      <c r="AO70" s="16">
        <v>507</v>
      </c>
      <c r="AP70" s="16">
        <v>560</v>
      </c>
      <c r="AQ70" s="16">
        <v>618</v>
      </c>
      <c r="AR70" s="16"/>
      <c r="AS70" s="16"/>
      <c r="AT70" s="16"/>
      <c r="AU70" s="16"/>
      <c r="AV70" s="16"/>
      <c r="AW70" s="16"/>
    </row>
    <row r="71" spans="1:49" s="14" customFormat="1" x14ac:dyDescent="0.25">
      <c r="A71" s="59" t="str">
        <f t="shared" si="20"/>
        <v>Farmacêutico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 s="15" t="s">
        <v>59</v>
      </c>
      <c r="T71" s="307"/>
      <c r="U71" s="18">
        <v>0</v>
      </c>
      <c r="V71" s="307"/>
      <c r="W71" s="18">
        <v>0</v>
      </c>
      <c r="X71" s="304"/>
      <c r="Y71" s="16">
        <v>417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/>
      <c r="AS71" s="16"/>
      <c r="AT71" s="16"/>
      <c r="AU71" s="16"/>
      <c r="AV71" s="16"/>
      <c r="AW71" s="16"/>
    </row>
    <row r="72" spans="1:49" s="14" customFormat="1" x14ac:dyDescent="0.25">
      <c r="A72" s="59" t="str">
        <f t="shared" si="20"/>
        <v>Fisioterapeuta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 s="15" t="s">
        <v>60</v>
      </c>
      <c r="T72" s="307"/>
      <c r="U72" s="18">
        <v>873</v>
      </c>
      <c r="V72" s="307"/>
      <c r="W72" s="18">
        <v>549</v>
      </c>
      <c r="X72" s="304"/>
      <c r="Y72" s="16">
        <f>P72+W72</f>
        <v>549</v>
      </c>
      <c r="Z72" s="16">
        <v>848</v>
      </c>
      <c r="AA72" s="16">
        <v>859</v>
      </c>
      <c r="AB72" s="16">
        <v>651</v>
      </c>
      <c r="AC72" s="16">
        <v>644</v>
      </c>
      <c r="AD72" s="16">
        <v>661</v>
      </c>
      <c r="AE72" s="16">
        <v>737</v>
      </c>
      <c r="AF72" s="16">
        <v>649</v>
      </c>
      <c r="AG72" s="16">
        <v>761</v>
      </c>
      <c r="AH72" s="16">
        <v>566</v>
      </c>
      <c r="AI72" s="16">
        <v>655</v>
      </c>
      <c r="AJ72" s="16">
        <v>696</v>
      </c>
      <c r="AK72" s="16">
        <v>514</v>
      </c>
      <c r="AL72" s="16">
        <v>635</v>
      </c>
      <c r="AM72" s="16">
        <v>622</v>
      </c>
      <c r="AN72" s="16">
        <v>495</v>
      </c>
      <c r="AO72" s="16">
        <v>640</v>
      </c>
      <c r="AP72" s="16">
        <v>552</v>
      </c>
      <c r="AQ72" s="16">
        <v>591</v>
      </c>
      <c r="AR72" s="16"/>
      <c r="AS72" s="16"/>
      <c r="AT72" s="16"/>
      <c r="AU72" s="16"/>
      <c r="AV72" s="16"/>
      <c r="AW72" s="16"/>
    </row>
    <row r="73" spans="1:49" s="14" customFormat="1" x14ac:dyDescent="0.25">
      <c r="A73" s="59" t="str">
        <f t="shared" si="20"/>
        <v>Fonoaudiólogo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 s="15" t="s">
        <v>61</v>
      </c>
      <c r="T73" s="307"/>
      <c r="U73" s="18">
        <v>48</v>
      </c>
      <c r="V73" s="307"/>
      <c r="W73" s="18">
        <v>20</v>
      </c>
      <c r="X73" s="304"/>
      <c r="Y73" s="16">
        <f>P73+W73</f>
        <v>20</v>
      </c>
      <c r="Z73" s="16">
        <v>50</v>
      </c>
      <c r="AA73" s="16">
        <v>50</v>
      </c>
      <c r="AB73" s="16">
        <v>91</v>
      </c>
      <c r="AC73" s="16">
        <v>111</v>
      </c>
      <c r="AD73" s="16">
        <v>109</v>
      </c>
      <c r="AE73" s="16">
        <v>133</v>
      </c>
      <c r="AF73" s="16">
        <v>192</v>
      </c>
      <c r="AG73" s="16">
        <v>197</v>
      </c>
      <c r="AH73" s="16">
        <v>120</v>
      </c>
      <c r="AI73" s="16">
        <v>120</v>
      </c>
      <c r="AJ73" s="16">
        <v>66</v>
      </c>
      <c r="AK73" s="16">
        <v>45</v>
      </c>
      <c r="AL73" s="16">
        <v>161</v>
      </c>
      <c r="AM73" s="16">
        <v>182</v>
      </c>
      <c r="AN73" s="16">
        <v>124</v>
      </c>
      <c r="AO73" s="16">
        <v>58</v>
      </c>
      <c r="AP73" s="16">
        <v>71</v>
      </c>
      <c r="AQ73" s="16">
        <v>43</v>
      </c>
      <c r="AR73" s="16"/>
      <c r="AS73" s="16"/>
      <c r="AT73" s="16"/>
      <c r="AU73" s="16"/>
      <c r="AV73" s="16"/>
      <c r="AW73" s="16"/>
    </row>
    <row r="74" spans="1:49" s="14" customFormat="1" x14ac:dyDescent="0.25">
      <c r="A74" s="59" t="str">
        <f t="shared" si="20"/>
        <v>Nutricionista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 s="15" t="s">
        <v>62</v>
      </c>
      <c r="T74" s="307"/>
      <c r="U74" s="18">
        <v>150</v>
      </c>
      <c r="V74" s="307"/>
      <c r="W74" s="18">
        <v>205</v>
      </c>
      <c r="X74" s="304"/>
      <c r="Y74" s="16">
        <f>P74+W74</f>
        <v>205</v>
      </c>
      <c r="Z74" s="16">
        <v>261</v>
      </c>
      <c r="AA74" s="16">
        <v>293</v>
      </c>
      <c r="AB74" s="16">
        <v>160</v>
      </c>
      <c r="AC74" s="16">
        <v>136</v>
      </c>
      <c r="AD74" s="16">
        <v>151</v>
      </c>
      <c r="AE74" s="16">
        <v>277</v>
      </c>
      <c r="AF74" s="16">
        <v>475</v>
      </c>
      <c r="AG74" s="16">
        <v>587</v>
      </c>
      <c r="AH74" s="16">
        <v>451</v>
      </c>
      <c r="AI74" s="16">
        <v>474</v>
      </c>
      <c r="AJ74" s="16">
        <v>532</v>
      </c>
      <c r="AK74" s="16">
        <v>194</v>
      </c>
      <c r="AL74" s="16">
        <v>568</v>
      </c>
      <c r="AM74" s="16">
        <v>564</v>
      </c>
      <c r="AN74" s="16">
        <v>519</v>
      </c>
      <c r="AO74" s="16">
        <v>575</v>
      </c>
      <c r="AP74" s="16">
        <v>525</v>
      </c>
      <c r="AQ74" s="16">
        <v>481</v>
      </c>
      <c r="AR74" s="16"/>
      <c r="AS74" s="16"/>
      <c r="AT74" s="16"/>
      <c r="AU74" s="16"/>
      <c r="AV74" s="16"/>
      <c r="AW74" s="16"/>
    </row>
    <row r="75" spans="1:49" s="14" customFormat="1" x14ac:dyDescent="0.25">
      <c r="A75" s="59" t="str">
        <f t="shared" si="20"/>
        <v>Psicólogo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 s="15" t="s">
        <v>63</v>
      </c>
      <c r="T75" s="308"/>
      <c r="U75" s="18">
        <v>208</v>
      </c>
      <c r="V75" s="308"/>
      <c r="W75" s="18">
        <v>187</v>
      </c>
      <c r="X75" s="305"/>
      <c r="Y75" s="16">
        <f>P75+W75</f>
        <v>187</v>
      </c>
      <c r="Z75" s="16">
        <v>231</v>
      </c>
      <c r="AA75" s="16">
        <v>340</v>
      </c>
      <c r="AB75" s="16">
        <v>266</v>
      </c>
      <c r="AC75" s="16">
        <v>285</v>
      </c>
      <c r="AD75" s="16">
        <v>519</v>
      </c>
      <c r="AE75" s="16">
        <v>420</v>
      </c>
      <c r="AF75" s="16">
        <v>522</v>
      </c>
      <c r="AG75" s="16">
        <v>721</v>
      </c>
      <c r="AH75" s="16">
        <v>530</v>
      </c>
      <c r="AI75" s="16">
        <v>536</v>
      </c>
      <c r="AJ75" s="16">
        <v>333</v>
      </c>
      <c r="AK75" s="16">
        <v>282</v>
      </c>
      <c r="AL75" s="16">
        <v>596</v>
      </c>
      <c r="AM75" s="16">
        <v>603</v>
      </c>
      <c r="AN75" s="16">
        <v>553</v>
      </c>
      <c r="AO75" s="16">
        <v>418</v>
      </c>
      <c r="AP75" s="16">
        <v>536</v>
      </c>
      <c r="AQ75" s="16">
        <v>571</v>
      </c>
      <c r="AR75" s="16"/>
      <c r="AS75" s="16"/>
      <c r="AT75" s="16"/>
      <c r="AU75" s="16"/>
      <c r="AV75" s="16"/>
      <c r="AW75" s="16"/>
    </row>
    <row r="76" spans="1:49" s="23" customFormat="1" x14ac:dyDescent="0.25">
      <c r="A76" s="59" t="str">
        <f t="shared" si="20"/>
        <v>TOTAL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 s="19" t="s">
        <v>15</v>
      </c>
      <c r="T76" s="22">
        <f>SUM(T70:T75)</f>
        <v>2439</v>
      </c>
      <c r="U76" s="22">
        <f>SUM(U70:U75)</f>
        <v>1652</v>
      </c>
      <c r="V76" s="22">
        <f>SUM(V70:V75)</f>
        <v>1987</v>
      </c>
      <c r="W76" s="22">
        <f>SUM(W70:W75)</f>
        <v>1238</v>
      </c>
      <c r="X76" s="20">
        <f t="shared" ref="X76:AW76" si="24">SUM(X70:X75)</f>
        <v>2800</v>
      </c>
      <c r="Y76" s="20">
        <f t="shared" si="24"/>
        <v>1655</v>
      </c>
      <c r="Z76" s="20">
        <f t="shared" si="24"/>
        <v>1775</v>
      </c>
      <c r="AA76" s="20">
        <f t="shared" si="24"/>
        <v>1940</v>
      </c>
      <c r="AB76" s="20">
        <f t="shared" si="24"/>
        <v>1606</v>
      </c>
      <c r="AC76" s="20">
        <f t="shared" si="24"/>
        <v>1580</v>
      </c>
      <c r="AD76" s="20">
        <f t="shared" si="24"/>
        <v>1842</v>
      </c>
      <c r="AE76" s="20">
        <f t="shared" si="24"/>
        <v>1567</v>
      </c>
      <c r="AF76" s="20">
        <f t="shared" si="24"/>
        <v>2330</v>
      </c>
      <c r="AG76" s="20">
        <f t="shared" si="24"/>
        <v>2820</v>
      </c>
      <c r="AH76" s="20">
        <f t="shared" si="24"/>
        <v>2141</v>
      </c>
      <c r="AI76" s="20">
        <f t="shared" si="24"/>
        <v>2252</v>
      </c>
      <c r="AJ76" s="20">
        <f t="shared" si="24"/>
        <v>2150</v>
      </c>
      <c r="AK76" s="20">
        <f t="shared" si="24"/>
        <v>1035</v>
      </c>
      <c r="AL76" s="20">
        <f t="shared" si="24"/>
        <v>2447</v>
      </c>
      <c r="AM76" s="20">
        <f t="shared" si="24"/>
        <v>2489</v>
      </c>
      <c r="AN76" s="20">
        <f t="shared" si="24"/>
        <v>2223</v>
      </c>
      <c r="AO76" s="20">
        <f t="shared" si="24"/>
        <v>2198</v>
      </c>
      <c r="AP76" s="20">
        <f t="shared" si="24"/>
        <v>2244</v>
      </c>
      <c r="AQ76" s="20">
        <f t="shared" si="24"/>
        <v>2304</v>
      </c>
      <c r="AR76" s="20">
        <f t="shared" si="24"/>
        <v>0</v>
      </c>
      <c r="AS76" s="20">
        <f t="shared" si="24"/>
        <v>0</v>
      </c>
      <c r="AT76" s="20">
        <f t="shared" si="24"/>
        <v>0</v>
      </c>
      <c r="AU76" s="20">
        <f t="shared" si="24"/>
        <v>0</v>
      </c>
      <c r="AV76" s="20">
        <f t="shared" si="24"/>
        <v>0</v>
      </c>
      <c r="AW76" s="20">
        <f t="shared" si="24"/>
        <v>0</v>
      </c>
    </row>
    <row r="77" spans="1:49" x14ac:dyDescent="0.25">
      <c r="A77" s="60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 s="61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</row>
    <row r="78" spans="1:49" s="9" customFormat="1" ht="25.5" x14ac:dyDescent="0.25">
      <c r="A78" s="62" t="s">
        <v>66</v>
      </c>
      <c r="B78" s="63"/>
      <c r="C78" s="63" t="str">
        <f t="shared" ref="C78:AW78" si="25">C$4</f>
        <v>10-31-jul-24</v>
      </c>
      <c r="D78" s="63"/>
      <c r="E78" s="63">
        <f t="shared" si="25"/>
        <v>45505</v>
      </c>
      <c r="F78" s="63">
        <f t="shared" si="25"/>
        <v>45536</v>
      </c>
      <c r="G78" s="63"/>
      <c r="H78" s="63" t="str">
        <f t="shared" si="25"/>
        <v>01-09-Out-24</v>
      </c>
      <c r="I78" s="63"/>
      <c r="J78" s="63" t="str">
        <f t="shared" si="25"/>
        <v>10-31-Out-24</v>
      </c>
      <c r="K78" s="63"/>
      <c r="L78" s="63">
        <f t="shared" si="25"/>
        <v>45566</v>
      </c>
      <c r="M78" s="63">
        <f t="shared" si="25"/>
        <v>45597</v>
      </c>
      <c r="N78" s="63">
        <f t="shared" si="25"/>
        <v>45627</v>
      </c>
      <c r="O78" s="64"/>
      <c r="P78" s="5" t="str">
        <f t="shared" si="25"/>
        <v>01-09/jan de 2025</v>
      </c>
      <c r="Q78" s="64"/>
      <c r="R78" s="5" t="str">
        <f t="shared" si="25"/>
        <v>01-04/jan de 2025</v>
      </c>
      <c r="S78" s="65" t="s">
        <v>67</v>
      </c>
      <c r="T78" s="40"/>
      <c r="U78" s="8" t="str">
        <f>U$4</f>
        <v>05-31/jan de 2025</v>
      </c>
      <c r="V78" s="40"/>
      <c r="W78" s="41" t="str">
        <f>W$4</f>
        <v>10-31/jan de 2025</v>
      </c>
      <c r="X78" s="40"/>
      <c r="Y78" s="8">
        <f t="shared" si="25"/>
        <v>45658</v>
      </c>
      <c r="Z78" s="8">
        <f t="shared" si="25"/>
        <v>45689</v>
      </c>
      <c r="AA78" s="8">
        <f t="shared" si="25"/>
        <v>45717</v>
      </c>
      <c r="AB78" s="8">
        <f t="shared" si="25"/>
        <v>45748</v>
      </c>
      <c r="AC78" s="8">
        <f t="shared" si="25"/>
        <v>45778</v>
      </c>
      <c r="AD78" s="8">
        <f t="shared" si="25"/>
        <v>45809</v>
      </c>
      <c r="AE78" s="8">
        <f t="shared" si="25"/>
        <v>45839</v>
      </c>
      <c r="AF78" s="8">
        <f t="shared" si="25"/>
        <v>45870</v>
      </c>
      <c r="AG78" s="8">
        <f t="shared" si="25"/>
        <v>45901</v>
      </c>
      <c r="AH78" s="8">
        <f t="shared" si="25"/>
        <v>45931</v>
      </c>
      <c r="AI78" s="8">
        <f t="shared" si="25"/>
        <v>45962</v>
      </c>
      <c r="AJ78" s="8">
        <f t="shared" si="25"/>
        <v>45992</v>
      </c>
      <c r="AK78" s="8">
        <f t="shared" si="25"/>
        <v>46023</v>
      </c>
      <c r="AL78" s="8">
        <f t="shared" si="25"/>
        <v>46054</v>
      </c>
      <c r="AM78" s="8">
        <f t="shared" si="25"/>
        <v>46082</v>
      </c>
      <c r="AN78" s="8">
        <f t="shared" si="25"/>
        <v>46113</v>
      </c>
      <c r="AO78" s="8">
        <f t="shared" si="25"/>
        <v>46143</v>
      </c>
      <c r="AP78" s="8">
        <f t="shared" si="25"/>
        <v>46174</v>
      </c>
      <c r="AQ78" s="8">
        <f t="shared" si="25"/>
        <v>46204</v>
      </c>
      <c r="AR78" s="8">
        <f t="shared" si="25"/>
        <v>46235</v>
      </c>
      <c r="AS78" s="8">
        <f t="shared" si="25"/>
        <v>46266</v>
      </c>
      <c r="AT78" s="8">
        <f t="shared" si="25"/>
        <v>46296</v>
      </c>
      <c r="AU78" s="8">
        <f t="shared" si="25"/>
        <v>46327</v>
      </c>
      <c r="AV78" s="8">
        <f t="shared" si="25"/>
        <v>46357</v>
      </c>
      <c r="AW78" s="8">
        <f t="shared" si="25"/>
        <v>46388</v>
      </c>
    </row>
    <row r="79" spans="1:49" s="14" customFormat="1" x14ac:dyDescent="0.25">
      <c r="A79" s="66" t="s">
        <v>68</v>
      </c>
      <c r="B79" s="67"/>
      <c r="C79" s="68">
        <v>1280</v>
      </c>
      <c r="D79" s="67"/>
      <c r="E79" s="69">
        <v>3574</v>
      </c>
      <c r="F79" s="68">
        <v>3654</v>
      </c>
      <c r="G79" s="68"/>
      <c r="H79" s="70"/>
      <c r="I79" s="68"/>
      <c r="J79" s="70"/>
      <c r="K79" s="68"/>
      <c r="L79" s="68">
        <f>H79+J79</f>
        <v>0</v>
      </c>
      <c r="M79" s="68">
        <v>3168</v>
      </c>
      <c r="N79" s="68">
        <v>3111</v>
      </c>
      <c r="O79" s="58"/>
      <c r="P79" s="16">
        <v>812</v>
      </c>
      <c r="Q79" s="58"/>
      <c r="R79" s="16">
        <v>512</v>
      </c>
      <c r="S79" s="66" t="s">
        <v>68</v>
      </c>
      <c r="T79" s="44"/>
      <c r="U79" s="18">
        <v>2991</v>
      </c>
      <c r="V79" s="44"/>
      <c r="W79" s="45">
        <v>2691</v>
      </c>
      <c r="X79" s="58"/>
      <c r="Y79" s="16">
        <v>3614</v>
      </c>
      <c r="Z79" s="16">
        <v>3940</v>
      </c>
      <c r="AA79" s="16">
        <v>3632</v>
      </c>
      <c r="AB79" s="16">
        <v>3551</v>
      </c>
      <c r="AC79" s="16">
        <v>3489</v>
      </c>
      <c r="AD79" s="16">
        <v>3570</v>
      </c>
      <c r="AE79" s="16">
        <v>3357</v>
      </c>
      <c r="AF79" s="16">
        <v>3416</v>
      </c>
      <c r="AG79" s="16">
        <v>3414</v>
      </c>
      <c r="AH79" s="16">
        <v>8372</v>
      </c>
      <c r="AI79" s="16">
        <v>8385</v>
      </c>
      <c r="AJ79" s="16">
        <v>3262</v>
      </c>
      <c r="AK79" s="16">
        <v>3276</v>
      </c>
      <c r="AL79" s="16">
        <v>4532</v>
      </c>
      <c r="AM79" s="16">
        <v>8761</v>
      </c>
      <c r="AN79" s="16">
        <v>8050</v>
      </c>
      <c r="AO79" s="16">
        <v>3070</v>
      </c>
      <c r="AP79" s="16">
        <v>3036</v>
      </c>
      <c r="AQ79" s="16">
        <v>3039</v>
      </c>
      <c r="AR79" s="16"/>
      <c r="AS79" s="16"/>
      <c r="AT79" s="16"/>
      <c r="AU79" s="16"/>
      <c r="AV79" s="16"/>
      <c r="AW79" s="16"/>
    </row>
    <row r="80" spans="1:49" s="14" customFormat="1" x14ac:dyDescent="0.25">
      <c r="A80" s="66" t="s">
        <v>69</v>
      </c>
      <c r="B80" s="67"/>
      <c r="C80" s="68">
        <v>664</v>
      </c>
      <c r="D80" s="67"/>
      <c r="E80" s="69">
        <v>634</v>
      </c>
      <c r="F80" s="68">
        <v>720</v>
      </c>
      <c r="G80" s="68"/>
      <c r="H80" s="70">
        <v>245</v>
      </c>
      <c r="I80" s="68"/>
      <c r="J80" s="70">
        <v>387</v>
      </c>
      <c r="K80" s="68"/>
      <c r="L80" s="68">
        <f>H80+J80</f>
        <v>632</v>
      </c>
      <c r="M80" s="68">
        <v>454</v>
      </c>
      <c r="N80" s="68">
        <v>465</v>
      </c>
      <c r="O80" s="58"/>
      <c r="P80" s="16">
        <v>138</v>
      </c>
      <c r="Q80" s="58"/>
      <c r="R80" s="16">
        <v>46</v>
      </c>
      <c r="S80" s="66" t="s">
        <v>69</v>
      </c>
      <c r="T80" s="44"/>
      <c r="U80" s="18">
        <v>322</v>
      </c>
      <c r="V80" s="44"/>
      <c r="W80" s="45">
        <v>230</v>
      </c>
      <c r="X80" s="58"/>
      <c r="Y80" s="16">
        <v>360</v>
      </c>
      <c r="Z80" s="16">
        <v>429</v>
      </c>
      <c r="AA80" s="16">
        <v>419</v>
      </c>
      <c r="AB80" s="16">
        <v>517</v>
      </c>
      <c r="AC80" s="16">
        <v>557</v>
      </c>
      <c r="AD80" s="16">
        <v>577</v>
      </c>
      <c r="AE80" s="16">
        <v>553</v>
      </c>
      <c r="AF80" s="16">
        <v>515</v>
      </c>
      <c r="AG80" s="16">
        <v>536</v>
      </c>
      <c r="AH80" s="16">
        <v>503</v>
      </c>
      <c r="AI80" s="16">
        <v>449</v>
      </c>
      <c r="AJ80" s="16">
        <v>271</v>
      </c>
      <c r="AK80" s="16">
        <v>290</v>
      </c>
      <c r="AL80" s="16">
        <v>426</v>
      </c>
      <c r="AM80" s="16">
        <v>323</v>
      </c>
      <c r="AN80" s="16">
        <v>359</v>
      </c>
      <c r="AO80" s="16">
        <v>295</v>
      </c>
      <c r="AP80" s="16">
        <v>288</v>
      </c>
      <c r="AQ80" s="16">
        <v>516</v>
      </c>
      <c r="AR80" s="16"/>
      <c r="AS80" s="16"/>
      <c r="AT80" s="16"/>
      <c r="AU80" s="16"/>
      <c r="AV80" s="16"/>
      <c r="AW80" s="16"/>
    </row>
    <row r="81" spans="1:51" s="23" customFormat="1" x14ac:dyDescent="0.25">
      <c r="A81" s="71" t="s">
        <v>15</v>
      </c>
      <c r="B81" s="72"/>
      <c r="C81" s="72">
        <f>SUM(C79:C80)</f>
        <v>1944</v>
      </c>
      <c r="D81" s="72"/>
      <c r="E81" s="72">
        <f t="shared" ref="E81:N81" si="26">SUM(E79:E80)</f>
        <v>4208</v>
      </c>
      <c r="F81" s="72">
        <f t="shared" si="26"/>
        <v>4374</v>
      </c>
      <c r="G81" s="72"/>
      <c r="H81" s="72">
        <f t="shared" si="26"/>
        <v>245</v>
      </c>
      <c r="I81" s="72"/>
      <c r="J81" s="72">
        <f t="shared" si="26"/>
        <v>387</v>
      </c>
      <c r="K81" s="72"/>
      <c r="L81" s="72">
        <f t="shared" si="26"/>
        <v>632</v>
      </c>
      <c r="M81" s="72">
        <f t="shared" si="26"/>
        <v>3622</v>
      </c>
      <c r="N81" s="72">
        <f t="shared" si="26"/>
        <v>3576</v>
      </c>
      <c r="O81" s="73"/>
      <c r="P81" s="20">
        <f>SUM(P79:P80)</f>
        <v>950</v>
      </c>
      <c r="Q81" s="73"/>
      <c r="R81" s="20">
        <f>SUM(R79:R80)</f>
        <v>558</v>
      </c>
      <c r="S81" s="71" t="s">
        <v>15</v>
      </c>
      <c r="T81" s="74"/>
      <c r="U81" s="22">
        <f>SUM(U79:U80)</f>
        <v>3313</v>
      </c>
      <c r="V81" s="74"/>
      <c r="W81" s="75">
        <f>SUM(W79:W80)</f>
        <v>2921</v>
      </c>
      <c r="X81" s="73"/>
      <c r="Y81" s="20">
        <f t="shared" ref="Y81:AW81" si="27">SUM(Y79:Y80)</f>
        <v>3974</v>
      </c>
      <c r="Z81" s="20">
        <f t="shared" si="27"/>
        <v>4369</v>
      </c>
      <c r="AA81" s="20">
        <f t="shared" si="27"/>
        <v>4051</v>
      </c>
      <c r="AB81" s="20">
        <f t="shared" si="27"/>
        <v>4068</v>
      </c>
      <c r="AC81" s="20">
        <f t="shared" si="27"/>
        <v>4046</v>
      </c>
      <c r="AD81" s="20">
        <f t="shared" si="27"/>
        <v>4147</v>
      </c>
      <c r="AE81" s="20">
        <f t="shared" si="27"/>
        <v>3910</v>
      </c>
      <c r="AF81" s="20">
        <f t="shared" si="27"/>
        <v>3931</v>
      </c>
      <c r="AG81" s="20">
        <f t="shared" si="27"/>
        <v>3950</v>
      </c>
      <c r="AH81" s="20">
        <f t="shared" si="27"/>
        <v>8875</v>
      </c>
      <c r="AI81" s="20">
        <f t="shared" si="27"/>
        <v>8834</v>
      </c>
      <c r="AJ81" s="20">
        <f t="shared" si="27"/>
        <v>3533</v>
      </c>
      <c r="AK81" s="20">
        <f t="shared" si="27"/>
        <v>3566</v>
      </c>
      <c r="AL81" s="20">
        <f t="shared" si="27"/>
        <v>4958</v>
      </c>
      <c r="AM81" s="20">
        <f t="shared" si="27"/>
        <v>9084</v>
      </c>
      <c r="AN81" s="20">
        <f t="shared" si="27"/>
        <v>8409</v>
      </c>
      <c r="AO81" s="20">
        <f t="shared" si="27"/>
        <v>3365</v>
      </c>
      <c r="AP81" s="20">
        <f t="shared" si="27"/>
        <v>3324</v>
      </c>
      <c r="AQ81" s="20">
        <f t="shared" si="27"/>
        <v>3555</v>
      </c>
      <c r="AR81" s="20">
        <f t="shared" si="27"/>
        <v>0</v>
      </c>
      <c r="AS81" s="20">
        <f t="shared" si="27"/>
        <v>0</v>
      </c>
      <c r="AT81" s="20">
        <f t="shared" si="27"/>
        <v>0</v>
      </c>
      <c r="AU81" s="20">
        <f t="shared" si="27"/>
        <v>0</v>
      </c>
      <c r="AV81" s="20">
        <f t="shared" si="27"/>
        <v>0</v>
      </c>
      <c r="AW81" s="20">
        <f t="shared" si="27"/>
        <v>0</v>
      </c>
    </row>
    <row r="82" spans="1:51" x14ac:dyDescent="0.25">
      <c r="A82" s="24"/>
      <c r="B82" s="25"/>
      <c r="C82" s="25"/>
      <c r="D82" s="2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</row>
    <row r="83" spans="1:51" s="42" customFormat="1" ht="25.5" x14ac:dyDescent="0.25">
      <c r="A83" s="76" t="s">
        <v>70</v>
      </c>
      <c r="B83" s="63"/>
      <c r="C83" s="77" t="str">
        <f>C$4</f>
        <v>10-31-jul-24</v>
      </c>
      <c r="D83" s="78"/>
      <c r="E83" s="77">
        <f>E$4</f>
        <v>45505</v>
      </c>
      <c r="F83" s="78">
        <f>F$4</f>
        <v>45536</v>
      </c>
      <c r="G83" s="78"/>
      <c r="H83" s="78" t="str">
        <f>H$4</f>
        <v>01-09-Out-24</v>
      </c>
      <c r="I83" s="78"/>
      <c r="J83" s="78" t="str">
        <f>J$4</f>
        <v>10-31-Out-24</v>
      </c>
      <c r="K83" s="78"/>
      <c r="L83" s="78">
        <f>L$4</f>
        <v>45566</v>
      </c>
      <c r="M83" s="78">
        <f>M$4</f>
        <v>45597</v>
      </c>
      <c r="N83" s="77">
        <f>N$4</f>
        <v>45627</v>
      </c>
      <c r="O83" s="79"/>
      <c r="P83" s="80" t="str">
        <f>P$4</f>
        <v>01-09/jan de 2025</v>
      </c>
      <c r="Q83" s="79"/>
      <c r="R83" s="80" t="str">
        <f>R$4</f>
        <v>01-04/jan de 2025</v>
      </c>
      <c r="S83" s="39" t="s">
        <v>71</v>
      </c>
      <c r="T83" s="8" t="str">
        <f>T$4</f>
        <v>Meta Parcial</v>
      </c>
      <c r="U83" s="8" t="str">
        <f>U$4</f>
        <v>05-31/jan de 2025</v>
      </c>
      <c r="V83" s="8" t="str">
        <f>V$4</f>
        <v>Meta Parcial</v>
      </c>
      <c r="W83" s="8" t="str">
        <f>W$4</f>
        <v>10-31/jan de 2025</v>
      </c>
      <c r="X83" s="8" t="s">
        <v>6</v>
      </c>
      <c r="Y83" s="8">
        <f t="shared" ref="Y83:AW83" si="28">Y$4</f>
        <v>45658</v>
      </c>
      <c r="Z83" s="8">
        <f t="shared" si="28"/>
        <v>45689</v>
      </c>
      <c r="AA83" s="8">
        <f t="shared" si="28"/>
        <v>45717</v>
      </c>
      <c r="AB83" s="8">
        <f t="shared" si="28"/>
        <v>45748</v>
      </c>
      <c r="AC83" s="8">
        <f t="shared" si="28"/>
        <v>45778</v>
      </c>
      <c r="AD83" s="8">
        <f t="shared" si="28"/>
        <v>45809</v>
      </c>
      <c r="AE83" s="8">
        <f t="shared" si="28"/>
        <v>45839</v>
      </c>
      <c r="AF83" s="8">
        <f t="shared" si="28"/>
        <v>45870</v>
      </c>
      <c r="AG83" s="8">
        <f t="shared" si="28"/>
        <v>45901</v>
      </c>
      <c r="AH83" s="8">
        <f t="shared" si="28"/>
        <v>45931</v>
      </c>
      <c r="AI83" s="8">
        <f t="shared" si="28"/>
        <v>45962</v>
      </c>
      <c r="AJ83" s="8">
        <f t="shared" si="28"/>
        <v>45992</v>
      </c>
      <c r="AK83" s="8">
        <f t="shared" si="28"/>
        <v>46023</v>
      </c>
      <c r="AL83" s="8">
        <f t="shared" si="28"/>
        <v>46054</v>
      </c>
      <c r="AM83" s="8">
        <f t="shared" si="28"/>
        <v>46082</v>
      </c>
      <c r="AN83" s="8">
        <f t="shared" si="28"/>
        <v>46113</v>
      </c>
      <c r="AO83" s="8">
        <f t="shared" si="28"/>
        <v>46143</v>
      </c>
      <c r="AP83" s="8">
        <f t="shared" si="28"/>
        <v>46174</v>
      </c>
      <c r="AQ83" s="8">
        <f t="shared" si="28"/>
        <v>46204</v>
      </c>
      <c r="AR83" s="8">
        <f t="shared" si="28"/>
        <v>46235</v>
      </c>
      <c r="AS83" s="8">
        <f t="shared" si="28"/>
        <v>46266</v>
      </c>
      <c r="AT83" s="8">
        <f t="shared" si="28"/>
        <v>46296</v>
      </c>
      <c r="AU83" s="8">
        <f t="shared" si="28"/>
        <v>46327</v>
      </c>
      <c r="AV83" s="8">
        <f t="shared" si="28"/>
        <v>46357</v>
      </c>
      <c r="AW83" s="8">
        <f t="shared" si="28"/>
        <v>46388</v>
      </c>
    </row>
    <row r="84" spans="1:51" s="14" customFormat="1" x14ac:dyDescent="0.2">
      <c r="A84" s="43" t="str">
        <f>S84</f>
        <v>Acupuntura</v>
      </c>
      <c r="B84" s="81"/>
      <c r="C84" s="82">
        <v>11</v>
      </c>
      <c r="D84" s="83"/>
      <c r="E84" s="84">
        <v>40</v>
      </c>
      <c r="F84" s="83">
        <v>24</v>
      </c>
      <c r="G84" s="83"/>
      <c r="H84" s="85">
        <v>6</v>
      </c>
      <c r="I84" s="83"/>
      <c r="J84" s="85">
        <v>7</v>
      </c>
      <c r="K84" s="83"/>
      <c r="L84" s="83">
        <f t="shared" ref="L84:L90" si="29">H84+J84</f>
        <v>13</v>
      </c>
      <c r="M84" s="83">
        <v>2</v>
      </c>
      <c r="N84" s="82">
        <v>4</v>
      </c>
      <c r="O84" s="86"/>
      <c r="P84" s="87">
        <v>4</v>
      </c>
      <c r="Q84" s="86"/>
      <c r="R84" s="87">
        <v>2</v>
      </c>
      <c r="S84" s="88" t="s">
        <v>72</v>
      </c>
      <c r="T84" s="309">
        <f>T94+T104</f>
        <v>609.70000000000005</v>
      </c>
      <c r="U84" s="87">
        <v>5</v>
      </c>
      <c r="V84" s="309">
        <f>V94+V104</f>
        <v>496.80000000000007</v>
      </c>
      <c r="W84" s="87">
        <v>3</v>
      </c>
      <c r="X84" s="309">
        <v>700</v>
      </c>
      <c r="Y84" s="18">
        <v>4</v>
      </c>
      <c r="Z84" s="87">
        <v>0</v>
      </c>
      <c r="AA84" s="58">
        <v>3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/>
      <c r="AS84" s="18"/>
      <c r="AT84" s="18"/>
      <c r="AU84" s="18"/>
      <c r="AV84" s="18"/>
      <c r="AW84" s="18"/>
    </row>
    <row r="85" spans="1:51" s="14" customFormat="1" x14ac:dyDescent="0.2">
      <c r="A85" s="43" t="str">
        <f t="shared" ref="A85:A90" si="30">S85</f>
        <v>Aromaterapia</v>
      </c>
      <c r="B85" s="81"/>
      <c r="C85" s="82">
        <v>54</v>
      </c>
      <c r="D85" s="83"/>
      <c r="E85" s="84">
        <v>90</v>
      </c>
      <c r="F85" s="83">
        <v>97</v>
      </c>
      <c r="G85" s="83"/>
      <c r="H85" s="85">
        <v>35</v>
      </c>
      <c r="I85" s="83"/>
      <c r="J85" s="85">
        <v>44</v>
      </c>
      <c r="K85" s="83"/>
      <c r="L85" s="83">
        <f t="shared" si="29"/>
        <v>79</v>
      </c>
      <c r="M85" s="83">
        <v>69</v>
      </c>
      <c r="N85" s="82">
        <v>39</v>
      </c>
      <c r="O85" s="86"/>
      <c r="P85" s="87">
        <v>39</v>
      </c>
      <c r="Q85" s="86"/>
      <c r="R85" s="87">
        <v>29</v>
      </c>
      <c r="S85" s="43" t="s">
        <v>73</v>
      </c>
      <c r="T85" s="310"/>
      <c r="U85" s="87">
        <v>23</v>
      </c>
      <c r="V85" s="310"/>
      <c r="W85" s="87">
        <v>19</v>
      </c>
      <c r="X85" s="310"/>
      <c r="Y85" s="18">
        <v>39</v>
      </c>
      <c r="Z85" s="87">
        <v>30</v>
      </c>
      <c r="AA85" s="58">
        <v>54</v>
      </c>
      <c r="AB85" s="18">
        <v>32</v>
      </c>
      <c r="AC85" s="18">
        <v>28</v>
      </c>
      <c r="AD85" s="18">
        <v>50</v>
      </c>
      <c r="AE85" s="18">
        <v>44</v>
      </c>
      <c r="AF85" s="18">
        <v>62</v>
      </c>
      <c r="AG85" s="18">
        <v>27</v>
      </c>
      <c r="AH85" s="18">
        <v>40</v>
      </c>
      <c r="AI85" s="18">
        <v>25</v>
      </c>
      <c r="AJ85" s="18">
        <v>27</v>
      </c>
      <c r="AK85" s="18">
        <v>25</v>
      </c>
      <c r="AL85" s="18">
        <v>40</v>
      </c>
      <c r="AM85" s="18">
        <v>28</v>
      </c>
      <c r="AN85" s="18">
        <v>35</v>
      </c>
      <c r="AO85" s="18">
        <v>35</v>
      </c>
      <c r="AP85" s="18">
        <v>26</v>
      </c>
      <c r="AQ85" s="18">
        <v>29</v>
      </c>
      <c r="AR85" s="18"/>
      <c r="AS85" s="18"/>
      <c r="AT85" s="18"/>
      <c r="AU85" s="18"/>
      <c r="AV85" s="18"/>
      <c r="AW85" s="18"/>
      <c r="AY85" s="14" t="s">
        <v>74</v>
      </c>
    </row>
    <row r="86" spans="1:51" s="14" customFormat="1" x14ac:dyDescent="0.2">
      <c r="A86" s="43" t="str">
        <f t="shared" si="30"/>
        <v>Auriculoterapia</v>
      </c>
      <c r="B86" s="89"/>
      <c r="C86" s="82">
        <v>146</v>
      </c>
      <c r="D86" s="83"/>
      <c r="E86" s="84">
        <v>193</v>
      </c>
      <c r="F86" s="83">
        <v>190</v>
      </c>
      <c r="G86" s="83"/>
      <c r="H86" s="85">
        <v>68</v>
      </c>
      <c r="I86" s="83"/>
      <c r="J86" s="85">
        <v>128</v>
      </c>
      <c r="K86" s="83"/>
      <c r="L86" s="83">
        <f t="shared" si="29"/>
        <v>196</v>
      </c>
      <c r="M86" s="83">
        <v>145</v>
      </c>
      <c r="N86" s="82">
        <v>107</v>
      </c>
      <c r="O86" s="86"/>
      <c r="P86" s="87">
        <v>107</v>
      </c>
      <c r="Q86" s="86"/>
      <c r="R86" s="87">
        <v>97</v>
      </c>
      <c r="S86" s="43" t="s">
        <v>75</v>
      </c>
      <c r="T86" s="310"/>
      <c r="U86" s="87">
        <v>57</v>
      </c>
      <c r="V86" s="310"/>
      <c r="W86" s="87">
        <v>52</v>
      </c>
      <c r="X86" s="310"/>
      <c r="Y86" s="18">
        <v>107</v>
      </c>
      <c r="Z86" s="87">
        <v>78</v>
      </c>
      <c r="AA86" s="58">
        <v>61</v>
      </c>
      <c r="AB86" s="18">
        <v>77</v>
      </c>
      <c r="AC86" s="18">
        <v>65</v>
      </c>
      <c r="AD86" s="18">
        <v>60</v>
      </c>
      <c r="AE86" s="18">
        <v>0</v>
      </c>
      <c r="AF86" s="18">
        <v>31</v>
      </c>
      <c r="AG86" s="18">
        <v>7</v>
      </c>
      <c r="AH86" s="18">
        <v>14</v>
      </c>
      <c r="AI86" s="18">
        <v>51</v>
      </c>
      <c r="AJ86" s="18">
        <v>75</v>
      </c>
      <c r="AK86" s="18">
        <v>107</v>
      </c>
      <c r="AL86" s="18">
        <v>62</v>
      </c>
      <c r="AM86" s="18">
        <v>103</v>
      </c>
      <c r="AN86" s="18">
        <v>79</v>
      </c>
      <c r="AO86" s="18">
        <v>110</v>
      </c>
      <c r="AP86" s="18">
        <v>105</v>
      </c>
      <c r="AQ86" s="18">
        <v>97</v>
      </c>
      <c r="AR86" s="18"/>
      <c r="AS86" s="18"/>
      <c r="AT86" s="18"/>
      <c r="AU86" s="18"/>
      <c r="AV86" s="18"/>
      <c r="AW86" s="18"/>
    </row>
    <row r="87" spans="1:51" s="14" customFormat="1" x14ac:dyDescent="0.2">
      <c r="A87" s="43" t="str">
        <f t="shared" si="30"/>
        <v>Fitoterapia</v>
      </c>
      <c r="B87" s="81"/>
      <c r="C87" s="82">
        <v>32</v>
      </c>
      <c r="D87" s="83"/>
      <c r="E87" s="84">
        <v>24</v>
      </c>
      <c r="F87" s="83">
        <v>51</v>
      </c>
      <c r="G87" s="83"/>
      <c r="H87" s="85">
        <v>13</v>
      </c>
      <c r="I87" s="83"/>
      <c r="J87" s="85">
        <v>39</v>
      </c>
      <c r="K87" s="83"/>
      <c r="L87" s="83">
        <f t="shared" si="29"/>
        <v>52</v>
      </c>
      <c r="M87" s="83">
        <v>69</v>
      </c>
      <c r="N87" s="82">
        <v>39</v>
      </c>
      <c r="O87" s="86"/>
      <c r="P87" s="87">
        <v>20</v>
      </c>
      <c r="Q87" s="86"/>
      <c r="R87" s="87">
        <v>13</v>
      </c>
      <c r="S87" s="43" t="s">
        <v>76</v>
      </c>
      <c r="T87" s="310"/>
      <c r="U87" s="87">
        <v>29</v>
      </c>
      <c r="V87" s="310"/>
      <c r="W87" s="87">
        <v>19</v>
      </c>
      <c r="X87" s="310"/>
      <c r="Y87" s="18">
        <v>39</v>
      </c>
      <c r="Z87" s="87">
        <v>30</v>
      </c>
      <c r="AA87" s="58">
        <v>54</v>
      </c>
      <c r="AB87" s="18">
        <v>32</v>
      </c>
      <c r="AC87" s="18">
        <v>27</v>
      </c>
      <c r="AD87" s="18">
        <v>50</v>
      </c>
      <c r="AE87" s="18">
        <v>43</v>
      </c>
      <c r="AF87" s="18">
        <v>62</v>
      </c>
      <c r="AG87" s="18">
        <v>26</v>
      </c>
      <c r="AH87" s="18">
        <v>40</v>
      </c>
      <c r="AI87" s="18">
        <v>25</v>
      </c>
      <c r="AJ87" s="18">
        <v>27</v>
      </c>
      <c r="AK87" s="18">
        <v>19</v>
      </c>
      <c r="AL87" s="18">
        <v>40</v>
      </c>
      <c r="AM87" s="18">
        <v>28</v>
      </c>
      <c r="AN87" s="18">
        <v>35</v>
      </c>
      <c r="AO87" s="18">
        <v>35</v>
      </c>
      <c r="AP87" s="18">
        <v>28</v>
      </c>
      <c r="AQ87" s="18">
        <v>28</v>
      </c>
      <c r="AR87" s="18"/>
      <c r="AS87" s="18"/>
      <c r="AT87" s="18"/>
      <c r="AU87" s="18"/>
      <c r="AV87" s="18"/>
      <c r="AW87" s="18"/>
    </row>
    <row r="88" spans="1:51" s="14" customFormat="1" x14ac:dyDescent="0.2">
      <c r="A88" s="43" t="str">
        <f t="shared" si="30"/>
        <v>Tratamento Naturopático</v>
      </c>
      <c r="B88" s="81"/>
      <c r="C88" s="82">
        <v>294</v>
      </c>
      <c r="D88" s="83"/>
      <c r="E88" s="84">
        <v>548</v>
      </c>
      <c r="F88" s="83">
        <v>576</v>
      </c>
      <c r="G88" s="83"/>
      <c r="H88" s="85">
        <v>177</v>
      </c>
      <c r="I88" s="83"/>
      <c r="J88" s="85">
        <v>360</v>
      </c>
      <c r="K88" s="83"/>
      <c r="L88" s="83">
        <f t="shared" si="29"/>
        <v>537</v>
      </c>
      <c r="M88" s="83">
        <v>391</v>
      </c>
      <c r="N88" s="82">
        <v>545</v>
      </c>
      <c r="O88" s="86"/>
      <c r="P88" s="87">
        <v>164</v>
      </c>
      <c r="Q88" s="86"/>
      <c r="R88" s="87">
        <v>154</v>
      </c>
      <c r="S88" s="43" t="s">
        <v>77</v>
      </c>
      <c r="T88" s="310"/>
      <c r="U88" s="87">
        <v>401</v>
      </c>
      <c r="V88" s="310"/>
      <c r="W88" s="87">
        <v>384</v>
      </c>
      <c r="X88" s="310"/>
      <c r="Y88" s="18">
        <v>545</v>
      </c>
      <c r="Z88" s="87">
        <v>296</v>
      </c>
      <c r="AA88" s="58">
        <v>305</v>
      </c>
      <c r="AB88" s="18">
        <v>250</v>
      </c>
      <c r="AC88" s="18">
        <v>367</v>
      </c>
      <c r="AD88" s="18">
        <v>345</v>
      </c>
      <c r="AE88" s="18">
        <v>319</v>
      </c>
      <c r="AF88" s="18">
        <v>235</v>
      </c>
      <c r="AG88" s="18">
        <v>375</v>
      </c>
      <c r="AH88" s="18">
        <v>373</v>
      </c>
      <c r="AI88" s="18">
        <v>293</v>
      </c>
      <c r="AJ88" s="18">
        <v>290</v>
      </c>
      <c r="AK88" s="18">
        <v>279</v>
      </c>
      <c r="AL88" s="18">
        <v>245</v>
      </c>
      <c r="AM88" s="18">
        <v>271</v>
      </c>
      <c r="AN88" s="18">
        <v>254</v>
      </c>
      <c r="AO88" s="18">
        <v>251</v>
      </c>
      <c r="AP88" s="18">
        <v>238</v>
      </c>
      <c r="AQ88" s="18">
        <v>240</v>
      </c>
      <c r="AR88" s="18"/>
      <c r="AS88" s="18"/>
      <c r="AT88" s="18"/>
      <c r="AU88" s="18"/>
      <c r="AV88" s="18"/>
      <c r="AW88" s="18"/>
    </row>
    <row r="89" spans="1:51" s="14" customFormat="1" x14ac:dyDescent="0.2">
      <c r="A89" s="43" t="str">
        <f t="shared" si="30"/>
        <v>Ventosaterapia</v>
      </c>
      <c r="B89" s="81"/>
      <c r="C89" s="82">
        <v>30</v>
      </c>
      <c r="D89" s="83"/>
      <c r="E89" s="84">
        <v>34</v>
      </c>
      <c r="F89" s="83">
        <v>49</v>
      </c>
      <c r="G89" s="83"/>
      <c r="H89" s="85">
        <v>10</v>
      </c>
      <c r="I89" s="83"/>
      <c r="J89" s="85">
        <v>28</v>
      </c>
      <c r="K89" s="83"/>
      <c r="L89" s="83">
        <f t="shared" si="29"/>
        <v>38</v>
      </c>
      <c r="M89" s="83">
        <v>24</v>
      </c>
      <c r="N89" s="82">
        <v>28</v>
      </c>
      <c r="O89" s="86"/>
      <c r="P89" s="87">
        <v>7</v>
      </c>
      <c r="Q89" s="86"/>
      <c r="R89" s="87">
        <v>3</v>
      </c>
      <c r="S89" s="43" t="s">
        <v>78</v>
      </c>
      <c r="T89" s="310"/>
      <c r="U89" s="87">
        <v>26</v>
      </c>
      <c r="V89" s="310"/>
      <c r="W89" s="87">
        <v>21</v>
      </c>
      <c r="X89" s="310"/>
      <c r="Y89" s="18">
        <v>28</v>
      </c>
      <c r="Z89" s="87">
        <v>24</v>
      </c>
      <c r="AA89" s="58">
        <v>25</v>
      </c>
      <c r="AB89" s="18">
        <v>8</v>
      </c>
      <c r="AC89" s="18">
        <v>0</v>
      </c>
      <c r="AD89" s="18">
        <v>4</v>
      </c>
      <c r="AE89" s="18">
        <v>6</v>
      </c>
      <c r="AF89" s="18">
        <v>6</v>
      </c>
      <c r="AG89" s="18">
        <v>1</v>
      </c>
      <c r="AH89" s="18">
        <v>0</v>
      </c>
      <c r="AI89" s="18">
        <v>17</v>
      </c>
      <c r="AJ89" s="18">
        <v>7</v>
      </c>
      <c r="AK89" s="18">
        <v>4</v>
      </c>
      <c r="AL89" s="18">
        <v>9</v>
      </c>
      <c r="AM89" s="18">
        <v>0</v>
      </c>
      <c r="AN89" s="18">
        <v>0</v>
      </c>
      <c r="AO89" s="18">
        <v>3</v>
      </c>
      <c r="AP89" s="18">
        <v>4</v>
      </c>
      <c r="AQ89" s="18">
        <v>6</v>
      </c>
      <c r="AR89" s="18"/>
      <c r="AS89" s="18"/>
      <c r="AT89" s="18"/>
      <c r="AU89" s="18"/>
      <c r="AV89" s="18"/>
      <c r="AW89" s="18"/>
    </row>
    <row r="90" spans="1:51" s="14" customFormat="1" x14ac:dyDescent="0.2">
      <c r="A90" s="43" t="str">
        <f t="shared" si="30"/>
        <v>Outras PICs</v>
      </c>
      <c r="B90" s="81"/>
      <c r="C90" s="90" t="s">
        <v>79</v>
      </c>
      <c r="D90" s="83"/>
      <c r="E90" s="91">
        <v>0</v>
      </c>
      <c r="F90" s="83">
        <v>0</v>
      </c>
      <c r="G90" s="83"/>
      <c r="H90" s="85">
        <v>0</v>
      </c>
      <c r="I90" s="83"/>
      <c r="J90" s="85">
        <v>0</v>
      </c>
      <c r="K90" s="83"/>
      <c r="L90" s="83">
        <f t="shared" si="29"/>
        <v>0</v>
      </c>
      <c r="M90" s="83">
        <v>0</v>
      </c>
      <c r="N90" s="90">
        <v>0</v>
      </c>
      <c r="O90" s="44"/>
      <c r="P90" s="92">
        <v>0</v>
      </c>
      <c r="Q90" s="44"/>
      <c r="R90" s="92">
        <v>0</v>
      </c>
      <c r="S90" s="43" t="s">
        <v>80</v>
      </c>
      <c r="T90" s="311"/>
      <c r="U90" s="87">
        <v>0</v>
      </c>
      <c r="V90" s="311"/>
      <c r="W90" s="92">
        <v>0</v>
      </c>
      <c r="X90" s="311"/>
      <c r="Y90" s="18">
        <f>P90+W90</f>
        <v>0</v>
      </c>
      <c r="Z90" s="92">
        <v>0</v>
      </c>
      <c r="AA90" s="5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/>
      <c r="AS90" s="18"/>
      <c r="AT90" s="18"/>
      <c r="AU90" s="18"/>
      <c r="AV90" s="18"/>
      <c r="AW90" s="18"/>
    </row>
    <row r="91" spans="1:51" s="23" customFormat="1" x14ac:dyDescent="0.25">
      <c r="A91" s="93" t="s">
        <v>15</v>
      </c>
      <c r="B91" s="89"/>
      <c r="C91" s="94">
        <f>SUM(C84:C90)</f>
        <v>567</v>
      </c>
      <c r="D91" s="89"/>
      <c r="E91" s="94">
        <f>SUM(E84:E90)</f>
        <v>929</v>
      </c>
      <c r="F91" s="89">
        <f>SUM(F84:F90)</f>
        <v>987</v>
      </c>
      <c r="G91" s="89"/>
      <c r="H91" s="89">
        <f>SUM(H84:H90)</f>
        <v>309</v>
      </c>
      <c r="I91" s="89"/>
      <c r="J91" s="89">
        <f>SUM(J84:J90)</f>
        <v>606</v>
      </c>
      <c r="K91" s="89"/>
      <c r="L91" s="89">
        <f>SUM(L84:L90)</f>
        <v>915</v>
      </c>
      <c r="M91" s="89">
        <f>SUM(M84:M90)</f>
        <v>700</v>
      </c>
      <c r="N91" s="94">
        <f>SUM(N84:N90)</f>
        <v>762</v>
      </c>
      <c r="O91" s="74"/>
      <c r="P91" s="95">
        <f>SUM(P84:P90)</f>
        <v>341</v>
      </c>
      <c r="Q91" s="74"/>
      <c r="R91" s="95">
        <f>SUM(R84:R90)</f>
        <v>298</v>
      </c>
      <c r="S91" s="93" t="s">
        <v>15</v>
      </c>
      <c r="T91" s="95">
        <f>SUM(T84:T90)</f>
        <v>609.70000000000005</v>
      </c>
      <c r="U91" s="95">
        <f>SUM(U84:U90)</f>
        <v>541</v>
      </c>
      <c r="V91" s="95">
        <f>SUM(V84:V90)</f>
        <v>496.80000000000007</v>
      </c>
      <c r="W91" s="95">
        <f>SUM(W84:W90)</f>
        <v>498</v>
      </c>
      <c r="X91" s="95">
        <f t="shared" ref="X91:AK91" si="31">SUM(X84:X90)</f>
        <v>700</v>
      </c>
      <c r="Y91" s="95">
        <f t="shared" si="31"/>
        <v>762</v>
      </c>
      <c r="Z91" s="95">
        <f t="shared" si="31"/>
        <v>458</v>
      </c>
      <c r="AA91" s="22">
        <f t="shared" si="31"/>
        <v>502</v>
      </c>
      <c r="AB91" s="22">
        <f t="shared" si="31"/>
        <v>399</v>
      </c>
      <c r="AC91" s="22">
        <f t="shared" si="31"/>
        <v>487</v>
      </c>
      <c r="AD91" s="22">
        <f t="shared" si="31"/>
        <v>509</v>
      </c>
      <c r="AE91" s="22">
        <f t="shared" si="31"/>
        <v>412</v>
      </c>
      <c r="AF91" s="22">
        <f t="shared" si="31"/>
        <v>396</v>
      </c>
      <c r="AG91" s="22">
        <f t="shared" si="31"/>
        <v>436</v>
      </c>
      <c r="AH91" s="22">
        <f t="shared" si="31"/>
        <v>467</v>
      </c>
      <c r="AI91" s="22">
        <f t="shared" si="31"/>
        <v>411</v>
      </c>
      <c r="AJ91" s="22">
        <f t="shared" si="31"/>
        <v>426</v>
      </c>
      <c r="AK91" s="22">
        <f t="shared" si="31"/>
        <v>434</v>
      </c>
      <c r="AL91" s="22">
        <f>SUM(AL84:AL90)</f>
        <v>396</v>
      </c>
      <c r="AM91" s="22">
        <f t="shared" ref="AM91:AW91" si="32">SUM(AM84:AM90)</f>
        <v>430</v>
      </c>
      <c r="AN91" s="22">
        <f t="shared" si="32"/>
        <v>403</v>
      </c>
      <c r="AO91" s="22">
        <f t="shared" si="32"/>
        <v>434</v>
      </c>
      <c r="AP91" s="22">
        <f t="shared" si="32"/>
        <v>401</v>
      </c>
      <c r="AQ91" s="22">
        <f t="shared" si="32"/>
        <v>400</v>
      </c>
      <c r="AR91" s="22">
        <f t="shared" si="32"/>
        <v>0</v>
      </c>
      <c r="AS91" s="22">
        <f t="shared" si="32"/>
        <v>0</v>
      </c>
      <c r="AT91" s="22">
        <f t="shared" si="32"/>
        <v>0</v>
      </c>
      <c r="AU91" s="22">
        <f t="shared" si="32"/>
        <v>0</v>
      </c>
      <c r="AV91" s="22">
        <f t="shared" si="32"/>
        <v>0</v>
      </c>
      <c r="AW91" s="22">
        <f t="shared" si="32"/>
        <v>0</v>
      </c>
    </row>
    <row r="92" spans="1:51" x14ac:dyDescent="0.25">
      <c r="A92" s="59">
        <f>S92</f>
        <v>0</v>
      </c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 s="9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</row>
    <row r="93" spans="1:51" s="42" customFormat="1" ht="25.5" x14ac:dyDescent="0.25">
      <c r="A93" s="59" t="str">
        <f t="shared" ref="A93:A112" si="33">S93</f>
        <v>09. PRÁTICAS INTEGRATIVAS E COMPLEMENTARES - PICS - MÉDICAS</v>
      </c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 s="39" t="s">
        <v>81</v>
      </c>
      <c r="T93" s="8" t="str">
        <f t="shared" ref="T93:AW93" si="34">T$4</f>
        <v>Meta Parcial</v>
      </c>
      <c r="U93" s="8" t="str">
        <f t="shared" si="34"/>
        <v>05-31/jan de 2025</v>
      </c>
      <c r="V93" s="8" t="str">
        <f t="shared" si="34"/>
        <v>Meta Parcial</v>
      </c>
      <c r="W93" s="8" t="str">
        <f t="shared" si="34"/>
        <v>10-31/jan de 2025</v>
      </c>
      <c r="X93" s="8" t="s">
        <v>6</v>
      </c>
      <c r="Y93" s="8">
        <f t="shared" si="34"/>
        <v>45658</v>
      </c>
      <c r="Z93" s="8">
        <f t="shared" si="34"/>
        <v>45689</v>
      </c>
      <c r="AA93" s="8">
        <f t="shared" si="34"/>
        <v>45717</v>
      </c>
      <c r="AB93" s="8">
        <f t="shared" si="34"/>
        <v>45748</v>
      </c>
      <c r="AC93" s="8">
        <f t="shared" si="34"/>
        <v>45778</v>
      </c>
      <c r="AD93" s="8">
        <f t="shared" si="34"/>
        <v>45809</v>
      </c>
      <c r="AE93" s="8">
        <f t="shared" si="34"/>
        <v>45839</v>
      </c>
      <c r="AF93" s="8">
        <f t="shared" si="34"/>
        <v>45870</v>
      </c>
      <c r="AG93" s="8">
        <f t="shared" si="34"/>
        <v>45901</v>
      </c>
      <c r="AH93" s="8">
        <f t="shared" si="34"/>
        <v>45931</v>
      </c>
      <c r="AI93" s="8">
        <f t="shared" si="34"/>
        <v>45962</v>
      </c>
      <c r="AJ93" s="8">
        <f t="shared" si="34"/>
        <v>45992</v>
      </c>
      <c r="AK93" s="8">
        <f t="shared" si="34"/>
        <v>46023</v>
      </c>
      <c r="AL93" s="8">
        <f t="shared" si="34"/>
        <v>46054</v>
      </c>
      <c r="AM93" s="8">
        <f t="shared" si="34"/>
        <v>46082</v>
      </c>
      <c r="AN93" s="8">
        <f t="shared" si="34"/>
        <v>46113</v>
      </c>
      <c r="AO93" s="8">
        <f t="shared" si="34"/>
        <v>46143</v>
      </c>
      <c r="AP93" s="8">
        <f t="shared" si="34"/>
        <v>46174</v>
      </c>
      <c r="AQ93" s="8">
        <f t="shared" si="34"/>
        <v>46204</v>
      </c>
      <c r="AR93" s="8">
        <f t="shared" si="34"/>
        <v>46235</v>
      </c>
      <c r="AS93" s="8">
        <f t="shared" si="34"/>
        <v>46266</v>
      </c>
      <c r="AT93" s="8">
        <f t="shared" si="34"/>
        <v>46296</v>
      </c>
      <c r="AU93" s="8">
        <f t="shared" si="34"/>
        <v>46327</v>
      </c>
      <c r="AV93" s="8">
        <f t="shared" si="34"/>
        <v>46357</v>
      </c>
      <c r="AW93" s="8">
        <f t="shared" si="34"/>
        <v>46388</v>
      </c>
    </row>
    <row r="94" spans="1:51" s="14" customFormat="1" x14ac:dyDescent="0.25">
      <c r="A94" s="59" t="str">
        <f t="shared" si="33"/>
        <v>Acupuntura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 s="88" t="s">
        <v>72</v>
      </c>
      <c r="T94" s="309">
        <f>T43*10%</f>
        <v>261.3</v>
      </c>
      <c r="U94" s="87">
        <v>0</v>
      </c>
      <c r="V94" s="309">
        <f>V43*10%</f>
        <v>212.9</v>
      </c>
      <c r="W94" s="87">
        <v>0</v>
      </c>
      <c r="X94" s="309">
        <v>300</v>
      </c>
      <c r="Y94" s="18">
        <v>0</v>
      </c>
      <c r="Z94" s="87">
        <v>0</v>
      </c>
      <c r="AA94" s="44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/>
      <c r="AS94" s="18"/>
      <c r="AT94" s="18"/>
      <c r="AU94" s="18"/>
      <c r="AV94" s="18"/>
      <c r="AW94" s="18"/>
    </row>
    <row r="95" spans="1:51" s="14" customFormat="1" x14ac:dyDescent="0.25">
      <c r="A95" s="59" t="str">
        <f t="shared" si="33"/>
        <v>Aromaterapia</v>
      </c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 s="43" t="s">
        <v>73</v>
      </c>
      <c r="T95" s="310"/>
      <c r="U95" s="87">
        <v>0</v>
      </c>
      <c r="V95" s="310"/>
      <c r="W95" s="87">
        <v>0</v>
      </c>
      <c r="X95" s="310"/>
      <c r="Y95" s="18">
        <v>0</v>
      </c>
      <c r="Z95" s="87">
        <v>0</v>
      </c>
      <c r="AA95" s="44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/>
      <c r="AS95" s="18"/>
      <c r="AT95" s="18"/>
      <c r="AU95" s="18"/>
      <c r="AV95" s="18"/>
      <c r="AW95" s="18"/>
    </row>
    <row r="96" spans="1:51" s="14" customFormat="1" x14ac:dyDescent="0.25">
      <c r="A96" s="59" t="str">
        <f t="shared" si="33"/>
        <v>Auriculoterapia</v>
      </c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 s="43" t="s">
        <v>75</v>
      </c>
      <c r="T96" s="310"/>
      <c r="U96" s="87">
        <v>0</v>
      </c>
      <c r="V96" s="310"/>
      <c r="W96" s="87">
        <v>0</v>
      </c>
      <c r="X96" s="310"/>
      <c r="Y96" s="18">
        <v>0</v>
      </c>
      <c r="Z96" s="87">
        <v>0</v>
      </c>
      <c r="AA96" s="44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/>
      <c r="AS96" s="18"/>
      <c r="AT96" s="18"/>
      <c r="AU96" s="18"/>
      <c r="AV96" s="18"/>
      <c r="AW96" s="18"/>
    </row>
    <row r="97" spans="1:49" s="14" customFormat="1" x14ac:dyDescent="0.25">
      <c r="A97" s="59" t="str">
        <f t="shared" si="33"/>
        <v>Fitoterapia</v>
      </c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 s="43" t="s">
        <v>76</v>
      </c>
      <c r="T97" s="310"/>
      <c r="U97" s="87">
        <v>0</v>
      </c>
      <c r="V97" s="310"/>
      <c r="W97" s="87">
        <v>0</v>
      </c>
      <c r="X97" s="310"/>
      <c r="Y97" s="18">
        <v>0</v>
      </c>
      <c r="Z97" s="87">
        <v>0</v>
      </c>
      <c r="AA97" s="44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/>
      <c r="AS97" s="18"/>
      <c r="AT97" s="18"/>
      <c r="AU97" s="18"/>
      <c r="AV97" s="18"/>
      <c r="AW97" s="18"/>
    </row>
    <row r="98" spans="1:49" s="14" customFormat="1" x14ac:dyDescent="0.25">
      <c r="A98" s="59" t="str">
        <f t="shared" si="33"/>
        <v>Tratamento Naturopático</v>
      </c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 s="43" t="s">
        <v>77</v>
      </c>
      <c r="T98" s="310"/>
      <c r="U98" s="87">
        <v>0</v>
      </c>
      <c r="V98" s="310"/>
      <c r="W98" s="87">
        <v>0</v>
      </c>
      <c r="X98" s="310"/>
      <c r="Y98" s="18">
        <v>0</v>
      </c>
      <c r="Z98" s="87">
        <v>0</v>
      </c>
      <c r="AA98" s="44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/>
      <c r="AS98" s="18"/>
      <c r="AT98" s="18"/>
      <c r="AU98" s="18"/>
      <c r="AV98" s="18"/>
      <c r="AW98" s="18"/>
    </row>
    <row r="99" spans="1:49" s="14" customFormat="1" x14ac:dyDescent="0.25">
      <c r="A99" s="59" t="str">
        <f t="shared" si="33"/>
        <v>Ventosaterapia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 s="43" t="s">
        <v>78</v>
      </c>
      <c r="T99" s="310"/>
      <c r="U99" s="87">
        <v>0</v>
      </c>
      <c r="V99" s="310"/>
      <c r="W99" s="87">
        <v>0</v>
      </c>
      <c r="X99" s="310"/>
      <c r="Y99" s="18">
        <v>0</v>
      </c>
      <c r="Z99" s="87">
        <v>0</v>
      </c>
      <c r="AA99" s="44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/>
      <c r="AS99" s="18"/>
      <c r="AT99" s="18"/>
      <c r="AU99" s="18"/>
      <c r="AV99" s="18"/>
      <c r="AW99" s="18"/>
    </row>
    <row r="100" spans="1:49" s="14" customFormat="1" x14ac:dyDescent="0.25">
      <c r="A100" s="59" t="str">
        <f t="shared" si="33"/>
        <v>Outras PICs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 s="43" t="s">
        <v>80</v>
      </c>
      <c r="T100" s="311"/>
      <c r="U100" s="92">
        <v>0</v>
      </c>
      <c r="V100" s="311"/>
      <c r="W100" s="92">
        <v>0</v>
      </c>
      <c r="X100" s="311"/>
      <c r="Y100" s="18">
        <v>0</v>
      </c>
      <c r="Z100" s="92">
        <v>0</v>
      </c>
      <c r="AA100" s="44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/>
      <c r="AS100" s="18"/>
      <c r="AT100" s="18"/>
      <c r="AU100" s="18"/>
      <c r="AV100" s="18"/>
      <c r="AW100" s="18"/>
    </row>
    <row r="101" spans="1:49" s="23" customFormat="1" x14ac:dyDescent="0.25">
      <c r="A101" s="59" t="str">
        <f t="shared" si="33"/>
        <v>TOTAL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 s="93" t="s">
        <v>15</v>
      </c>
      <c r="T101" s="95">
        <f t="shared" ref="T101:AW101" si="35">SUM(T94:T100)</f>
        <v>261.3</v>
      </c>
      <c r="U101" s="95">
        <f t="shared" si="35"/>
        <v>0</v>
      </c>
      <c r="V101" s="95">
        <f t="shared" si="35"/>
        <v>212.9</v>
      </c>
      <c r="W101" s="95">
        <f t="shared" si="35"/>
        <v>0</v>
      </c>
      <c r="X101" s="95">
        <f t="shared" si="35"/>
        <v>300</v>
      </c>
      <c r="Y101" s="95">
        <f t="shared" si="35"/>
        <v>0</v>
      </c>
      <c r="Z101" s="95">
        <f t="shared" si="35"/>
        <v>0</v>
      </c>
      <c r="AA101" s="22">
        <f t="shared" si="35"/>
        <v>0</v>
      </c>
      <c r="AB101" s="22">
        <f t="shared" si="35"/>
        <v>0</v>
      </c>
      <c r="AC101" s="22">
        <f t="shared" si="35"/>
        <v>0</v>
      </c>
      <c r="AD101" s="22">
        <f t="shared" si="35"/>
        <v>0</v>
      </c>
      <c r="AE101" s="22">
        <f t="shared" si="35"/>
        <v>0</v>
      </c>
      <c r="AF101" s="22">
        <f t="shared" si="35"/>
        <v>0</v>
      </c>
      <c r="AG101" s="22">
        <f t="shared" si="35"/>
        <v>0</v>
      </c>
      <c r="AH101" s="22">
        <f t="shared" si="35"/>
        <v>0</v>
      </c>
      <c r="AI101" s="22">
        <f t="shared" si="35"/>
        <v>0</v>
      </c>
      <c r="AJ101" s="22">
        <f t="shared" si="35"/>
        <v>0</v>
      </c>
      <c r="AK101" s="22">
        <f t="shared" si="35"/>
        <v>0</v>
      </c>
      <c r="AL101" s="22">
        <f t="shared" si="35"/>
        <v>0</v>
      </c>
      <c r="AM101" s="22">
        <f t="shared" si="35"/>
        <v>0</v>
      </c>
      <c r="AN101" s="22">
        <f t="shared" si="35"/>
        <v>0</v>
      </c>
      <c r="AO101" s="22">
        <f t="shared" si="35"/>
        <v>0</v>
      </c>
      <c r="AP101" s="22">
        <f t="shared" si="35"/>
        <v>0</v>
      </c>
      <c r="AQ101" s="22">
        <f t="shared" si="35"/>
        <v>0</v>
      </c>
      <c r="AR101" s="22">
        <f t="shared" si="35"/>
        <v>0</v>
      </c>
      <c r="AS101" s="22">
        <f t="shared" si="35"/>
        <v>0</v>
      </c>
      <c r="AT101" s="22">
        <f t="shared" si="35"/>
        <v>0</v>
      </c>
      <c r="AU101" s="22">
        <f t="shared" si="35"/>
        <v>0</v>
      </c>
      <c r="AV101" s="22">
        <f t="shared" si="35"/>
        <v>0</v>
      </c>
      <c r="AW101" s="22">
        <f t="shared" si="35"/>
        <v>0</v>
      </c>
    </row>
    <row r="102" spans="1:49" x14ac:dyDescent="0.25">
      <c r="A102" s="59">
        <f t="shared" si="33"/>
        <v>0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 s="9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</row>
    <row r="103" spans="1:49" s="9" customFormat="1" ht="25.5" x14ac:dyDescent="0.25">
      <c r="A103" s="59" t="str">
        <f t="shared" si="33"/>
        <v>10. PRÁTICAS INTEGRATIVAS E COMPLEMENTARES - PICS - MULTIPROFISSIONAIS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 s="65" t="s">
        <v>82</v>
      </c>
      <c r="T103" s="8" t="str">
        <f t="shared" ref="T103:AW103" si="36">T$4</f>
        <v>Meta Parcial</v>
      </c>
      <c r="U103" s="8" t="str">
        <f t="shared" si="36"/>
        <v>05-31/jan de 2025</v>
      </c>
      <c r="V103" s="8" t="str">
        <f t="shared" si="36"/>
        <v>Meta Parcial</v>
      </c>
      <c r="W103" s="8" t="str">
        <f t="shared" si="36"/>
        <v>10-31/jan de 2025</v>
      </c>
      <c r="X103" s="8" t="s">
        <v>6</v>
      </c>
      <c r="Y103" s="8">
        <f t="shared" si="36"/>
        <v>45658</v>
      </c>
      <c r="Z103" s="8">
        <f t="shared" si="36"/>
        <v>45689</v>
      </c>
      <c r="AA103" s="8">
        <f t="shared" si="36"/>
        <v>45717</v>
      </c>
      <c r="AB103" s="8">
        <f t="shared" si="36"/>
        <v>45748</v>
      </c>
      <c r="AC103" s="97">
        <f t="shared" si="36"/>
        <v>45778</v>
      </c>
      <c r="AD103" s="8">
        <f t="shared" si="36"/>
        <v>45809</v>
      </c>
      <c r="AE103" s="8">
        <f t="shared" si="36"/>
        <v>45839</v>
      </c>
      <c r="AF103" s="8">
        <f t="shared" si="36"/>
        <v>45870</v>
      </c>
      <c r="AG103" s="8">
        <f t="shared" si="36"/>
        <v>45901</v>
      </c>
      <c r="AH103" s="8">
        <f t="shared" si="36"/>
        <v>45931</v>
      </c>
      <c r="AI103" s="8">
        <f t="shared" si="36"/>
        <v>45962</v>
      </c>
      <c r="AJ103" s="8">
        <f t="shared" si="36"/>
        <v>45992</v>
      </c>
      <c r="AK103" s="8">
        <f t="shared" si="36"/>
        <v>46023</v>
      </c>
      <c r="AL103" s="8">
        <f t="shared" si="36"/>
        <v>46054</v>
      </c>
      <c r="AM103" s="8">
        <f t="shared" si="36"/>
        <v>46082</v>
      </c>
      <c r="AN103" s="8">
        <f t="shared" si="36"/>
        <v>46113</v>
      </c>
      <c r="AO103" s="8">
        <f t="shared" si="36"/>
        <v>46143</v>
      </c>
      <c r="AP103" s="8">
        <f t="shared" si="36"/>
        <v>46174</v>
      </c>
      <c r="AQ103" s="8">
        <f t="shared" si="36"/>
        <v>46204</v>
      </c>
      <c r="AR103" s="8">
        <f t="shared" si="36"/>
        <v>46235</v>
      </c>
      <c r="AS103" s="8">
        <f t="shared" si="36"/>
        <v>46266</v>
      </c>
      <c r="AT103" s="8">
        <f t="shared" si="36"/>
        <v>46296</v>
      </c>
      <c r="AU103" s="8">
        <f t="shared" si="36"/>
        <v>46327</v>
      </c>
      <c r="AV103" s="8">
        <f t="shared" si="36"/>
        <v>46357</v>
      </c>
      <c r="AW103" s="8">
        <f t="shared" si="36"/>
        <v>46388</v>
      </c>
    </row>
    <row r="104" spans="1:49" s="14" customFormat="1" x14ac:dyDescent="0.25">
      <c r="A104" s="59" t="str">
        <f t="shared" si="33"/>
        <v>Acupuntura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 s="88" t="s">
        <v>72</v>
      </c>
      <c r="T104" s="309">
        <f>T58*10%</f>
        <v>348.40000000000003</v>
      </c>
      <c r="U104" s="87">
        <v>5</v>
      </c>
      <c r="V104" s="309">
        <f>V58*10%</f>
        <v>283.90000000000003</v>
      </c>
      <c r="W104" s="87">
        <v>3</v>
      </c>
      <c r="X104" s="309">
        <v>400</v>
      </c>
      <c r="Y104" s="18">
        <v>4</v>
      </c>
      <c r="Z104" s="87">
        <v>0</v>
      </c>
      <c r="AA104" s="58">
        <v>3</v>
      </c>
      <c r="AB104" s="45">
        <v>0</v>
      </c>
      <c r="AC104" s="98">
        <v>0</v>
      </c>
      <c r="AD104" s="18">
        <v>0</v>
      </c>
      <c r="AE104" s="18">
        <v>0</v>
      </c>
      <c r="AF104" s="18">
        <v>0</v>
      </c>
      <c r="AG104" s="16">
        <v>0</v>
      </c>
      <c r="AH104" s="18">
        <v>0</v>
      </c>
      <c r="AI104" s="16">
        <v>0</v>
      </c>
      <c r="AJ104" s="18">
        <v>0</v>
      </c>
      <c r="AK104" s="18">
        <v>0</v>
      </c>
      <c r="AL104" s="18">
        <v>0</v>
      </c>
      <c r="AM104" s="18">
        <v>0</v>
      </c>
      <c r="AN104" s="16">
        <v>0</v>
      </c>
      <c r="AO104" s="18">
        <v>0</v>
      </c>
      <c r="AP104" s="16">
        <v>0</v>
      </c>
      <c r="AQ104" s="18">
        <v>0</v>
      </c>
      <c r="AR104" s="16"/>
      <c r="AS104" s="16"/>
      <c r="AT104" s="16"/>
      <c r="AU104" s="16"/>
      <c r="AV104" s="16"/>
      <c r="AW104" s="16"/>
    </row>
    <row r="105" spans="1:49" s="14" customFormat="1" x14ac:dyDescent="0.25">
      <c r="A105" s="59" t="str">
        <f t="shared" si="33"/>
        <v>Aromaterapia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 s="43" t="s">
        <v>73</v>
      </c>
      <c r="T105" s="310"/>
      <c r="U105" s="87">
        <v>23</v>
      </c>
      <c r="V105" s="310"/>
      <c r="W105" s="87">
        <v>19</v>
      </c>
      <c r="X105" s="310"/>
      <c r="Y105" s="18">
        <v>39</v>
      </c>
      <c r="Z105" s="87">
        <v>30</v>
      </c>
      <c r="AA105" s="58">
        <v>54</v>
      </c>
      <c r="AB105" s="18">
        <v>32</v>
      </c>
      <c r="AC105" s="11">
        <v>28</v>
      </c>
      <c r="AD105" s="18">
        <v>50</v>
      </c>
      <c r="AE105" s="18">
        <v>44</v>
      </c>
      <c r="AF105" s="18">
        <v>62</v>
      </c>
      <c r="AG105" s="16">
        <v>27</v>
      </c>
      <c r="AH105" s="18">
        <v>40</v>
      </c>
      <c r="AI105" s="16">
        <v>25</v>
      </c>
      <c r="AJ105" s="18">
        <v>27</v>
      </c>
      <c r="AK105" s="18">
        <v>25</v>
      </c>
      <c r="AL105" s="18">
        <v>40</v>
      </c>
      <c r="AM105" s="18">
        <v>28</v>
      </c>
      <c r="AN105" s="16">
        <v>35</v>
      </c>
      <c r="AO105" s="18">
        <v>35</v>
      </c>
      <c r="AP105" s="16">
        <v>26</v>
      </c>
      <c r="AQ105" s="18">
        <v>29</v>
      </c>
      <c r="AR105" s="16"/>
      <c r="AS105" s="16"/>
      <c r="AT105" s="16"/>
      <c r="AU105" s="16"/>
      <c r="AV105" s="16"/>
      <c r="AW105" s="16"/>
    </row>
    <row r="106" spans="1:49" s="14" customFormat="1" x14ac:dyDescent="0.25">
      <c r="A106" s="59" t="str">
        <f t="shared" si="33"/>
        <v>Auriculoterapia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 s="43" t="s">
        <v>75</v>
      </c>
      <c r="T106" s="310"/>
      <c r="U106" s="87">
        <v>57</v>
      </c>
      <c r="V106" s="310"/>
      <c r="W106" s="87">
        <v>52</v>
      </c>
      <c r="X106" s="310"/>
      <c r="Y106" s="18">
        <v>107</v>
      </c>
      <c r="Z106" s="87">
        <v>78</v>
      </c>
      <c r="AA106" s="58">
        <v>61</v>
      </c>
      <c r="AB106" s="18">
        <v>77</v>
      </c>
      <c r="AC106" s="16">
        <v>65</v>
      </c>
      <c r="AD106" s="18">
        <v>60</v>
      </c>
      <c r="AE106" s="18">
        <v>0</v>
      </c>
      <c r="AF106" s="18">
        <v>31</v>
      </c>
      <c r="AG106" s="16">
        <v>7</v>
      </c>
      <c r="AH106" s="18">
        <v>14</v>
      </c>
      <c r="AI106" s="16">
        <v>51</v>
      </c>
      <c r="AJ106" s="18">
        <v>75</v>
      </c>
      <c r="AK106" s="18">
        <v>107</v>
      </c>
      <c r="AL106" s="18">
        <v>62</v>
      </c>
      <c r="AM106" s="18">
        <v>103</v>
      </c>
      <c r="AN106" s="16">
        <v>79</v>
      </c>
      <c r="AO106" s="18">
        <v>110</v>
      </c>
      <c r="AP106" s="16">
        <v>105</v>
      </c>
      <c r="AQ106" s="18">
        <v>97</v>
      </c>
      <c r="AR106" s="16"/>
      <c r="AS106" s="16"/>
      <c r="AT106" s="16"/>
      <c r="AU106" s="16"/>
      <c r="AV106" s="16"/>
      <c r="AW106" s="16"/>
    </row>
    <row r="107" spans="1:49" s="14" customFormat="1" x14ac:dyDescent="0.25">
      <c r="A107" s="59" t="str">
        <f t="shared" si="33"/>
        <v>Fitoterapia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 s="43" t="s">
        <v>76</v>
      </c>
      <c r="T107" s="310"/>
      <c r="U107" s="87">
        <v>29</v>
      </c>
      <c r="V107" s="310"/>
      <c r="W107" s="87">
        <v>19</v>
      </c>
      <c r="X107" s="310"/>
      <c r="Y107" s="18">
        <v>39</v>
      </c>
      <c r="Z107" s="87">
        <v>30</v>
      </c>
      <c r="AA107" s="58">
        <v>54</v>
      </c>
      <c r="AB107" s="18">
        <v>32</v>
      </c>
      <c r="AC107" s="16">
        <v>27</v>
      </c>
      <c r="AD107" s="18">
        <v>50</v>
      </c>
      <c r="AE107" s="18">
        <v>43</v>
      </c>
      <c r="AF107" s="18">
        <v>62</v>
      </c>
      <c r="AG107" s="16">
        <v>26</v>
      </c>
      <c r="AH107" s="18">
        <v>40</v>
      </c>
      <c r="AI107" s="16">
        <v>25</v>
      </c>
      <c r="AJ107" s="18">
        <v>27</v>
      </c>
      <c r="AK107" s="18">
        <v>19</v>
      </c>
      <c r="AL107" s="18">
        <v>40</v>
      </c>
      <c r="AM107" s="18">
        <v>28</v>
      </c>
      <c r="AN107" s="16">
        <v>35</v>
      </c>
      <c r="AO107" s="18">
        <v>35</v>
      </c>
      <c r="AP107" s="16">
        <v>28</v>
      </c>
      <c r="AQ107" s="18">
        <v>28</v>
      </c>
      <c r="AR107" s="16"/>
      <c r="AS107" s="16"/>
      <c r="AT107" s="16"/>
      <c r="AU107" s="16"/>
      <c r="AV107" s="16"/>
      <c r="AW107" s="16"/>
    </row>
    <row r="108" spans="1:49" s="14" customFormat="1" x14ac:dyDescent="0.25">
      <c r="A108" s="59" t="str">
        <f t="shared" si="33"/>
        <v>Tratamento Naturopático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 s="43" t="s">
        <v>77</v>
      </c>
      <c r="T108" s="310"/>
      <c r="U108" s="87">
        <v>401</v>
      </c>
      <c r="V108" s="310"/>
      <c r="W108" s="87">
        <v>384</v>
      </c>
      <c r="X108" s="310"/>
      <c r="Y108" s="18">
        <v>545</v>
      </c>
      <c r="Z108" s="87">
        <v>296</v>
      </c>
      <c r="AA108" s="58">
        <v>305</v>
      </c>
      <c r="AB108" s="18">
        <v>250</v>
      </c>
      <c r="AC108" s="16">
        <v>367</v>
      </c>
      <c r="AD108" s="18">
        <v>345</v>
      </c>
      <c r="AE108" s="18">
        <v>319</v>
      </c>
      <c r="AF108" s="18">
        <v>235</v>
      </c>
      <c r="AG108" s="16">
        <v>375</v>
      </c>
      <c r="AH108" s="18">
        <v>373</v>
      </c>
      <c r="AI108" s="16">
        <v>293</v>
      </c>
      <c r="AJ108" s="18">
        <v>290</v>
      </c>
      <c r="AK108" s="18">
        <v>279</v>
      </c>
      <c r="AL108" s="18">
        <v>245</v>
      </c>
      <c r="AM108" s="18">
        <v>271</v>
      </c>
      <c r="AN108" s="16">
        <v>254</v>
      </c>
      <c r="AO108" s="18">
        <v>251</v>
      </c>
      <c r="AP108" s="16">
        <v>238</v>
      </c>
      <c r="AQ108" s="18">
        <v>240</v>
      </c>
      <c r="AR108" s="16"/>
      <c r="AS108" s="16"/>
      <c r="AT108" s="16"/>
      <c r="AU108" s="16"/>
      <c r="AV108" s="16"/>
      <c r="AW108" s="16"/>
    </row>
    <row r="109" spans="1:49" s="14" customFormat="1" x14ac:dyDescent="0.25">
      <c r="A109" s="59" t="str">
        <f t="shared" si="33"/>
        <v>Ventosaterapia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 s="43" t="s">
        <v>78</v>
      </c>
      <c r="T109" s="310"/>
      <c r="U109" s="87">
        <v>26</v>
      </c>
      <c r="V109" s="310"/>
      <c r="W109" s="87">
        <v>21</v>
      </c>
      <c r="X109" s="310"/>
      <c r="Y109" s="18">
        <v>28</v>
      </c>
      <c r="Z109" s="87">
        <v>24</v>
      </c>
      <c r="AA109" s="58">
        <v>25</v>
      </c>
      <c r="AB109" s="18">
        <v>8</v>
      </c>
      <c r="AC109" s="16">
        <v>0</v>
      </c>
      <c r="AD109" s="18">
        <v>4</v>
      </c>
      <c r="AE109" s="18">
        <v>6</v>
      </c>
      <c r="AF109" s="18">
        <v>6</v>
      </c>
      <c r="AG109" s="16">
        <v>1</v>
      </c>
      <c r="AH109" s="18">
        <v>0</v>
      </c>
      <c r="AI109" s="16">
        <v>17</v>
      </c>
      <c r="AJ109" s="18">
        <v>7</v>
      </c>
      <c r="AK109" s="18">
        <v>4</v>
      </c>
      <c r="AL109" s="18">
        <v>9</v>
      </c>
      <c r="AM109" s="18">
        <v>0</v>
      </c>
      <c r="AN109" s="16">
        <v>0</v>
      </c>
      <c r="AO109" s="18">
        <v>3</v>
      </c>
      <c r="AP109" s="16">
        <v>4</v>
      </c>
      <c r="AQ109" s="18">
        <v>6</v>
      </c>
      <c r="AR109" s="16"/>
      <c r="AS109" s="16"/>
      <c r="AT109" s="16"/>
      <c r="AU109" s="16"/>
      <c r="AV109" s="16"/>
      <c r="AW109" s="16"/>
    </row>
    <row r="110" spans="1:49" s="14" customFormat="1" x14ac:dyDescent="0.25">
      <c r="A110" s="59" t="str">
        <f t="shared" si="33"/>
        <v>Outras PICs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 s="43" t="s">
        <v>80</v>
      </c>
      <c r="T110" s="311"/>
      <c r="U110" s="87">
        <v>0</v>
      </c>
      <c r="V110" s="311"/>
      <c r="W110" s="92">
        <v>0</v>
      </c>
      <c r="X110" s="311"/>
      <c r="Y110" s="18">
        <v>0</v>
      </c>
      <c r="Z110" s="99">
        <v>0</v>
      </c>
      <c r="AA110" s="58">
        <v>0</v>
      </c>
      <c r="AB110" s="18">
        <v>0</v>
      </c>
      <c r="AC110" s="16">
        <v>0</v>
      </c>
      <c r="AD110" s="18">
        <v>0</v>
      </c>
      <c r="AE110" s="18">
        <v>0</v>
      </c>
      <c r="AF110" s="18">
        <v>0</v>
      </c>
      <c r="AG110" s="16">
        <v>0</v>
      </c>
      <c r="AH110" s="18">
        <v>0</v>
      </c>
      <c r="AI110" s="16">
        <v>0</v>
      </c>
      <c r="AJ110" s="18">
        <v>0</v>
      </c>
      <c r="AK110" s="18">
        <v>0</v>
      </c>
      <c r="AL110" s="18">
        <v>0</v>
      </c>
      <c r="AM110" s="18">
        <v>0</v>
      </c>
      <c r="AN110" s="16">
        <v>0</v>
      </c>
      <c r="AO110" s="18">
        <v>0</v>
      </c>
      <c r="AP110" s="16">
        <v>0</v>
      </c>
      <c r="AQ110" s="18">
        <v>0</v>
      </c>
      <c r="AR110" s="16"/>
      <c r="AS110" s="16"/>
      <c r="AT110" s="16"/>
      <c r="AU110" s="16"/>
      <c r="AV110" s="16"/>
      <c r="AW110" s="16"/>
    </row>
    <row r="111" spans="1:49" s="23" customFormat="1" x14ac:dyDescent="0.25">
      <c r="A111" s="59" t="str">
        <f t="shared" si="33"/>
        <v>TOTAL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 s="71" t="s">
        <v>15</v>
      </c>
      <c r="T111" s="95">
        <f t="shared" ref="T111:AW111" si="37">SUM(T104:T110)</f>
        <v>348.40000000000003</v>
      </c>
      <c r="U111" s="95">
        <f t="shared" si="37"/>
        <v>541</v>
      </c>
      <c r="V111" s="95">
        <f t="shared" si="37"/>
        <v>283.90000000000003</v>
      </c>
      <c r="W111" s="95">
        <f t="shared" si="37"/>
        <v>498</v>
      </c>
      <c r="X111" s="95">
        <f t="shared" si="37"/>
        <v>400</v>
      </c>
      <c r="Y111" s="100">
        <f t="shared" si="37"/>
        <v>762</v>
      </c>
      <c r="Z111" s="100">
        <f t="shared" si="37"/>
        <v>458</v>
      </c>
      <c r="AA111" s="20">
        <f t="shared" si="37"/>
        <v>502</v>
      </c>
      <c r="AB111" s="20">
        <f t="shared" si="37"/>
        <v>399</v>
      </c>
      <c r="AC111" s="20">
        <f t="shared" si="37"/>
        <v>487</v>
      </c>
      <c r="AD111" s="20">
        <f t="shared" si="37"/>
        <v>509</v>
      </c>
      <c r="AE111" s="20">
        <f t="shared" si="37"/>
        <v>412</v>
      </c>
      <c r="AF111" s="20">
        <f t="shared" si="37"/>
        <v>396</v>
      </c>
      <c r="AG111" s="20">
        <f t="shared" si="37"/>
        <v>436</v>
      </c>
      <c r="AH111" s="20">
        <f t="shared" si="37"/>
        <v>467</v>
      </c>
      <c r="AI111" s="20">
        <f t="shared" si="37"/>
        <v>411</v>
      </c>
      <c r="AJ111" s="20">
        <f t="shared" si="37"/>
        <v>426</v>
      </c>
      <c r="AK111" s="20">
        <f t="shared" si="37"/>
        <v>434</v>
      </c>
      <c r="AL111" s="20">
        <f t="shared" si="37"/>
        <v>396</v>
      </c>
      <c r="AM111" s="20">
        <f t="shared" si="37"/>
        <v>430</v>
      </c>
      <c r="AN111" s="20">
        <f t="shared" si="37"/>
        <v>403</v>
      </c>
      <c r="AO111" s="20">
        <f t="shared" si="37"/>
        <v>434</v>
      </c>
      <c r="AP111" s="20">
        <f t="shared" si="37"/>
        <v>401</v>
      </c>
      <c r="AQ111" s="20">
        <f t="shared" si="37"/>
        <v>400</v>
      </c>
      <c r="AR111" s="20">
        <f t="shared" si="37"/>
        <v>0</v>
      </c>
      <c r="AS111" s="20">
        <f t="shared" si="37"/>
        <v>0</v>
      </c>
      <c r="AT111" s="20">
        <f t="shared" si="37"/>
        <v>0</v>
      </c>
      <c r="AU111" s="20">
        <f t="shared" si="37"/>
        <v>0</v>
      </c>
      <c r="AV111" s="20">
        <f t="shared" si="37"/>
        <v>0</v>
      </c>
      <c r="AW111" s="20">
        <f t="shared" si="37"/>
        <v>0</v>
      </c>
    </row>
    <row r="112" spans="1:49" x14ac:dyDescent="0.25">
      <c r="A112" s="101">
        <f t="shared" si="33"/>
        <v>0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 s="24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</row>
    <row r="113" spans="1:53" s="9" customFormat="1" ht="25.5" x14ac:dyDescent="0.25">
      <c r="A113" s="102" t="s">
        <v>83</v>
      </c>
      <c r="B113" s="5" t="str">
        <f>B$4</f>
        <v>Meta Parcial</v>
      </c>
      <c r="C113" s="5" t="str">
        <f t="shared" ref="C113:AW113" si="38">C$4</f>
        <v>10-31-jul-24</v>
      </c>
      <c r="D113" s="5" t="str">
        <f t="shared" si="38"/>
        <v>Meta Mensal</v>
      </c>
      <c r="E113" s="5">
        <f t="shared" si="38"/>
        <v>45505</v>
      </c>
      <c r="F113" s="5">
        <f t="shared" si="38"/>
        <v>45536</v>
      </c>
      <c r="G113" s="5" t="str">
        <f t="shared" si="38"/>
        <v>Meta Parcial</v>
      </c>
      <c r="H113" s="5" t="str">
        <f t="shared" si="38"/>
        <v>01-09-Out-24</v>
      </c>
      <c r="I113" s="5" t="str">
        <f t="shared" si="38"/>
        <v>Meta Parcial</v>
      </c>
      <c r="J113" s="5" t="str">
        <f t="shared" si="38"/>
        <v>10-31-Out-24</v>
      </c>
      <c r="K113" s="5" t="str">
        <f t="shared" si="38"/>
        <v>Meta Mensal</v>
      </c>
      <c r="L113" s="5">
        <f t="shared" si="38"/>
        <v>45566</v>
      </c>
      <c r="M113" s="5">
        <f t="shared" si="38"/>
        <v>45597</v>
      </c>
      <c r="N113" s="5">
        <f t="shared" si="38"/>
        <v>45627</v>
      </c>
      <c r="O113" s="5" t="str">
        <f t="shared" si="38"/>
        <v>Meta Parcial</v>
      </c>
      <c r="P113" s="5" t="str">
        <f t="shared" si="38"/>
        <v>01-09/jan de 2025</v>
      </c>
      <c r="Q113" s="5" t="str">
        <f t="shared" si="38"/>
        <v>Meta Parcial</v>
      </c>
      <c r="R113" s="5" t="str">
        <f t="shared" si="38"/>
        <v>01-04/jan de 2025</v>
      </c>
      <c r="S113" s="7" t="s">
        <v>84</v>
      </c>
      <c r="T113" s="8" t="str">
        <f>T$4</f>
        <v>Meta Parcial</v>
      </c>
      <c r="U113" s="8" t="str">
        <f>U$4</f>
        <v>05-31/jan de 2025</v>
      </c>
      <c r="V113" s="8" t="str">
        <f>V$4</f>
        <v>Meta Parcial</v>
      </c>
      <c r="W113" s="8" t="str">
        <f>W$4</f>
        <v>10-31/jan de 2025</v>
      </c>
      <c r="X113" s="8" t="s">
        <v>6</v>
      </c>
      <c r="Y113" s="8">
        <f t="shared" si="38"/>
        <v>45658</v>
      </c>
      <c r="Z113" s="8">
        <f t="shared" si="38"/>
        <v>45689</v>
      </c>
      <c r="AA113" s="8">
        <f t="shared" si="38"/>
        <v>45717</v>
      </c>
      <c r="AB113" s="8">
        <f t="shared" si="38"/>
        <v>45748</v>
      </c>
      <c r="AC113" s="8">
        <f t="shared" si="38"/>
        <v>45778</v>
      </c>
      <c r="AD113" s="8">
        <f t="shared" si="38"/>
        <v>45809</v>
      </c>
      <c r="AE113" s="8">
        <f t="shared" si="38"/>
        <v>45839</v>
      </c>
      <c r="AF113" s="8">
        <f t="shared" si="38"/>
        <v>45870</v>
      </c>
      <c r="AG113" s="8">
        <f t="shared" si="38"/>
        <v>45901</v>
      </c>
      <c r="AH113" s="8">
        <f t="shared" si="38"/>
        <v>45931</v>
      </c>
      <c r="AI113" s="8">
        <f t="shared" si="38"/>
        <v>45962</v>
      </c>
      <c r="AJ113" s="8">
        <f t="shared" si="38"/>
        <v>45992</v>
      </c>
      <c r="AK113" s="8">
        <f t="shared" si="38"/>
        <v>46023</v>
      </c>
      <c r="AL113" s="8">
        <f t="shared" si="38"/>
        <v>46054</v>
      </c>
      <c r="AM113" s="8">
        <f t="shared" si="38"/>
        <v>46082</v>
      </c>
      <c r="AN113" s="8">
        <f t="shared" si="38"/>
        <v>46113</v>
      </c>
      <c r="AO113" s="8">
        <f t="shared" si="38"/>
        <v>46143</v>
      </c>
      <c r="AP113" s="8">
        <f t="shared" si="38"/>
        <v>46174</v>
      </c>
      <c r="AQ113" s="8">
        <f t="shared" si="38"/>
        <v>46204</v>
      </c>
      <c r="AR113" s="8">
        <f t="shared" si="38"/>
        <v>46235</v>
      </c>
      <c r="AS113" s="8">
        <f t="shared" si="38"/>
        <v>46266</v>
      </c>
      <c r="AT113" s="8">
        <f t="shared" si="38"/>
        <v>46296</v>
      </c>
      <c r="AU113" s="8">
        <f t="shared" si="38"/>
        <v>46327</v>
      </c>
      <c r="AV113" s="8">
        <f t="shared" si="38"/>
        <v>46357</v>
      </c>
      <c r="AW113" s="8">
        <f t="shared" si="38"/>
        <v>46388</v>
      </c>
    </row>
    <row r="114" spans="1:53" s="14" customFormat="1" x14ac:dyDescent="0.25">
      <c r="A114" s="15" t="s">
        <v>85</v>
      </c>
      <c r="B114" s="18" t="s">
        <v>86</v>
      </c>
      <c r="C114" s="103">
        <f>IFERROR((C115/C116),"-")</f>
        <v>4.9405878674171358E-2</v>
      </c>
      <c r="D114" s="18" t="s">
        <v>86</v>
      </c>
      <c r="E114" s="103">
        <f t="shared" ref="E114:L114" si="39">IFERROR((E115/E116),"-")</f>
        <v>5.893824485373781E-2</v>
      </c>
      <c r="F114" s="103">
        <f t="shared" si="39"/>
        <v>5.7061918251719954E-2</v>
      </c>
      <c r="G114" s="18" t="s">
        <v>86</v>
      </c>
      <c r="H114" s="103">
        <f t="shared" si="39"/>
        <v>3.7459283387622153E-2</v>
      </c>
      <c r="I114" s="18" t="s">
        <v>86</v>
      </c>
      <c r="J114" s="103">
        <f t="shared" si="39"/>
        <v>6.7110519307589878E-2</v>
      </c>
      <c r="K114" s="18" t="s">
        <v>86</v>
      </c>
      <c r="L114" s="103">
        <f t="shared" si="39"/>
        <v>5.9803331326510133E-2</v>
      </c>
      <c r="M114" s="103">
        <f>IFERROR((M115/M116),"-")</f>
        <v>6.7911366434140336E-2</v>
      </c>
      <c r="N114" s="103">
        <f>IFERROR((N115/N116),"-")</f>
        <v>7.7503569243320414E-2</v>
      </c>
      <c r="O114" s="18" t="s">
        <v>86</v>
      </c>
      <c r="P114" s="103">
        <f>IFERROR((P115/P116),"-")</f>
        <v>5.6303549571603426E-2</v>
      </c>
      <c r="Q114" s="18" t="s">
        <v>86</v>
      </c>
      <c r="R114" s="103">
        <f>IFERROR((R115/R116),"-")</f>
        <v>8.3850931677018639E-2</v>
      </c>
      <c r="S114" s="15" t="s">
        <v>85</v>
      </c>
      <c r="T114" s="18" t="s">
        <v>86</v>
      </c>
      <c r="U114" s="103">
        <f>IFERROR((U115/U116),"-")</f>
        <v>8.1577300229501354E-2</v>
      </c>
      <c r="V114" s="18" t="s">
        <v>86</v>
      </c>
      <c r="W114" s="103">
        <f>IFERROR((W115/W116),"-")</f>
        <v>9.3363975869003163E-2</v>
      </c>
      <c r="X114" s="18" t="s">
        <v>86</v>
      </c>
      <c r="Y114" s="103">
        <f t="shared" ref="Y114:AW114" si="40">IFERROR((Y115/Y116),"-")</f>
        <v>8.1524926686217011E-2</v>
      </c>
      <c r="Z114" s="103">
        <f t="shared" si="40"/>
        <v>5.9544658493870403E-2</v>
      </c>
      <c r="AA114" s="103">
        <f t="shared" si="40"/>
        <v>6.7369213398569813E-2</v>
      </c>
      <c r="AB114" s="103">
        <f t="shared" si="40"/>
        <v>7.2888406583468984E-2</v>
      </c>
      <c r="AC114" s="103">
        <f t="shared" si="40"/>
        <v>7.5555555555555556E-2</v>
      </c>
      <c r="AD114" s="103">
        <f t="shared" si="40"/>
        <v>7.9826839826839829E-2</v>
      </c>
      <c r="AE114" s="103">
        <f t="shared" si="40"/>
        <v>8.0188679245283015E-2</v>
      </c>
      <c r="AF114" s="103">
        <f t="shared" si="40"/>
        <v>7.8008561915332175E-2</v>
      </c>
      <c r="AG114" s="103">
        <f t="shared" si="40"/>
        <v>7.3662808883328115E-2</v>
      </c>
      <c r="AH114" s="103">
        <f t="shared" si="40"/>
        <v>7.9283110571081408E-2</v>
      </c>
      <c r="AI114" s="103">
        <f t="shared" si="40"/>
        <v>7.3890839451005427E-2</v>
      </c>
      <c r="AJ114" s="103">
        <f t="shared" si="40"/>
        <v>7.1608435631098519E-2</v>
      </c>
      <c r="AK114" s="103">
        <f t="shared" si="40"/>
        <v>7.7800829875518673E-2</v>
      </c>
      <c r="AL114" s="103">
        <f t="shared" si="40"/>
        <v>9.9816569856313056E-2</v>
      </c>
      <c r="AM114" s="103">
        <f t="shared" si="40"/>
        <v>8.1471935853379154E-2</v>
      </c>
      <c r="AN114" s="103">
        <f t="shared" si="40"/>
        <v>8.3630655059226483E-2</v>
      </c>
      <c r="AO114" s="103">
        <f>IFERROR((AO115/AO116),"-")</f>
        <v>7.8987623418161595E-2</v>
      </c>
      <c r="AP114" s="103">
        <f t="shared" si="40"/>
        <v>6.876381125698687E-2</v>
      </c>
      <c r="AQ114" s="104">
        <f t="shared" si="40"/>
        <v>7.3104200763775232E-2</v>
      </c>
      <c r="AR114" s="103" t="str">
        <f t="shared" si="40"/>
        <v>-</v>
      </c>
      <c r="AS114" s="103" t="str">
        <f t="shared" si="40"/>
        <v>-</v>
      </c>
      <c r="AT114" s="103" t="str">
        <f t="shared" si="40"/>
        <v>-</v>
      </c>
      <c r="AU114" s="103" t="str">
        <f t="shared" si="40"/>
        <v>-</v>
      </c>
      <c r="AV114" s="103" t="str">
        <f t="shared" si="40"/>
        <v>-</v>
      </c>
      <c r="AW114" s="103" t="str">
        <f t="shared" si="40"/>
        <v>-</v>
      </c>
    </row>
    <row r="115" spans="1:53" s="14" customFormat="1" x14ac:dyDescent="0.25">
      <c r="A115" s="105" t="s">
        <v>87</v>
      </c>
      <c r="B115" s="18"/>
      <c r="C115" s="106">
        <v>158</v>
      </c>
      <c r="D115" s="33"/>
      <c r="E115" s="107">
        <v>272</v>
      </c>
      <c r="F115" s="106">
        <v>282</v>
      </c>
      <c r="G115" s="33"/>
      <c r="H115" s="108">
        <v>46</v>
      </c>
      <c r="I115" s="33"/>
      <c r="J115" s="108">
        <v>252</v>
      </c>
      <c r="K115" s="33"/>
      <c r="L115" s="106">
        <f>H115+J115</f>
        <v>298</v>
      </c>
      <c r="M115" s="106">
        <v>331</v>
      </c>
      <c r="N115" s="106">
        <v>380</v>
      </c>
      <c r="O115" s="33"/>
      <c r="P115" s="109">
        <v>92</v>
      </c>
      <c r="Q115" s="33"/>
      <c r="R115" s="110">
        <v>27</v>
      </c>
      <c r="S115" s="105" t="s">
        <v>87</v>
      </c>
      <c r="T115" s="33"/>
      <c r="U115" s="110">
        <v>391</v>
      </c>
      <c r="V115" s="33"/>
      <c r="W115" s="109">
        <v>325</v>
      </c>
      <c r="X115" s="33"/>
      <c r="Y115" s="18">
        <f>P115+W115</f>
        <v>417</v>
      </c>
      <c r="Z115" s="106">
        <v>306</v>
      </c>
      <c r="AA115" s="106">
        <v>358</v>
      </c>
      <c r="AB115" s="106">
        <v>403</v>
      </c>
      <c r="AC115" s="106">
        <v>425</v>
      </c>
      <c r="AD115" s="106">
        <v>461</v>
      </c>
      <c r="AE115" s="106">
        <v>493</v>
      </c>
      <c r="AF115" s="106">
        <v>492</v>
      </c>
      <c r="AG115" s="106">
        <v>471</v>
      </c>
      <c r="AH115" s="106">
        <v>522</v>
      </c>
      <c r="AI115" s="106">
        <v>463</v>
      </c>
      <c r="AJ115" s="106">
        <v>455</v>
      </c>
      <c r="AK115" s="106">
        <v>525</v>
      </c>
      <c r="AL115" s="106">
        <v>653</v>
      </c>
      <c r="AM115" s="106">
        <v>569</v>
      </c>
      <c r="AN115" s="106">
        <v>586</v>
      </c>
      <c r="AO115" s="106">
        <v>568</v>
      </c>
      <c r="AP115" s="111">
        <v>529</v>
      </c>
      <c r="AQ115" s="112">
        <v>536</v>
      </c>
      <c r="AR115" s="113"/>
      <c r="AS115" s="106"/>
      <c r="AT115" s="106"/>
      <c r="AU115" s="106"/>
      <c r="AV115" s="106"/>
      <c r="AW115" s="106"/>
    </row>
    <row r="116" spans="1:53" s="14" customFormat="1" x14ac:dyDescent="0.25">
      <c r="A116" s="105" t="s">
        <v>88</v>
      </c>
      <c r="B116" s="18"/>
      <c r="C116" s="106">
        <v>3198</v>
      </c>
      <c r="D116" s="13"/>
      <c r="E116" s="107">
        <v>4615</v>
      </c>
      <c r="F116" s="106">
        <v>4942</v>
      </c>
      <c r="G116" s="13"/>
      <c r="H116" s="108">
        <v>1228</v>
      </c>
      <c r="I116" s="13"/>
      <c r="J116" s="108">
        <v>3755</v>
      </c>
      <c r="K116" s="13"/>
      <c r="L116" s="106">
        <f>H116+J116</f>
        <v>4983</v>
      </c>
      <c r="M116" s="106">
        <v>4874</v>
      </c>
      <c r="N116" s="106">
        <v>4903</v>
      </c>
      <c r="O116" s="13"/>
      <c r="P116" s="106">
        <v>1634</v>
      </c>
      <c r="Q116" s="13"/>
      <c r="R116" s="114">
        <v>322</v>
      </c>
      <c r="S116" s="105" t="s">
        <v>88</v>
      </c>
      <c r="T116" s="13"/>
      <c r="U116" s="114">
        <v>4793</v>
      </c>
      <c r="V116" s="13"/>
      <c r="W116" s="106">
        <v>3481</v>
      </c>
      <c r="X116" s="13"/>
      <c r="Y116" s="18">
        <f>P116+W116</f>
        <v>5115</v>
      </c>
      <c r="Z116" s="106">
        <v>5139</v>
      </c>
      <c r="AA116" s="106">
        <v>5314</v>
      </c>
      <c r="AB116" s="106">
        <v>5529</v>
      </c>
      <c r="AC116" s="106">
        <v>5625</v>
      </c>
      <c r="AD116" s="106">
        <v>5775</v>
      </c>
      <c r="AE116" s="106">
        <v>6148</v>
      </c>
      <c r="AF116" s="106">
        <v>6307</v>
      </c>
      <c r="AG116" s="106">
        <v>6394</v>
      </c>
      <c r="AH116" s="106">
        <v>6584</v>
      </c>
      <c r="AI116" s="106">
        <v>6266</v>
      </c>
      <c r="AJ116" s="106">
        <v>6354</v>
      </c>
      <c r="AK116" s="106">
        <v>6748</v>
      </c>
      <c r="AL116" s="106">
        <v>6542</v>
      </c>
      <c r="AM116" s="106">
        <v>6984</v>
      </c>
      <c r="AN116" s="106">
        <v>7007</v>
      </c>
      <c r="AO116" s="106">
        <v>7191</v>
      </c>
      <c r="AP116" s="111">
        <v>7693</v>
      </c>
      <c r="AQ116" s="115">
        <v>7332</v>
      </c>
      <c r="AR116" s="113"/>
      <c r="AS116" s="106"/>
      <c r="AT116" s="106"/>
      <c r="AU116" s="106"/>
      <c r="AV116" s="106"/>
      <c r="AW116" s="106"/>
    </row>
    <row r="117" spans="1:53" x14ac:dyDescent="0.25">
      <c r="A117" s="116"/>
      <c r="B117" s="117"/>
      <c r="C117" s="117"/>
      <c r="D117" s="117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6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9"/>
      <c r="AR117" s="118"/>
      <c r="AS117" s="118"/>
      <c r="AT117" s="118"/>
      <c r="AU117" s="118"/>
      <c r="AV117" s="118"/>
      <c r="AW117" s="118"/>
    </row>
    <row r="118" spans="1:53" s="9" customFormat="1" ht="25.5" x14ac:dyDescent="0.25">
      <c r="A118" s="102" t="s">
        <v>89</v>
      </c>
      <c r="B118" s="27" t="str">
        <f>B$4</f>
        <v>Meta Parcial</v>
      </c>
      <c r="C118" s="27" t="str">
        <f t="shared" ref="C118:AW118" si="41">C$4</f>
        <v>10-31-jul-24</v>
      </c>
      <c r="D118" s="27" t="str">
        <f t="shared" si="41"/>
        <v>Meta Mensal</v>
      </c>
      <c r="E118" s="27">
        <f t="shared" si="41"/>
        <v>45505</v>
      </c>
      <c r="F118" s="27">
        <f t="shared" si="41"/>
        <v>45536</v>
      </c>
      <c r="G118" s="27" t="str">
        <f t="shared" si="41"/>
        <v>Meta Parcial</v>
      </c>
      <c r="H118" s="27" t="str">
        <f t="shared" si="41"/>
        <v>01-09-Out-24</v>
      </c>
      <c r="I118" s="27" t="str">
        <f t="shared" si="41"/>
        <v>Meta Parcial</v>
      </c>
      <c r="J118" s="27" t="str">
        <f t="shared" si="41"/>
        <v>10-31-Out-24</v>
      </c>
      <c r="K118" s="27" t="str">
        <f t="shared" si="41"/>
        <v>Meta Mensal</v>
      </c>
      <c r="L118" s="27">
        <f t="shared" si="41"/>
        <v>45566</v>
      </c>
      <c r="M118" s="27">
        <f t="shared" si="41"/>
        <v>45597</v>
      </c>
      <c r="N118" s="27">
        <f t="shared" si="41"/>
        <v>45627</v>
      </c>
      <c r="O118" s="27" t="str">
        <f t="shared" si="41"/>
        <v>Meta Parcial</v>
      </c>
      <c r="P118" s="27" t="str">
        <f t="shared" si="41"/>
        <v>01-09/jan de 2025</v>
      </c>
      <c r="Q118" s="27" t="str">
        <f t="shared" si="41"/>
        <v>Meta Parcial</v>
      </c>
      <c r="R118" s="27" t="str">
        <f t="shared" si="41"/>
        <v>01-04/jan de 2025</v>
      </c>
      <c r="S118" s="7" t="s">
        <v>90</v>
      </c>
      <c r="T118" s="8" t="str">
        <f>T$4</f>
        <v>Meta Parcial</v>
      </c>
      <c r="U118" s="8" t="str">
        <f>U$4</f>
        <v>05-31/jan de 2025</v>
      </c>
      <c r="V118" s="8" t="str">
        <f>V$4</f>
        <v>Meta Parcial</v>
      </c>
      <c r="W118" s="8" t="str">
        <f>W$4</f>
        <v>10-31/jan de 2025</v>
      </c>
      <c r="X118" s="8" t="s">
        <v>6</v>
      </c>
      <c r="Y118" s="8">
        <f t="shared" si="41"/>
        <v>45658</v>
      </c>
      <c r="Z118" s="8">
        <f t="shared" si="41"/>
        <v>45689</v>
      </c>
      <c r="AA118" s="8">
        <f t="shared" si="41"/>
        <v>45717</v>
      </c>
      <c r="AB118" s="8">
        <f t="shared" si="41"/>
        <v>45748</v>
      </c>
      <c r="AC118" s="8">
        <f t="shared" si="41"/>
        <v>45778</v>
      </c>
      <c r="AD118" s="8">
        <f t="shared" si="41"/>
        <v>45809</v>
      </c>
      <c r="AE118" s="8">
        <f t="shared" si="41"/>
        <v>45839</v>
      </c>
      <c r="AF118" s="8">
        <f t="shared" si="41"/>
        <v>45870</v>
      </c>
      <c r="AG118" s="8">
        <f t="shared" si="41"/>
        <v>45901</v>
      </c>
      <c r="AH118" s="8">
        <f t="shared" si="41"/>
        <v>45931</v>
      </c>
      <c r="AI118" s="8">
        <f t="shared" si="41"/>
        <v>45962</v>
      </c>
      <c r="AJ118" s="8">
        <f t="shared" si="41"/>
        <v>45992</v>
      </c>
      <c r="AK118" s="8">
        <f t="shared" si="41"/>
        <v>46023</v>
      </c>
      <c r="AL118" s="8">
        <f t="shared" si="41"/>
        <v>46054</v>
      </c>
      <c r="AM118" s="8">
        <f t="shared" si="41"/>
        <v>46082</v>
      </c>
      <c r="AN118" s="8">
        <f t="shared" si="41"/>
        <v>46113</v>
      </c>
      <c r="AO118" s="8">
        <f t="shared" si="41"/>
        <v>46143</v>
      </c>
      <c r="AP118" s="8">
        <f t="shared" si="41"/>
        <v>46174</v>
      </c>
      <c r="AQ118" s="8">
        <f t="shared" si="41"/>
        <v>46204</v>
      </c>
      <c r="AR118" s="8">
        <f t="shared" si="41"/>
        <v>46235</v>
      </c>
      <c r="AS118" s="8">
        <f t="shared" si="41"/>
        <v>46266</v>
      </c>
      <c r="AT118" s="8">
        <f t="shared" si="41"/>
        <v>46296</v>
      </c>
      <c r="AU118" s="8">
        <f t="shared" si="41"/>
        <v>46327</v>
      </c>
      <c r="AV118" s="8">
        <f t="shared" si="41"/>
        <v>46357</v>
      </c>
      <c r="AW118" s="8">
        <f t="shared" si="41"/>
        <v>46388</v>
      </c>
    </row>
    <row r="119" spans="1:53" s="14" customFormat="1" x14ac:dyDescent="0.25">
      <c r="A119" s="15" t="s">
        <v>91</v>
      </c>
      <c r="B119" s="18" t="s">
        <v>92</v>
      </c>
      <c r="C119" s="103">
        <f>IFERROR((C120/C121),"-")</f>
        <v>0.57046022119158046</v>
      </c>
      <c r="D119" s="18" t="s">
        <v>92</v>
      </c>
      <c r="E119" s="103">
        <f t="shared" ref="E119:AW119" si="42">IFERROR((E120/E121),"-")</f>
        <v>0.80400696864111498</v>
      </c>
      <c r="F119" s="103">
        <f t="shared" si="42"/>
        <v>0.83381137168888142</v>
      </c>
      <c r="G119" s="18" t="s">
        <v>92</v>
      </c>
      <c r="H119" s="103">
        <f>IFERROR((H120/H121),"-")</f>
        <v>0.20425815036593481</v>
      </c>
      <c r="I119" s="18" t="s">
        <v>92</v>
      </c>
      <c r="J119" s="103">
        <f>IFERROR((J120/J121),"-")</f>
        <v>0.61316133246244287</v>
      </c>
      <c r="K119" s="18" t="s">
        <v>92</v>
      </c>
      <c r="L119" s="103">
        <f>IFERROR((L120/L121),"-")</f>
        <v>0.41059657218193801</v>
      </c>
      <c r="M119" s="103">
        <f>IFERROR((M120/M121),"-")</f>
        <v>0.77389647507145121</v>
      </c>
      <c r="N119" s="103">
        <f>IFERROR((N120/N121),"-")</f>
        <v>0.76958091351436198</v>
      </c>
      <c r="O119" s="18" t="s">
        <v>92</v>
      </c>
      <c r="P119" s="103">
        <f>IFERROR((P120/P121),"-")</f>
        <v>0.86181434599156115</v>
      </c>
      <c r="Q119" s="18" t="s">
        <v>92</v>
      </c>
      <c r="R119" s="103">
        <f>IFERROR((R120/R121),"-")</f>
        <v>11.925925925925926</v>
      </c>
      <c r="S119" s="15" t="s">
        <v>91</v>
      </c>
      <c r="T119" s="18" t="s">
        <v>92</v>
      </c>
      <c r="U119" s="103">
        <f>IFERROR((U120/U121),"-")</f>
        <v>0.78522280471821759</v>
      </c>
      <c r="V119" s="18" t="s">
        <v>92</v>
      </c>
      <c r="W119" s="103">
        <f>IFERROR((W120/W121),"-")</f>
        <v>0.75102481121898601</v>
      </c>
      <c r="X119" s="18" t="s">
        <v>92</v>
      </c>
      <c r="Y119" s="103">
        <f t="shared" si="42"/>
        <v>0.78318787322002759</v>
      </c>
      <c r="Z119" s="103">
        <f t="shared" si="42"/>
        <v>0.76919622810956445</v>
      </c>
      <c r="AA119" s="103">
        <f t="shared" si="42"/>
        <v>0.78632731577389758</v>
      </c>
      <c r="AB119" s="103">
        <f t="shared" si="42"/>
        <v>0.83481805828174538</v>
      </c>
      <c r="AC119" s="103">
        <f t="shared" si="42"/>
        <v>0.8944188265224996</v>
      </c>
      <c r="AD119" s="103">
        <f t="shared" si="42"/>
        <v>0.88914549653579678</v>
      </c>
      <c r="AE119" s="103">
        <f t="shared" si="42"/>
        <v>0.91189557994660342</v>
      </c>
      <c r="AF119" s="103">
        <f t="shared" si="42"/>
        <v>0.93520166073546851</v>
      </c>
      <c r="AG119" s="103">
        <f>IFERROR((AG120/AG121),"-")</f>
        <v>0.92733865119651926</v>
      </c>
      <c r="AH119" s="103">
        <f t="shared" si="42"/>
        <v>0.93020627295846281</v>
      </c>
      <c r="AI119" s="103">
        <f t="shared" si="42"/>
        <v>0.87956204379562042</v>
      </c>
      <c r="AJ119" s="103">
        <f t="shared" si="42"/>
        <v>0.86637578401963455</v>
      </c>
      <c r="AK119" s="103">
        <f t="shared" si="42"/>
        <v>0.90153640614562458</v>
      </c>
      <c r="AL119" s="103">
        <f t="shared" si="42"/>
        <v>0.86442917547568709</v>
      </c>
      <c r="AM119" s="103">
        <f t="shared" si="42"/>
        <v>0.89229589881180527</v>
      </c>
      <c r="AN119" s="103">
        <f t="shared" si="42"/>
        <v>0.87631315657828912</v>
      </c>
      <c r="AO119" s="103">
        <f t="shared" si="42"/>
        <v>0.91500190863977604</v>
      </c>
      <c r="AP119" s="103">
        <f t="shared" si="42"/>
        <v>0.94566687154271667</v>
      </c>
      <c r="AQ119" s="104">
        <f t="shared" si="42"/>
        <v>0.88262910798122063</v>
      </c>
      <c r="AR119" s="103" t="str">
        <f t="shared" si="42"/>
        <v>-</v>
      </c>
      <c r="AS119" s="103" t="str">
        <f t="shared" si="42"/>
        <v>-</v>
      </c>
      <c r="AT119" s="103" t="str">
        <f t="shared" si="42"/>
        <v>-</v>
      </c>
      <c r="AU119" s="103" t="str">
        <f t="shared" si="42"/>
        <v>-</v>
      </c>
      <c r="AV119" s="103" t="str">
        <f t="shared" si="42"/>
        <v>-</v>
      </c>
      <c r="AW119" s="103" t="str">
        <f t="shared" si="42"/>
        <v>-</v>
      </c>
    </row>
    <row r="120" spans="1:53" s="14" customFormat="1" x14ac:dyDescent="0.25">
      <c r="A120" s="105" t="s">
        <v>93</v>
      </c>
      <c r="B120" s="18"/>
      <c r="C120" s="106">
        <v>3198</v>
      </c>
      <c r="D120" s="33"/>
      <c r="E120" s="107">
        <v>4615</v>
      </c>
      <c r="F120" s="106">
        <v>4942</v>
      </c>
      <c r="G120" s="33"/>
      <c r="H120" s="108">
        <v>1228</v>
      </c>
      <c r="I120" s="33"/>
      <c r="J120" s="108">
        <v>3755</v>
      </c>
      <c r="K120" s="33"/>
      <c r="L120" s="106">
        <f>H120+J120</f>
        <v>4983</v>
      </c>
      <c r="M120" s="106">
        <v>4874</v>
      </c>
      <c r="N120" s="106">
        <v>4903</v>
      </c>
      <c r="O120" s="33"/>
      <c r="P120" s="106">
        <v>1634</v>
      </c>
      <c r="Q120" s="33"/>
      <c r="R120" s="114">
        <v>322</v>
      </c>
      <c r="S120" s="105" t="s">
        <v>93</v>
      </c>
      <c r="T120" s="33"/>
      <c r="U120" s="114">
        <v>4793</v>
      </c>
      <c r="V120" s="33"/>
      <c r="W120" s="106">
        <v>3481</v>
      </c>
      <c r="X120" s="33"/>
      <c r="Y120" s="18">
        <f>P120+W120</f>
        <v>5115</v>
      </c>
      <c r="Z120" s="106">
        <v>5139</v>
      </c>
      <c r="AA120" s="106">
        <v>5314</v>
      </c>
      <c r="AB120" s="106">
        <v>5529</v>
      </c>
      <c r="AC120" s="106">
        <v>5625</v>
      </c>
      <c r="AD120" s="106">
        <v>5775</v>
      </c>
      <c r="AE120" s="106">
        <v>6148</v>
      </c>
      <c r="AF120" s="106">
        <v>6307</v>
      </c>
      <c r="AG120" s="106">
        <v>6394</v>
      </c>
      <c r="AH120" s="106">
        <v>6584</v>
      </c>
      <c r="AI120" s="106">
        <v>6266</v>
      </c>
      <c r="AJ120" s="106">
        <v>6354</v>
      </c>
      <c r="AK120" s="106">
        <v>6748</v>
      </c>
      <c r="AL120" s="106">
        <v>6542</v>
      </c>
      <c r="AM120" s="106">
        <v>6984</v>
      </c>
      <c r="AN120" s="106">
        <v>7007</v>
      </c>
      <c r="AO120" s="106">
        <v>7191</v>
      </c>
      <c r="AP120" s="111">
        <v>7693</v>
      </c>
      <c r="AQ120" s="115">
        <v>7332</v>
      </c>
      <c r="AR120" s="113"/>
      <c r="AS120" s="106"/>
      <c r="AT120" s="106"/>
      <c r="AU120" s="106"/>
      <c r="AV120" s="106"/>
      <c r="AW120" s="106"/>
    </row>
    <row r="121" spans="1:53" s="14" customFormat="1" x14ac:dyDescent="0.25">
      <c r="A121" s="105" t="s">
        <v>94</v>
      </c>
      <c r="B121" s="18"/>
      <c r="C121" s="106">
        <v>5606</v>
      </c>
      <c r="D121" s="13"/>
      <c r="E121" s="107">
        <v>5740</v>
      </c>
      <c r="F121" s="106">
        <v>5927</v>
      </c>
      <c r="G121" s="13"/>
      <c r="H121" s="108">
        <v>6012</v>
      </c>
      <c r="I121" s="13"/>
      <c r="J121" s="120">
        <v>6124</v>
      </c>
      <c r="K121" s="13"/>
      <c r="L121" s="106">
        <f>H121+J121</f>
        <v>12136</v>
      </c>
      <c r="M121" s="106">
        <v>6298</v>
      </c>
      <c r="N121" s="106">
        <v>6371</v>
      </c>
      <c r="O121" s="13"/>
      <c r="P121" s="106">
        <f>ROUND((Y121/31)*9,0)</f>
        <v>1896</v>
      </c>
      <c r="Q121" s="13"/>
      <c r="R121" s="114">
        <v>27</v>
      </c>
      <c r="S121" s="105" t="s">
        <v>94</v>
      </c>
      <c r="T121" s="13"/>
      <c r="U121" s="101">
        <v>6104</v>
      </c>
      <c r="V121" s="13"/>
      <c r="W121" s="106">
        <f>ROUND((Y121/31)*22,0)</f>
        <v>4635</v>
      </c>
      <c r="X121" s="13"/>
      <c r="Y121" s="18">
        <v>6531</v>
      </c>
      <c r="Z121" s="106">
        <v>6681</v>
      </c>
      <c r="AA121" s="106">
        <v>6758</v>
      </c>
      <c r="AB121" s="106">
        <v>6623</v>
      </c>
      <c r="AC121" s="106">
        <v>6289</v>
      </c>
      <c r="AD121" s="106">
        <v>6495</v>
      </c>
      <c r="AE121" s="121">
        <v>6742</v>
      </c>
      <c r="AF121" s="106">
        <v>6744</v>
      </c>
      <c r="AG121" s="109">
        <v>6895</v>
      </c>
      <c r="AH121" s="106">
        <v>7078</v>
      </c>
      <c r="AI121" s="106">
        <v>7124</v>
      </c>
      <c r="AJ121" s="106">
        <v>7334</v>
      </c>
      <c r="AK121" s="106">
        <v>7485</v>
      </c>
      <c r="AL121" s="106">
        <v>7568</v>
      </c>
      <c r="AM121" s="106">
        <v>7827</v>
      </c>
      <c r="AN121" s="106">
        <v>7996</v>
      </c>
      <c r="AO121" s="106">
        <v>7859</v>
      </c>
      <c r="AP121" s="111">
        <v>8135</v>
      </c>
      <c r="AQ121" s="115">
        <v>8307</v>
      </c>
      <c r="AR121" s="113"/>
      <c r="AS121" s="106"/>
      <c r="AT121" s="106"/>
      <c r="AU121" s="106"/>
      <c r="AV121" s="106"/>
      <c r="AW121" s="106"/>
    </row>
    <row r="122" spans="1:53" x14ac:dyDescent="0.25">
      <c r="A122" s="116"/>
      <c r="B122" s="117"/>
      <c r="C122" s="117"/>
      <c r="D122" s="117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6"/>
      <c r="T122" s="118"/>
      <c r="U122" s="118"/>
      <c r="V122" s="118"/>
      <c r="W122" s="118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4"/>
      <c r="AY122" s="14"/>
      <c r="AZ122" s="14"/>
      <c r="BA122" s="14"/>
    </row>
    <row r="123" spans="1:53" s="9" customFormat="1" ht="25.5" x14ac:dyDescent="0.25">
      <c r="A123" s="102" t="s">
        <v>95</v>
      </c>
      <c r="B123" s="27" t="str">
        <f>B$4</f>
        <v>Meta Parcial</v>
      </c>
      <c r="C123" s="27" t="str">
        <f t="shared" ref="C123:AW123" si="43">C$4</f>
        <v>10-31-jul-24</v>
      </c>
      <c r="D123" s="27" t="str">
        <f t="shared" si="43"/>
        <v>Meta Mensal</v>
      </c>
      <c r="E123" s="27">
        <f t="shared" si="43"/>
        <v>45505</v>
      </c>
      <c r="F123" s="27">
        <f t="shared" si="43"/>
        <v>45536</v>
      </c>
      <c r="G123" s="27" t="str">
        <f t="shared" si="43"/>
        <v>Meta Parcial</v>
      </c>
      <c r="H123" s="27" t="str">
        <f t="shared" si="43"/>
        <v>01-09-Out-24</v>
      </c>
      <c r="I123" s="27" t="str">
        <f t="shared" si="43"/>
        <v>Meta Parcial</v>
      </c>
      <c r="J123" s="27" t="str">
        <f t="shared" si="43"/>
        <v>10-31-Out-24</v>
      </c>
      <c r="K123" s="27" t="str">
        <f t="shared" si="43"/>
        <v>Meta Mensal</v>
      </c>
      <c r="L123" s="27">
        <f t="shared" si="43"/>
        <v>45566</v>
      </c>
      <c r="M123" s="27">
        <f t="shared" si="43"/>
        <v>45597</v>
      </c>
      <c r="N123" s="27">
        <f t="shared" si="43"/>
        <v>45627</v>
      </c>
      <c r="O123" s="27" t="str">
        <f t="shared" si="43"/>
        <v>Meta Parcial</v>
      </c>
      <c r="P123" s="27" t="str">
        <f t="shared" si="43"/>
        <v>01-09/jan de 2025</v>
      </c>
      <c r="Q123" s="27" t="str">
        <f t="shared" si="43"/>
        <v>Meta Parcial</v>
      </c>
      <c r="R123" s="27" t="str">
        <f t="shared" si="43"/>
        <v>01-04/jan de 2025</v>
      </c>
      <c r="S123" s="65" t="s">
        <v>96</v>
      </c>
      <c r="T123" s="40"/>
      <c r="U123" s="8" t="str">
        <f>U$4</f>
        <v>05-31/jan de 2025</v>
      </c>
      <c r="V123" s="40"/>
      <c r="W123" s="41" t="str">
        <f>W$4</f>
        <v>10-31/jan de 2025</v>
      </c>
      <c r="X123" s="40"/>
      <c r="Y123" s="8">
        <f t="shared" si="43"/>
        <v>45658</v>
      </c>
      <c r="Z123" s="8">
        <f t="shared" si="43"/>
        <v>45689</v>
      </c>
      <c r="AA123" s="8">
        <f t="shared" si="43"/>
        <v>45717</v>
      </c>
      <c r="AB123" s="8">
        <f t="shared" si="43"/>
        <v>45748</v>
      </c>
      <c r="AC123" s="8">
        <f t="shared" si="43"/>
        <v>45778</v>
      </c>
      <c r="AD123" s="8">
        <f t="shared" si="43"/>
        <v>45809</v>
      </c>
      <c r="AE123" s="8">
        <f t="shared" si="43"/>
        <v>45839</v>
      </c>
      <c r="AF123" s="8">
        <f t="shared" si="43"/>
        <v>45870</v>
      </c>
      <c r="AG123" s="8">
        <f t="shared" si="43"/>
        <v>45901</v>
      </c>
      <c r="AH123" s="8">
        <f t="shared" si="43"/>
        <v>45931</v>
      </c>
      <c r="AI123" s="8">
        <f t="shared" si="43"/>
        <v>45962</v>
      </c>
      <c r="AJ123" s="8">
        <f t="shared" si="43"/>
        <v>45992</v>
      </c>
      <c r="AK123" s="8">
        <f t="shared" si="43"/>
        <v>46023</v>
      </c>
      <c r="AL123" s="8">
        <f t="shared" si="43"/>
        <v>46054</v>
      </c>
      <c r="AM123" s="8">
        <f t="shared" si="43"/>
        <v>46082</v>
      </c>
      <c r="AN123" s="8">
        <f t="shared" si="43"/>
        <v>46113</v>
      </c>
      <c r="AO123" s="8">
        <f t="shared" si="43"/>
        <v>46143</v>
      </c>
      <c r="AP123" s="8">
        <f t="shared" si="43"/>
        <v>46174</v>
      </c>
      <c r="AQ123" s="8">
        <f t="shared" si="43"/>
        <v>46204</v>
      </c>
      <c r="AR123" s="8">
        <f t="shared" si="43"/>
        <v>46235</v>
      </c>
      <c r="AS123" s="8">
        <f t="shared" si="43"/>
        <v>46266</v>
      </c>
      <c r="AT123" s="8">
        <f t="shared" si="43"/>
        <v>46296</v>
      </c>
      <c r="AU123" s="8">
        <f t="shared" si="43"/>
        <v>46327</v>
      </c>
      <c r="AV123" s="8">
        <f t="shared" si="43"/>
        <v>46357</v>
      </c>
      <c r="AW123" s="8">
        <f t="shared" si="43"/>
        <v>46388</v>
      </c>
      <c r="AX123" s="14"/>
      <c r="AY123" s="14"/>
      <c r="AZ123" s="14"/>
      <c r="BA123" s="14"/>
    </row>
    <row r="124" spans="1:53" s="14" customFormat="1" x14ac:dyDescent="0.25">
      <c r="A124" s="123" t="s">
        <v>97</v>
      </c>
      <c r="B124" s="18">
        <f>(D124/31)*6</f>
        <v>6.5806451612903221</v>
      </c>
      <c r="C124" s="106">
        <v>16</v>
      </c>
      <c r="D124" s="18">
        <v>34</v>
      </c>
      <c r="E124" s="107">
        <v>83</v>
      </c>
      <c r="F124" s="106">
        <v>86</v>
      </c>
      <c r="G124" s="106">
        <f>(K124/31)*9</f>
        <v>9.870967741935484</v>
      </c>
      <c r="H124" s="108">
        <v>0</v>
      </c>
      <c r="I124" s="106">
        <f>(K124/31)*22</f>
        <v>24.129032258064512</v>
      </c>
      <c r="J124" s="108">
        <v>107</v>
      </c>
      <c r="K124" s="106">
        <f>D124</f>
        <v>34</v>
      </c>
      <c r="L124" s="106">
        <f>H124+J124</f>
        <v>107</v>
      </c>
      <c r="M124" s="106">
        <v>93</v>
      </c>
      <c r="N124" s="106">
        <v>82</v>
      </c>
      <c r="O124" s="106">
        <f>ROUND((K124/31)*9,0)</f>
        <v>10</v>
      </c>
      <c r="P124" s="106">
        <v>26</v>
      </c>
      <c r="Q124" s="106">
        <f>ROUND((K124/31)*4,0)</f>
        <v>4</v>
      </c>
      <c r="R124" s="106">
        <v>0</v>
      </c>
      <c r="S124" s="124" t="s">
        <v>97</v>
      </c>
      <c r="T124" s="113"/>
      <c r="U124" s="106">
        <v>40</v>
      </c>
      <c r="V124" s="113"/>
      <c r="W124" s="111">
        <v>14</v>
      </c>
      <c r="X124" s="113"/>
      <c r="Y124" s="18">
        <v>40</v>
      </c>
      <c r="Z124" s="106">
        <v>109</v>
      </c>
      <c r="AA124" s="106">
        <v>183</v>
      </c>
      <c r="AB124" s="106">
        <v>85</v>
      </c>
      <c r="AC124" s="106">
        <v>20</v>
      </c>
      <c r="AD124" s="106">
        <v>16</v>
      </c>
      <c r="AE124" s="106">
        <v>7</v>
      </c>
      <c r="AF124" s="106">
        <v>18</v>
      </c>
      <c r="AG124" s="106">
        <v>13</v>
      </c>
      <c r="AH124" s="106">
        <v>20</v>
      </c>
      <c r="AI124" s="106">
        <v>66</v>
      </c>
      <c r="AJ124" s="106">
        <v>72</v>
      </c>
      <c r="AK124" s="106">
        <v>34</v>
      </c>
      <c r="AL124" s="106">
        <v>69</v>
      </c>
      <c r="AM124" s="106">
        <v>32</v>
      </c>
      <c r="AN124" s="106">
        <v>53</v>
      </c>
      <c r="AO124" s="106">
        <v>42</v>
      </c>
      <c r="AP124" s="106">
        <v>43</v>
      </c>
      <c r="AQ124" s="106">
        <v>45</v>
      </c>
      <c r="AR124" s="106"/>
      <c r="AS124" s="106"/>
      <c r="AT124" s="106"/>
      <c r="AU124" s="106"/>
      <c r="AV124" s="106"/>
      <c r="AW124" s="106"/>
    </row>
    <row r="125" spans="1:53" s="14" customFormat="1" x14ac:dyDescent="0.25">
      <c r="A125" s="125">
        <f t="shared" ref="A125:A185" si="44">S125</f>
        <v>0</v>
      </c>
      <c r="B125" s="126"/>
      <c r="C125" s="127"/>
      <c r="D125" s="126"/>
      <c r="E125" s="128"/>
      <c r="F125" s="127"/>
      <c r="G125" s="127"/>
      <c r="H125" s="129"/>
      <c r="I125" s="127"/>
      <c r="J125" s="129"/>
      <c r="K125" s="127"/>
      <c r="L125" s="127"/>
      <c r="M125" s="127"/>
      <c r="N125" s="127"/>
      <c r="O125" s="127"/>
      <c r="P125" s="127"/>
      <c r="Q125" s="127"/>
      <c r="R125" s="127"/>
      <c r="S125" s="130"/>
      <c r="T125" s="127"/>
      <c r="U125" s="127"/>
      <c r="V125" s="127"/>
      <c r="W125" s="127"/>
      <c r="X125" s="127"/>
      <c r="Y125" s="126"/>
      <c r="Z125" s="127"/>
      <c r="AA125" s="127"/>
      <c r="AB125" s="127"/>
      <c r="AC125" s="127"/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7"/>
      <c r="AN125" s="127"/>
      <c r="AO125" s="127"/>
      <c r="AP125" s="127"/>
      <c r="AQ125" s="127"/>
      <c r="AR125" s="127"/>
      <c r="AS125" s="127"/>
      <c r="AT125" s="127"/>
      <c r="AU125" s="127"/>
      <c r="AV125" s="127"/>
      <c r="AW125" s="127"/>
    </row>
    <row r="126" spans="1:53" s="14" customFormat="1" x14ac:dyDescent="0.25">
      <c r="A126" s="125" t="str">
        <f t="shared" si="44"/>
        <v>14. SADT EXTERNO OFERTADO</v>
      </c>
      <c r="B126" s="126"/>
      <c r="C126" s="127"/>
      <c r="D126" s="126"/>
      <c r="E126" s="128"/>
      <c r="F126" s="127"/>
      <c r="G126" s="127"/>
      <c r="H126" s="129"/>
      <c r="I126" s="127"/>
      <c r="J126" s="129"/>
      <c r="K126" s="127"/>
      <c r="L126" s="127"/>
      <c r="M126" s="127"/>
      <c r="N126" s="127"/>
      <c r="O126" s="127"/>
      <c r="P126" s="127"/>
      <c r="Q126" s="127"/>
      <c r="R126" s="127"/>
      <c r="S126" s="7" t="s">
        <v>98</v>
      </c>
      <c r="T126" s="8" t="str">
        <f>T$4</f>
        <v>Meta Parcial</v>
      </c>
      <c r="U126" s="8" t="str">
        <f>U$4</f>
        <v>05-31/jan de 2025</v>
      </c>
      <c r="V126" s="8" t="str">
        <f>V$4</f>
        <v>Meta Parcial</v>
      </c>
      <c r="W126" s="8" t="str">
        <f>W$4</f>
        <v>10-31/jan de 2025</v>
      </c>
      <c r="X126" s="8" t="s">
        <v>6</v>
      </c>
      <c r="Y126" s="8">
        <f t="shared" ref="Y126:AW126" si="45">Y$4</f>
        <v>45658</v>
      </c>
      <c r="Z126" s="8">
        <f t="shared" si="45"/>
        <v>45689</v>
      </c>
      <c r="AA126" s="8">
        <f t="shared" si="45"/>
        <v>45717</v>
      </c>
      <c r="AB126" s="8">
        <f t="shared" si="45"/>
        <v>45748</v>
      </c>
      <c r="AC126" s="8">
        <f t="shared" si="45"/>
        <v>45778</v>
      </c>
      <c r="AD126" s="8">
        <f t="shared" si="45"/>
        <v>45809</v>
      </c>
      <c r="AE126" s="8">
        <f t="shared" si="45"/>
        <v>45839</v>
      </c>
      <c r="AF126" s="8">
        <f t="shared" si="45"/>
        <v>45870</v>
      </c>
      <c r="AG126" s="8">
        <f t="shared" si="45"/>
        <v>45901</v>
      </c>
      <c r="AH126" s="8">
        <f t="shared" si="45"/>
        <v>45931</v>
      </c>
      <c r="AI126" s="8">
        <f t="shared" si="45"/>
        <v>45962</v>
      </c>
      <c r="AJ126" s="8">
        <f t="shared" si="45"/>
        <v>45992</v>
      </c>
      <c r="AK126" s="8">
        <f t="shared" si="45"/>
        <v>46023</v>
      </c>
      <c r="AL126" s="8">
        <f t="shared" si="45"/>
        <v>46054</v>
      </c>
      <c r="AM126" s="8">
        <f t="shared" si="45"/>
        <v>46082</v>
      </c>
      <c r="AN126" s="8">
        <f t="shared" si="45"/>
        <v>46113</v>
      </c>
      <c r="AO126" s="8">
        <f t="shared" si="45"/>
        <v>46143</v>
      </c>
      <c r="AP126" s="8">
        <f t="shared" si="45"/>
        <v>46174</v>
      </c>
      <c r="AQ126" s="8">
        <f t="shared" si="45"/>
        <v>46204</v>
      </c>
      <c r="AR126" s="8">
        <f t="shared" si="45"/>
        <v>46235</v>
      </c>
      <c r="AS126" s="8">
        <f t="shared" si="45"/>
        <v>46266</v>
      </c>
      <c r="AT126" s="8">
        <f t="shared" si="45"/>
        <v>46296</v>
      </c>
      <c r="AU126" s="8">
        <f t="shared" si="45"/>
        <v>46327</v>
      </c>
      <c r="AV126" s="8">
        <f t="shared" si="45"/>
        <v>46357</v>
      </c>
      <c r="AW126" s="8">
        <f t="shared" si="45"/>
        <v>46388</v>
      </c>
    </row>
    <row r="127" spans="1:53" s="14" customFormat="1" x14ac:dyDescent="0.25">
      <c r="A127" s="125" t="str">
        <f t="shared" si="44"/>
        <v>Audiometria</v>
      </c>
      <c r="B127" s="126"/>
      <c r="C127" s="127"/>
      <c r="D127" s="126"/>
      <c r="E127" s="128"/>
      <c r="F127" s="127"/>
      <c r="G127" s="127"/>
      <c r="H127" s="129"/>
      <c r="I127" s="127"/>
      <c r="J127" s="129"/>
      <c r="K127" s="127"/>
      <c r="L127" s="127"/>
      <c r="M127" s="127"/>
      <c r="N127" s="127"/>
      <c r="O127" s="127"/>
      <c r="P127" s="127"/>
      <c r="Q127" s="127"/>
      <c r="R127" s="127"/>
      <c r="S127" s="123" t="s">
        <v>99</v>
      </c>
      <c r="T127" s="106">
        <f t="shared" ref="T127:T137" si="46">ROUND((X127/31)*27,0)</f>
        <v>4</v>
      </c>
      <c r="U127" s="131">
        <v>0</v>
      </c>
      <c r="V127" s="106">
        <f>ROUND((X127/31)*22,0)</f>
        <v>4</v>
      </c>
      <c r="W127" s="132"/>
      <c r="X127" s="106">
        <v>5</v>
      </c>
      <c r="Y127" s="132"/>
      <c r="Z127" s="132">
        <v>0</v>
      </c>
      <c r="AA127" s="132">
        <v>0</v>
      </c>
      <c r="AB127" s="132">
        <v>0</v>
      </c>
      <c r="AC127" s="132">
        <v>0</v>
      </c>
      <c r="AD127" s="132">
        <v>0</v>
      </c>
      <c r="AE127" s="132">
        <v>0</v>
      </c>
      <c r="AF127" s="132">
        <v>0</v>
      </c>
      <c r="AG127" s="132">
        <v>0</v>
      </c>
      <c r="AH127" s="132">
        <v>0</v>
      </c>
      <c r="AI127" s="132">
        <v>0</v>
      </c>
      <c r="AJ127" s="132">
        <v>0</v>
      </c>
      <c r="AK127" s="132">
        <v>0</v>
      </c>
      <c r="AL127" s="132">
        <v>0</v>
      </c>
      <c r="AM127" s="132">
        <v>0</v>
      </c>
      <c r="AN127" s="132">
        <v>0</v>
      </c>
      <c r="AO127" s="132">
        <v>0</v>
      </c>
      <c r="AP127" s="132">
        <v>15</v>
      </c>
      <c r="AQ127" s="132">
        <v>15</v>
      </c>
      <c r="AR127" s="132"/>
      <c r="AS127" s="132"/>
      <c r="AT127" s="132"/>
      <c r="AU127" s="132"/>
      <c r="AV127" s="132"/>
      <c r="AW127" s="132"/>
    </row>
    <row r="128" spans="1:53" s="14" customFormat="1" x14ac:dyDescent="0.25">
      <c r="A128" s="125" t="str">
        <f t="shared" si="44"/>
        <v>Cistoscopia</v>
      </c>
      <c r="B128" s="126"/>
      <c r="C128" s="127"/>
      <c r="D128" s="126"/>
      <c r="E128" s="128"/>
      <c r="F128" s="127"/>
      <c r="G128" s="127"/>
      <c r="H128" s="129"/>
      <c r="I128" s="127"/>
      <c r="J128" s="129"/>
      <c r="K128" s="127"/>
      <c r="L128" s="127"/>
      <c r="M128" s="127"/>
      <c r="N128" s="127"/>
      <c r="O128" s="127"/>
      <c r="P128" s="127"/>
      <c r="Q128" s="127"/>
      <c r="R128" s="127"/>
      <c r="S128" s="123" t="s">
        <v>100</v>
      </c>
      <c r="T128" s="106">
        <f t="shared" si="46"/>
        <v>4</v>
      </c>
      <c r="U128" s="131">
        <v>0</v>
      </c>
      <c r="V128" s="106">
        <f t="shared" ref="V128:V137" si="47">ROUND((X128/31)*22,0)</f>
        <v>4</v>
      </c>
      <c r="W128" s="132"/>
      <c r="X128" s="106">
        <v>5</v>
      </c>
      <c r="Y128" s="132"/>
      <c r="Z128" s="132">
        <v>0</v>
      </c>
      <c r="AA128" s="132">
        <v>0</v>
      </c>
      <c r="AB128" s="132">
        <v>0</v>
      </c>
      <c r="AC128" s="132">
        <v>0</v>
      </c>
      <c r="AD128" s="132">
        <v>0</v>
      </c>
      <c r="AE128" s="132">
        <v>0</v>
      </c>
      <c r="AF128" s="132">
        <v>0</v>
      </c>
      <c r="AG128" s="132">
        <v>0</v>
      </c>
      <c r="AH128" s="132">
        <v>0</v>
      </c>
      <c r="AI128" s="132">
        <v>0</v>
      </c>
      <c r="AJ128" s="132">
        <v>0</v>
      </c>
      <c r="AK128" s="132">
        <v>0</v>
      </c>
      <c r="AL128" s="132">
        <v>0</v>
      </c>
      <c r="AM128" s="132">
        <v>0</v>
      </c>
      <c r="AN128" s="132">
        <v>0</v>
      </c>
      <c r="AO128" s="132">
        <v>0</v>
      </c>
      <c r="AP128" s="132">
        <v>0</v>
      </c>
      <c r="AQ128" s="132">
        <v>0</v>
      </c>
      <c r="AR128" s="132"/>
      <c r="AS128" s="132"/>
      <c r="AT128" s="132"/>
      <c r="AU128" s="132"/>
      <c r="AV128" s="132"/>
      <c r="AW128" s="132"/>
    </row>
    <row r="129" spans="1:49" s="14" customFormat="1" x14ac:dyDescent="0.25">
      <c r="A129" s="125" t="str">
        <f t="shared" si="44"/>
        <v>Colonoscopia</v>
      </c>
      <c r="B129" s="126"/>
      <c r="C129" s="127"/>
      <c r="D129" s="126"/>
      <c r="E129" s="128"/>
      <c r="F129" s="127"/>
      <c r="G129" s="127"/>
      <c r="H129" s="129"/>
      <c r="I129" s="127"/>
      <c r="J129" s="129"/>
      <c r="K129" s="127"/>
      <c r="L129" s="127"/>
      <c r="M129" s="127"/>
      <c r="N129" s="127"/>
      <c r="O129" s="127"/>
      <c r="P129" s="127"/>
      <c r="Q129" s="127"/>
      <c r="R129" s="127"/>
      <c r="S129" s="123" t="s">
        <v>101</v>
      </c>
      <c r="T129" s="106">
        <f t="shared" si="46"/>
        <v>87</v>
      </c>
      <c r="U129" s="131">
        <v>0</v>
      </c>
      <c r="V129" s="106">
        <f t="shared" si="47"/>
        <v>71</v>
      </c>
      <c r="W129" s="132"/>
      <c r="X129" s="106">
        <v>100</v>
      </c>
      <c r="Y129" s="132"/>
      <c r="Z129" s="132">
        <v>120</v>
      </c>
      <c r="AA129" s="132">
        <v>120</v>
      </c>
      <c r="AB129" s="132">
        <v>120</v>
      </c>
      <c r="AC129" s="132">
        <v>100</v>
      </c>
      <c r="AD129" s="132">
        <v>100</v>
      </c>
      <c r="AE129" s="132">
        <v>100</v>
      </c>
      <c r="AF129" s="132">
        <v>100</v>
      </c>
      <c r="AG129" s="132">
        <v>102</v>
      </c>
      <c r="AH129" s="132">
        <v>36</v>
      </c>
      <c r="AI129" s="132">
        <v>100</v>
      </c>
      <c r="AJ129" s="132">
        <v>104</v>
      </c>
      <c r="AK129" s="132">
        <v>50</v>
      </c>
      <c r="AL129" s="132">
        <v>80</v>
      </c>
      <c r="AM129" s="132">
        <v>80</v>
      </c>
      <c r="AN129" s="132">
        <v>80</v>
      </c>
      <c r="AO129" s="132">
        <v>100</v>
      </c>
      <c r="AP129" s="132">
        <v>100</v>
      </c>
      <c r="AQ129" s="132">
        <v>100</v>
      </c>
      <c r="AR129" s="132"/>
      <c r="AS129" s="132"/>
      <c r="AT129" s="132"/>
      <c r="AU129" s="132"/>
      <c r="AV129" s="132"/>
      <c r="AW129" s="132"/>
    </row>
    <row r="130" spans="1:49" s="14" customFormat="1" x14ac:dyDescent="0.25">
      <c r="A130" s="125" t="str">
        <f t="shared" si="44"/>
        <v>Colposcopia</v>
      </c>
      <c r="B130" s="126"/>
      <c r="C130" s="127"/>
      <c r="D130" s="126"/>
      <c r="E130" s="128"/>
      <c r="F130" s="127"/>
      <c r="G130" s="127"/>
      <c r="H130" s="129"/>
      <c r="I130" s="127"/>
      <c r="J130" s="129"/>
      <c r="K130" s="127"/>
      <c r="L130" s="127"/>
      <c r="M130" s="127"/>
      <c r="N130" s="127"/>
      <c r="O130" s="127"/>
      <c r="P130" s="127"/>
      <c r="Q130" s="127"/>
      <c r="R130" s="127"/>
      <c r="S130" s="123" t="s">
        <v>102</v>
      </c>
      <c r="T130" s="106">
        <f t="shared" si="46"/>
        <v>9</v>
      </c>
      <c r="U130" s="131">
        <v>7</v>
      </c>
      <c r="V130" s="106">
        <f t="shared" si="47"/>
        <v>7</v>
      </c>
      <c r="W130" s="132"/>
      <c r="X130" s="106">
        <v>10</v>
      </c>
      <c r="Y130" s="132"/>
      <c r="Z130" s="132">
        <v>10</v>
      </c>
      <c r="AA130" s="132">
        <v>10</v>
      </c>
      <c r="AB130" s="132">
        <v>10</v>
      </c>
      <c r="AC130" s="132">
        <v>10</v>
      </c>
      <c r="AD130" s="132">
        <v>10</v>
      </c>
      <c r="AE130" s="132">
        <v>10</v>
      </c>
      <c r="AF130" s="132">
        <v>10</v>
      </c>
      <c r="AG130" s="132">
        <v>10</v>
      </c>
      <c r="AH130" s="132">
        <v>10</v>
      </c>
      <c r="AI130" s="132">
        <v>10</v>
      </c>
      <c r="AJ130" s="132">
        <v>20</v>
      </c>
      <c r="AK130" s="132">
        <v>20</v>
      </c>
      <c r="AL130" s="132">
        <v>10</v>
      </c>
      <c r="AM130" s="132">
        <v>10</v>
      </c>
      <c r="AN130" s="132">
        <v>10</v>
      </c>
      <c r="AO130" s="132">
        <v>10</v>
      </c>
      <c r="AP130" s="132">
        <v>10</v>
      </c>
      <c r="AQ130" s="132">
        <v>10</v>
      </c>
      <c r="AR130" s="132"/>
      <c r="AS130" s="132"/>
      <c r="AT130" s="132"/>
      <c r="AU130" s="132"/>
      <c r="AV130" s="132"/>
      <c r="AW130" s="132"/>
    </row>
    <row r="131" spans="1:49" s="14" customFormat="1" x14ac:dyDescent="0.25">
      <c r="A131" s="125" t="str">
        <f t="shared" si="44"/>
        <v>Densitometria Óssea</v>
      </c>
      <c r="B131" s="126"/>
      <c r="C131" s="127"/>
      <c r="D131" s="126"/>
      <c r="E131" s="128"/>
      <c r="F131" s="127"/>
      <c r="G131" s="127"/>
      <c r="H131" s="129"/>
      <c r="I131" s="127"/>
      <c r="J131" s="129"/>
      <c r="K131" s="127"/>
      <c r="L131" s="127"/>
      <c r="M131" s="127"/>
      <c r="N131" s="127"/>
      <c r="O131" s="127"/>
      <c r="P131" s="127"/>
      <c r="Q131" s="127"/>
      <c r="R131" s="127"/>
      <c r="S131" s="123" t="s">
        <v>103</v>
      </c>
      <c r="T131" s="106">
        <f t="shared" si="46"/>
        <v>78</v>
      </c>
      <c r="U131" s="131">
        <v>88</v>
      </c>
      <c r="V131" s="106">
        <f t="shared" si="47"/>
        <v>64</v>
      </c>
      <c r="W131" s="132"/>
      <c r="X131" s="106">
        <v>90</v>
      </c>
      <c r="Y131" s="132"/>
      <c r="Z131" s="132">
        <v>160</v>
      </c>
      <c r="AA131" s="132">
        <v>126</v>
      </c>
      <c r="AB131" s="132">
        <v>120</v>
      </c>
      <c r="AC131" s="132">
        <v>168</v>
      </c>
      <c r="AD131" s="132">
        <v>105</v>
      </c>
      <c r="AE131" s="132">
        <v>230</v>
      </c>
      <c r="AF131" s="132">
        <v>160</v>
      </c>
      <c r="AG131" s="132">
        <v>176</v>
      </c>
      <c r="AH131" s="132">
        <v>230</v>
      </c>
      <c r="AI131" s="132">
        <v>114</v>
      </c>
      <c r="AJ131" s="132">
        <v>190</v>
      </c>
      <c r="AK131" s="132">
        <v>180</v>
      </c>
      <c r="AL131" s="132">
        <v>96</v>
      </c>
      <c r="AM131" s="132">
        <v>114</v>
      </c>
      <c r="AN131" s="132">
        <v>90</v>
      </c>
      <c r="AO131" s="132">
        <v>211</v>
      </c>
      <c r="AP131" s="132">
        <v>160</v>
      </c>
      <c r="AQ131" s="132">
        <v>184</v>
      </c>
      <c r="AR131" s="132"/>
      <c r="AS131" s="132"/>
      <c r="AT131" s="132"/>
      <c r="AU131" s="132"/>
      <c r="AV131" s="132"/>
      <c r="AW131" s="132"/>
    </row>
    <row r="132" spans="1:49" s="14" customFormat="1" x14ac:dyDescent="0.25">
      <c r="A132" s="125" t="str">
        <f t="shared" si="44"/>
        <v>Doppler Vascular</v>
      </c>
      <c r="B132" s="126"/>
      <c r="C132" s="127"/>
      <c r="D132" s="126"/>
      <c r="E132" s="128"/>
      <c r="F132" s="127"/>
      <c r="G132" s="127"/>
      <c r="H132" s="129"/>
      <c r="I132" s="127"/>
      <c r="J132" s="129"/>
      <c r="K132" s="127"/>
      <c r="L132" s="127"/>
      <c r="M132" s="127"/>
      <c r="N132" s="127"/>
      <c r="O132" s="127"/>
      <c r="P132" s="127"/>
      <c r="Q132" s="127"/>
      <c r="R132" s="127"/>
      <c r="S132" s="123" t="s">
        <v>104</v>
      </c>
      <c r="T132" s="106">
        <f t="shared" si="46"/>
        <v>70</v>
      </c>
      <c r="U132" s="131">
        <v>40</v>
      </c>
      <c r="V132" s="106">
        <f t="shared" si="47"/>
        <v>57</v>
      </c>
      <c r="W132" s="132"/>
      <c r="X132" s="106">
        <v>80</v>
      </c>
      <c r="Y132" s="132"/>
      <c r="Z132" s="132">
        <v>81</v>
      </c>
      <c r="AA132" s="132">
        <v>105</v>
      </c>
      <c r="AB132" s="132">
        <v>165</v>
      </c>
      <c r="AC132" s="132">
        <v>80</v>
      </c>
      <c r="AD132" s="132">
        <v>80</v>
      </c>
      <c r="AE132" s="132">
        <v>80</v>
      </c>
      <c r="AF132" s="132">
        <v>80</v>
      </c>
      <c r="AG132" s="132">
        <v>80</v>
      </c>
      <c r="AH132" s="132">
        <v>120</v>
      </c>
      <c r="AI132" s="132">
        <v>140</v>
      </c>
      <c r="AJ132" s="132">
        <v>80</v>
      </c>
      <c r="AK132" s="132">
        <v>93</v>
      </c>
      <c r="AL132" s="132">
        <v>93</v>
      </c>
      <c r="AM132" s="132">
        <v>93</v>
      </c>
      <c r="AN132" s="132">
        <v>93</v>
      </c>
      <c r="AO132" s="132">
        <v>81</v>
      </c>
      <c r="AP132" s="132">
        <v>81</v>
      </c>
      <c r="AQ132" s="132">
        <v>81</v>
      </c>
      <c r="AR132" s="132"/>
      <c r="AS132" s="132"/>
      <c r="AT132" s="132"/>
      <c r="AU132" s="132"/>
      <c r="AV132" s="132"/>
      <c r="AW132" s="132"/>
    </row>
    <row r="133" spans="1:49" s="14" customFormat="1" x14ac:dyDescent="0.25">
      <c r="A133" s="125" t="str">
        <f t="shared" si="44"/>
        <v>Ecocardiografia</v>
      </c>
      <c r="B133" s="126"/>
      <c r="C133" s="127"/>
      <c r="D133" s="126"/>
      <c r="E133" s="128"/>
      <c r="F133" s="127"/>
      <c r="G133" s="127"/>
      <c r="H133" s="129"/>
      <c r="I133" s="127"/>
      <c r="J133" s="129"/>
      <c r="K133" s="127"/>
      <c r="L133" s="127"/>
      <c r="M133" s="127"/>
      <c r="N133" s="127"/>
      <c r="O133" s="127"/>
      <c r="P133" s="127"/>
      <c r="Q133" s="127"/>
      <c r="R133" s="127"/>
      <c r="S133" s="123" t="s">
        <v>105</v>
      </c>
      <c r="T133" s="106">
        <f t="shared" si="46"/>
        <v>44</v>
      </c>
      <c r="U133" s="131">
        <v>27</v>
      </c>
      <c r="V133" s="106">
        <f t="shared" si="47"/>
        <v>35</v>
      </c>
      <c r="W133" s="132"/>
      <c r="X133" s="106">
        <v>50</v>
      </c>
      <c r="Y133" s="132"/>
      <c r="Z133" s="132">
        <v>84</v>
      </c>
      <c r="AA133" s="132">
        <v>84</v>
      </c>
      <c r="AB133" s="132">
        <v>51</v>
      </c>
      <c r="AC133" s="132">
        <v>55</v>
      </c>
      <c r="AD133" s="132">
        <v>0</v>
      </c>
      <c r="AE133" s="132">
        <v>0</v>
      </c>
      <c r="AF133" s="132">
        <v>0</v>
      </c>
      <c r="AG133" s="132">
        <v>0</v>
      </c>
      <c r="AH133" s="132">
        <v>0</v>
      </c>
      <c r="AI133" s="132">
        <v>10</v>
      </c>
      <c r="AJ133" s="132">
        <v>35</v>
      </c>
      <c r="AK133" s="132">
        <v>40</v>
      </c>
      <c r="AL133" s="132">
        <v>40</v>
      </c>
      <c r="AM133" s="132">
        <v>40</v>
      </c>
      <c r="AN133" s="132">
        <v>40</v>
      </c>
      <c r="AO133" s="132">
        <v>50</v>
      </c>
      <c r="AP133" s="132">
        <v>50</v>
      </c>
      <c r="AQ133" s="132">
        <v>50</v>
      </c>
      <c r="AR133" s="132"/>
      <c r="AS133" s="132"/>
      <c r="AT133" s="132"/>
      <c r="AU133" s="132"/>
      <c r="AV133" s="132"/>
      <c r="AW133" s="132"/>
    </row>
    <row r="134" spans="1:49" s="14" customFormat="1" x14ac:dyDescent="0.25">
      <c r="A134" s="125" t="str">
        <f t="shared" si="44"/>
        <v>Eletrocardiografia</v>
      </c>
      <c r="B134" s="126"/>
      <c r="C134" s="127"/>
      <c r="D134" s="126"/>
      <c r="E134" s="128"/>
      <c r="F134" s="127"/>
      <c r="G134" s="127"/>
      <c r="H134" s="129"/>
      <c r="I134" s="127"/>
      <c r="J134" s="129"/>
      <c r="K134" s="127"/>
      <c r="L134" s="127"/>
      <c r="M134" s="127"/>
      <c r="N134" s="127"/>
      <c r="O134" s="127"/>
      <c r="P134" s="127"/>
      <c r="Q134" s="127"/>
      <c r="R134" s="127"/>
      <c r="S134" s="123" t="s">
        <v>106</v>
      </c>
      <c r="T134" s="106">
        <f t="shared" si="46"/>
        <v>9</v>
      </c>
      <c r="U134" s="131">
        <v>132</v>
      </c>
      <c r="V134" s="106">
        <f t="shared" si="47"/>
        <v>7</v>
      </c>
      <c r="W134" s="132"/>
      <c r="X134" s="106">
        <v>10</v>
      </c>
      <c r="Y134" s="132"/>
      <c r="Z134" s="132">
        <v>20</v>
      </c>
      <c r="AA134" s="132">
        <v>21</v>
      </c>
      <c r="AB134" s="132">
        <v>20</v>
      </c>
      <c r="AC134" s="132">
        <v>21</v>
      </c>
      <c r="AD134" s="132">
        <v>21</v>
      </c>
      <c r="AE134" s="132">
        <v>115</v>
      </c>
      <c r="AF134" s="132">
        <v>120</v>
      </c>
      <c r="AG134" s="132">
        <v>132</v>
      </c>
      <c r="AH134" s="132">
        <v>184</v>
      </c>
      <c r="AI134" s="132">
        <v>152</v>
      </c>
      <c r="AJ134" s="132">
        <v>48</v>
      </c>
      <c r="AK134" s="132">
        <v>189</v>
      </c>
      <c r="AL134" s="132">
        <v>28</v>
      </c>
      <c r="AM134" s="132">
        <v>36</v>
      </c>
      <c r="AN134" s="132">
        <v>28</v>
      </c>
      <c r="AO134" s="132">
        <v>32</v>
      </c>
      <c r="AP134" s="132">
        <v>32</v>
      </c>
      <c r="AQ134" s="132">
        <v>36</v>
      </c>
      <c r="AR134" s="132"/>
      <c r="AS134" s="132"/>
      <c r="AT134" s="132"/>
      <c r="AU134" s="132"/>
      <c r="AV134" s="132"/>
      <c r="AW134" s="132"/>
    </row>
    <row r="135" spans="1:49" s="14" customFormat="1" x14ac:dyDescent="0.25">
      <c r="A135" s="125" t="str">
        <f t="shared" si="44"/>
        <v>Eletroencefalografia</v>
      </c>
      <c r="B135" s="126"/>
      <c r="C135" s="127"/>
      <c r="D135" s="126"/>
      <c r="E135" s="128"/>
      <c r="F135" s="127"/>
      <c r="G135" s="127"/>
      <c r="H135" s="129"/>
      <c r="I135" s="127"/>
      <c r="J135" s="129"/>
      <c r="K135" s="127"/>
      <c r="L135" s="127"/>
      <c r="M135" s="127"/>
      <c r="N135" s="127"/>
      <c r="O135" s="127"/>
      <c r="P135" s="127"/>
      <c r="Q135" s="127"/>
      <c r="R135" s="127"/>
      <c r="S135" s="123" t="s">
        <v>107</v>
      </c>
      <c r="T135" s="106">
        <f t="shared" si="46"/>
        <v>13</v>
      </c>
      <c r="U135" s="131">
        <v>20</v>
      </c>
      <c r="V135" s="106">
        <f t="shared" si="47"/>
        <v>11</v>
      </c>
      <c r="W135" s="132"/>
      <c r="X135" s="106">
        <v>15</v>
      </c>
      <c r="Y135" s="132"/>
      <c r="Z135" s="132">
        <v>20</v>
      </c>
      <c r="AA135" s="132">
        <v>20</v>
      </c>
      <c r="AB135" s="132">
        <v>20</v>
      </c>
      <c r="AC135" s="132">
        <v>20</v>
      </c>
      <c r="AD135" s="132">
        <v>20</v>
      </c>
      <c r="AE135" s="132">
        <v>20</v>
      </c>
      <c r="AF135" s="132">
        <v>20</v>
      </c>
      <c r="AG135" s="132">
        <v>20</v>
      </c>
      <c r="AH135" s="132">
        <v>36</v>
      </c>
      <c r="AI135" s="132">
        <v>28</v>
      </c>
      <c r="AJ135" s="132">
        <v>51</v>
      </c>
      <c r="AK135" s="132">
        <v>24</v>
      </c>
      <c r="AL135" s="132">
        <v>55</v>
      </c>
      <c r="AM135" s="132">
        <v>65</v>
      </c>
      <c r="AN135" s="132">
        <v>50</v>
      </c>
      <c r="AO135" s="132">
        <v>40</v>
      </c>
      <c r="AP135" s="132">
        <v>40</v>
      </c>
      <c r="AQ135" s="132">
        <v>45</v>
      </c>
      <c r="AR135" s="132"/>
      <c r="AS135" s="132"/>
      <c r="AT135" s="132"/>
      <c r="AU135" s="132"/>
      <c r="AV135" s="132"/>
      <c r="AW135" s="132"/>
    </row>
    <row r="136" spans="1:49" s="14" customFormat="1" x14ac:dyDescent="0.25">
      <c r="A136" s="125" t="str">
        <f t="shared" si="44"/>
        <v>Eletroneuromiografia</v>
      </c>
      <c r="B136" s="126"/>
      <c r="C136" s="127"/>
      <c r="D136" s="126"/>
      <c r="E136" s="128"/>
      <c r="F136" s="127"/>
      <c r="G136" s="127"/>
      <c r="H136" s="129"/>
      <c r="I136" s="127"/>
      <c r="J136" s="129"/>
      <c r="K136" s="127"/>
      <c r="L136" s="127"/>
      <c r="M136" s="127"/>
      <c r="N136" s="127"/>
      <c r="O136" s="127"/>
      <c r="P136" s="127"/>
      <c r="Q136" s="127"/>
      <c r="R136" s="127"/>
      <c r="S136" s="123" t="s">
        <v>108</v>
      </c>
      <c r="T136" s="106">
        <f t="shared" si="46"/>
        <v>35</v>
      </c>
      <c r="U136" s="131">
        <v>1</v>
      </c>
      <c r="V136" s="106">
        <f t="shared" si="47"/>
        <v>28</v>
      </c>
      <c r="W136" s="132"/>
      <c r="X136" s="106">
        <v>40</v>
      </c>
      <c r="Y136" s="132"/>
      <c r="Z136" s="132">
        <v>2</v>
      </c>
      <c r="AA136" s="132">
        <v>2</v>
      </c>
      <c r="AB136" s="132">
        <v>3</v>
      </c>
      <c r="AC136" s="132">
        <v>0</v>
      </c>
      <c r="AD136" s="132">
        <v>0</v>
      </c>
      <c r="AE136" s="132">
        <v>0</v>
      </c>
      <c r="AF136" s="132">
        <v>0</v>
      </c>
      <c r="AG136" s="132">
        <v>0</v>
      </c>
      <c r="AH136" s="132">
        <v>10</v>
      </c>
      <c r="AI136" s="132">
        <v>12</v>
      </c>
      <c r="AJ136" s="132">
        <v>12</v>
      </c>
      <c r="AK136" s="132">
        <v>24</v>
      </c>
      <c r="AL136" s="132">
        <v>36</v>
      </c>
      <c r="AM136" s="132">
        <v>36</v>
      </c>
      <c r="AN136" s="132">
        <v>36</v>
      </c>
      <c r="AO136" s="132">
        <v>42</v>
      </c>
      <c r="AP136" s="132">
        <v>42</v>
      </c>
      <c r="AQ136" s="132">
        <v>42</v>
      </c>
      <c r="AR136" s="132"/>
      <c r="AS136" s="132"/>
      <c r="AT136" s="132"/>
      <c r="AU136" s="132"/>
      <c r="AV136" s="132"/>
      <c r="AW136" s="132"/>
    </row>
    <row r="137" spans="1:49" s="14" customFormat="1" x14ac:dyDescent="0.25">
      <c r="A137" s="125" t="str">
        <f t="shared" si="44"/>
        <v>Endoscopia</v>
      </c>
      <c r="B137" s="126"/>
      <c r="C137" s="127"/>
      <c r="D137" s="126"/>
      <c r="E137" s="128"/>
      <c r="F137" s="127"/>
      <c r="G137" s="127"/>
      <c r="H137" s="129"/>
      <c r="I137" s="127"/>
      <c r="J137" s="129"/>
      <c r="K137" s="127"/>
      <c r="L137" s="127"/>
      <c r="M137" s="127"/>
      <c r="N137" s="127"/>
      <c r="O137" s="127"/>
      <c r="P137" s="127"/>
      <c r="Q137" s="127"/>
      <c r="R137" s="127"/>
      <c r="S137" s="123" t="s">
        <v>109</v>
      </c>
      <c r="T137" s="106">
        <f t="shared" si="46"/>
        <v>105</v>
      </c>
      <c r="U137" s="131">
        <v>38</v>
      </c>
      <c r="V137" s="106">
        <f t="shared" si="47"/>
        <v>85</v>
      </c>
      <c r="W137" s="132"/>
      <c r="X137" s="106">
        <v>120</v>
      </c>
      <c r="Y137" s="132"/>
      <c r="Z137" s="132">
        <v>150</v>
      </c>
      <c r="AA137" s="132">
        <v>150</v>
      </c>
      <c r="AB137" s="132">
        <v>150</v>
      </c>
      <c r="AC137" s="132">
        <v>30</v>
      </c>
      <c r="AD137" s="132">
        <v>120</v>
      </c>
      <c r="AE137" s="132">
        <v>120</v>
      </c>
      <c r="AF137" s="132">
        <v>120</v>
      </c>
      <c r="AG137" s="132">
        <v>120</v>
      </c>
      <c r="AH137" s="132">
        <v>84</v>
      </c>
      <c r="AI137" s="132">
        <v>120</v>
      </c>
      <c r="AJ137" s="132">
        <v>120</v>
      </c>
      <c r="AK137" s="132">
        <v>90</v>
      </c>
      <c r="AL137" s="132">
        <v>120</v>
      </c>
      <c r="AM137" s="132">
        <v>120</v>
      </c>
      <c r="AN137" s="132">
        <v>90</v>
      </c>
      <c r="AO137" s="132">
        <v>121</v>
      </c>
      <c r="AP137" s="132">
        <v>121</v>
      </c>
      <c r="AQ137" s="132">
        <v>121</v>
      </c>
      <c r="AR137" s="132"/>
      <c r="AS137" s="132"/>
      <c r="AT137" s="132"/>
      <c r="AU137" s="132"/>
      <c r="AV137" s="132"/>
      <c r="AW137" s="132"/>
    </row>
    <row r="138" spans="1:49" s="14" customFormat="1" hidden="1" x14ac:dyDescent="0.25">
      <c r="A138" s="125">
        <f t="shared" si="44"/>
        <v>0</v>
      </c>
      <c r="B138" s="126"/>
      <c r="C138" s="127"/>
      <c r="D138" s="126"/>
      <c r="E138" s="128"/>
      <c r="F138" s="127"/>
      <c r="G138" s="127"/>
      <c r="H138" s="129"/>
      <c r="I138" s="127"/>
      <c r="J138" s="129"/>
      <c r="K138" s="127"/>
      <c r="L138" s="127"/>
      <c r="M138" s="127"/>
      <c r="N138" s="127"/>
      <c r="O138" s="127"/>
      <c r="P138" s="127"/>
      <c r="Q138" s="127"/>
      <c r="R138" s="127"/>
      <c r="S138" s="133"/>
      <c r="T138" s="133"/>
      <c r="U138" s="131"/>
      <c r="V138" s="133"/>
      <c r="W138" s="134"/>
      <c r="X138" s="108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</row>
    <row r="139" spans="1:49" s="14" customFormat="1" x14ac:dyDescent="0.25">
      <c r="A139" s="125" t="str">
        <f t="shared" si="44"/>
        <v>Espirometria</v>
      </c>
      <c r="B139" s="126"/>
      <c r="C139" s="127"/>
      <c r="D139" s="126"/>
      <c r="E139" s="128"/>
      <c r="F139" s="127"/>
      <c r="G139" s="127"/>
      <c r="H139" s="129"/>
      <c r="I139" s="127"/>
      <c r="J139" s="129"/>
      <c r="K139" s="127"/>
      <c r="L139" s="127"/>
      <c r="M139" s="127"/>
      <c r="N139" s="127"/>
      <c r="O139" s="127"/>
      <c r="P139" s="127"/>
      <c r="Q139" s="127"/>
      <c r="R139" s="127"/>
      <c r="S139" s="123" t="s">
        <v>110</v>
      </c>
      <c r="T139" s="106">
        <f>ROUND((X139/31)*27,0)</f>
        <v>44</v>
      </c>
      <c r="U139" s="131">
        <v>0</v>
      </c>
      <c r="V139" s="106">
        <f>ROUND((X139/31)*22,0)</f>
        <v>35</v>
      </c>
      <c r="W139" s="132"/>
      <c r="X139" s="106">
        <v>50</v>
      </c>
      <c r="Y139" s="132"/>
      <c r="Z139" s="132">
        <v>0</v>
      </c>
      <c r="AA139" s="132">
        <v>68</v>
      </c>
      <c r="AB139" s="132">
        <v>68</v>
      </c>
      <c r="AC139" s="132">
        <v>51</v>
      </c>
      <c r="AD139" s="132">
        <v>50</v>
      </c>
      <c r="AE139" s="132">
        <v>50</v>
      </c>
      <c r="AF139" s="132">
        <v>50</v>
      </c>
      <c r="AG139" s="132">
        <v>50</v>
      </c>
      <c r="AH139" s="132">
        <v>40</v>
      </c>
      <c r="AI139" s="132">
        <v>50</v>
      </c>
      <c r="AJ139" s="132">
        <v>51</v>
      </c>
      <c r="AK139" s="132">
        <v>54</v>
      </c>
      <c r="AL139" s="132">
        <v>51</v>
      </c>
      <c r="AM139" s="132">
        <v>51</v>
      </c>
      <c r="AN139" s="132">
        <v>51</v>
      </c>
      <c r="AO139" s="132">
        <v>51</v>
      </c>
      <c r="AP139" s="132">
        <v>51</v>
      </c>
      <c r="AQ139" s="132">
        <v>51</v>
      </c>
      <c r="AR139" s="132"/>
      <c r="AS139" s="132"/>
      <c r="AT139" s="132"/>
      <c r="AU139" s="132"/>
      <c r="AV139" s="132"/>
      <c r="AW139" s="132"/>
    </row>
    <row r="140" spans="1:49" s="14" customFormat="1" x14ac:dyDescent="0.25">
      <c r="A140" s="125" t="str">
        <f t="shared" si="44"/>
        <v>Holter</v>
      </c>
      <c r="B140" s="126"/>
      <c r="C140" s="127"/>
      <c r="D140" s="126"/>
      <c r="E140" s="128"/>
      <c r="F140" s="127"/>
      <c r="G140" s="127"/>
      <c r="H140" s="129"/>
      <c r="I140" s="127"/>
      <c r="J140" s="129"/>
      <c r="K140" s="127"/>
      <c r="L140" s="127"/>
      <c r="M140" s="127"/>
      <c r="N140" s="127"/>
      <c r="O140" s="127"/>
      <c r="P140" s="127"/>
      <c r="Q140" s="127"/>
      <c r="R140" s="127"/>
      <c r="S140" s="123" t="s">
        <v>111</v>
      </c>
      <c r="T140" s="106">
        <f>ROUND((X140/31)*27,0)</f>
        <v>44</v>
      </c>
      <c r="U140" s="131">
        <v>27</v>
      </c>
      <c r="V140" s="106">
        <f>ROUND((X140/31)*22,0)</f>
        <v>35</v>
      </c>
      <c r="W140" s="132"/>
      <c r="X140" s="106">
        <v>50</v>
      </c>
      <c r="Y140" s="132"/>
      <c r="Z140" s="132">
        <v>81</v>
      </c>
      <c r="AA140" s="132">
        <v>81</v>
      </c>
      <c r="AB140" s="132">
        <v>44</v>
      </c>
      <c r="AC140" s="132">
        <v>81</v>
      </c>
      <c r="AD140" s="132">
        <v>50</v>
      </c>
      <c r="AE140" s="132">
        <v>80</v>
      </c>
      <c r="AF140" s="132">
        <v>96</v>
      </c>
      <c r="AG140" s="132">
        <v>96</v>
      </c>
      <c r="AH140" s="132">
        <v>96</v>
      </c>
      <c r="AI140" s="132">
        <v>72</v>
      </c>
      <c r="AJ140" s="132">
        <v>64</v>
      </c>
      <c r="AK140" s="132">
        <v>64</v>
      </c>
      <c r="AL140" s="132">
        <v>64</v>
      </c>
      <c r="AM140" s="132">
        <v>72</v>
      </c>
      <c r="AN140" s="132">
        <v>64</v>
      </c>
      <c r="AO140" s="132">
        <v>56</v>
      </c>
      <c r="AP140" s="132">
        <v>63</v>
      </c>
      <c r="AQ140" s="132">
        <v>63</v>
      </c>
      <c r="AR140" s="132"/>
      <c r="AS140" s="132"/>
      <c r="AT140" s="132"/>
      <c r="AU140" s="132"/>
      <c r="AV140" s="132"/>
      <c r="AW140" s="132"/>
    </row>
    <row r="141" spans="1:49" s="14" customFormat="1" x14ac:dyDescent="0.25">
      <c r="A141" s="125" t="str">
        <f t="shared" si="44"/>
        <v>Mamografia</v>
      </c>
      <c r="B141" s="126"/>
      <c r="C141" s="127"/>
      <c r="D141" s="126"/>
      <c r="E141" s="128"/>
      <c r="F141" s="127"/>
      <c r="G141" s="127"/>
      <c r="H141" s="129"/>
      <c r="I141" s="127"/>
      <c r="J141" s="129"/>
      <c r="K141" s="127"/>
      <c r="L141" s="127"/>
      <c r="M141" s="127"/>
      <c r="N141" s="127"/>
      <c r="O141" s="127"/>
      <c r="P141" s="127"/>
      <c r="Q141" s="127"/>
      <c r="R141" s="127"/>
      <c r="S141" s="123" t="s">
        <v>112</v>
      </c>
      <c r="T141" s="106">
        <f>ROUND((X141/31)*27,0)</f>
        <v>87</v>
      </c>
      <c r="U141" s="131">
        <v>78</v>
      </c>
      <c r="V141" s="106">
        <f>ROUND((X141/31)*22,0)</f>
        <v>71</v>
      </c>
      <c r="W141" s="132"/>
      <c r="X141" s="106">
        <v>100</v>
      </c>
      <c r="Y141" s="132"/>
      <c r="Z141" s="132">
        <v>168</v>
      </c>
      <c r="AA141" s="132">
        <v>130</v>
      </c>
      <c r="AB141" s="132">
        <v>132</v>
      </c>
      <c r="AC141" s="132">
        <v>117</v>
      </c>
      <c r="AD141" s="132">
        <v>128</v>
      </c>
      <c r="AE141" s="132">
        <v>156</v>
      </c>
      <c r="AF141" s="132">
        <v>120</v>
      </c>
      <c r="AG141" s="132">
        <v>140</v>
      </c>
      <c r="AH141" s="132">
        <v>360</v>
      </c>
      <c r="AI141" s="132">
        <v>128</v>
      </c>
      <c r="AJ141" s="132">
        <v>204</v>
      </c>
      <c r="AK141" s="132">
        <v>180</v>
      </c>
      <c r="AL141" s="132">
        <v>91</v>
      </c>
      <c r="AM141" s="132">
        <v>105</v>
      </c>
      <c r="AN141" s="132">
        <v>77</v>
      </c>
      <c r="AO141" s="132">
        <v>311</v>
      </c>
      <c r="AP141" s="132">
        <v>232</v>
      </c>
      <c r="AQ141" s="132">
        <v>184</v>
      </c>
      <c r="AR141" s="132"/>
      <c r="AS141" s="132"/>
      <c r="AT141" s="132"/>
      <c r="AU141" s="132"/>
      <c r="AV141" s="132"/>
      <c r="AW141" s="132"/>
    </row>
    <row r="142" spans="1:49" s="14" customFormat="1" x14ac:dyDescent="0.25">
      <c r="A142" s="125" t="str">
        <f t="shared" si="44"/>
        <v>Mapa</v>
      </c>
      <c r="B142" s="126"/>
      <c r="C142" s="127"/>
      <c r="D142" s="126"/>
      <c r="E142" s="128"/>
      <c r="F142" s="127"/>
      <c r="G142" s="127"/>
      <c r="H142" s="129"/>
      <c r="I142" s="127"/>
      <c r="J142" s="129"/>
      <c r="K142" s="127"/>
      <c r="L142" s="127"/>
      <c r="M142" s="127"/>
      <c r="N142" s="127"/>
      <c r="O142" s="127"/>
      <c r="P142" s="127"/>
      <c r="Q142" s="127"/>
      <c r="R142" s="127"/>
      <c r="S142" s="123" t="s">
        <v>113</v>
      </c>
      <c r="T142" s="106">
        <f>ROUND((X142/31)*27,0)</f>
        <v>44</v>
      </c>
      <c r="U142" s="131">
        <v>21</v>
      </c>
      <c r="V142" s="106">
        <f>ROUND((X142/31)*22,0)</f>
        <v>35</v>
      </c>
      <c r="W142" s="132"/>
      <c r="X142" s="106">
        <v>50</v>
      </c>
      <c r="Y142" s="132"/>
      <c r="Z142" s="132">
        <v>57</v>
      </c>
      <c r="AA142" s="132">
        <v>57</v>
      </c>
      <c r="AB142" s="132">
        <v>57</v>
      </c>
      <c r="AC142" s="132">
        <v>57</v>
      </c>
      <c r="AD142" s="132">
        <v>50</v>
      </c>
      <c r="AE142" s="132">
        <v>70</v>
      </c>
      <c r="AF142" s="132">
        <v>84</v>
      </c>
      <c r="AG142" s="132">
        <v>84</v>
      </c>
      <c r="AH142" s="132">
        <v>84</v>
      </c>
      <c r="AI142" s="132">
        <v>57</v>
      </c>
      <c r="AJ142" s="132">
        <v>64</v>
      </c>
      <c r="AK142" s="132">
        <v>64</v>
      </c>
      <c r="AL142" s="132">
        <v>56</v>
      </c>
      <c r="AM142" s="132">
        <v>63</v>
      </c>
      <c r="AN142" s="132">
        <v>56</v>
      </c>
      <c r="AO142" s="132">
        <v>56</v>
      </c>
      <c r="AP142" s="132">
        <v>63</v>
      </c>
      <c r="AQ142" s="132">
        <v>63</v>
      </c>
      <c r="AR142" s="132"/>
      <c r="AS142" s="132"/>
      <c r="AT142" s="132"/>
      <c r="AU142" s="132"/>
      <c r="AV142" s="132"/>
      <c r="AW142" s="132"/>
    </row>
    <row r="143" spans="1:49" s="14" customFormat="1" hidden="1" x14ac:dyDescent="0.25">
      <c r="A143" s="125">
        <f t="shared" si="44"/>
        <v>0</v>
      </c>
      <c r="B143" s="126"/>
      <c r="C143" s="127"/>
      <c r="D143" s="126"/>
      <c r="E143" s="128"/>
      <c r="F143" s="127"/>
      <c r="G143" s="127"/>
      <c r="H143" s="129"/>
      <c r="I143" s="127"/>
      <c r="J143" s="129"/>
      <c r="K143" s="127"/>
      <c r="L143" s="127"/>
      <c r="M143" s="127"/>
      <c r="N143" s="127"/>
      <c r="O143" s="127"/>
      <c r="P143" s="127"/>
      <c r="Q143" s="127"/>
      <c r="R143" s="127"/>
      <c r="S143" s="133"/>
      <c r="T143" s="133"/>
      <c r="U143" s="131"/>
      <c r="V143" s="133"/>
      <c r="W143" s="134"/>
      <c r="X143" s="108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</row>
    <row r="144" spans="1:49" s="14" customFormat="1" hidden="1" x14ac:dyDescent="0.25">
      <c r="A144" s="125">
        <f t="shared" si="44"/>
        <v>0</v>
      </c>
      <c r="B144" s="126"/>
      <c r="C144" s="127"/>
      <c r="D144" s="126"/>
      <c r="E144" s="128"/>
      <c r="F144" s="127"/>
      <c r="G144" s="127"/>
      <c r="H144" s="129"/>
      <c r="I144" s="127"/>
      <c r="J144" s="129"/>
      <c r="K144" s="127"/>
      <c r="L144" s="127"/>
      <c r="M144" s="127"/>
      <c r="N144" s="127"/>
      <c r="O144" s="127"/>
      <c r="P144" s="127"/>
      <c r="Q144" s="127"/>
      <c r="R144" s="127"/>
      <c r="S144" s="133"/>
      <c r="T144" s="133"/>
      <c r="U144" s="131"/>
      <c r="V144" s="133"/>
      <c r="W144" s="134"/>
      <c r="X144" s="108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</row>
    <row r="145" spans="1:49" s="14" customFormat="1" x14ac:dyDescent="0.25">
      <c r="A145" s="125" t="str">
        <f t="shared" si="44"/>
        <v>Punção Aspirativa por Agulha Fina (PAAF): Mama</v>
      </c>
      <c r="B145" s="126"/>
      <c r="C145" s="127"/>
      <c r="D145" s="126"/>
      <c r="E145" s="128"/>
      <c r="F145" s="127"/>
      <c r="G145" s="127"/>
      <c r="H145" s="129"/>
      <c r="I145" s="127"/>
      <c r="J145" s="129"/>
      <c r="K145" s="127"/>
      <c r="L145" s="127"/>
      <c r="M145" s="127"/>
      <c r="N145" s="127"/>
      <c r="O145" s="127"/>
      <c r="P145" s="127"/>
      <c r="Q145" s="127"/>
      <c r="R145" s="127"/>
      <c r="S145" s="123" t="s">
        <v>114</v>
      </c>
      <c r="T145" s="106">
        <f t="shared" ref="T145:T153" si="48">ROUND((X145/31)*27,0)</f>
        <v>4</v>
      </c>
      <c r="U145" s="131">
        <v>0</v>
      </c>
      <c r="V145" s="106">
        <f t="shared" ref="V145:V153" si="49">ROUND((X145/31)*22,0)</f>
        <v>4</v>
      </c>
      <c r="W145" s="132"/>
      <c r="X145" s="106">
        <v>5</v>
      </c>
      <c r="Y145" s="132"/>
      <c r="Z145" s="132">
        <v>0</v>
      </c>
      <c r="AA145" s="132">
        <v>6</v>
      </c>
      <c r="AB145" s="132">
        <v>6</v>
      </c>
      <c r="AC145" s="132">
        <v>6</v>
      </c>
      <c r="AD145" s="132">
        <v>5</v>
      </c>
      <c r="AE145" s="132">
        <v>5</v>
      </c>
      <c r="AF145" s="132">
        <v>5</v>
      </c>
      <c r="AG145" s="132">
        <v>5</v>
      </c>
      <c r="AH145" s="132">
        <v>5</v>
      </c>
      <c r="AI145" s="132">
        <v>5</v>
      </c>
      <c r="AJ145" s="132">
        <v>5</v>
      </c>
      <c r="AK145" s="132">
        <v>5</v>
      </c>
      <c r="AL145" s="132">
        <v>5</v>
      </c>
      <c r="AM145" s="132">
        <v>5</v>
      </c>
      <c r="AN145" s="132">
        <v>5</v>
      </c>
      <c r="AO145" s="132">
        <v>5</v>
      </c>
      <c r="AP145" s="132">
        <v>5</v>
      </c>
      <c r="AQ145" s="132">
        <v>5</v>
      </c>
      <c r="AR145" s="132"/>
      <c r="AS145" s="132"/>
      <c r="AT145" s="132"/>
      <c r="AU145" s="132"/>
      <c r="AV145" s="132"/>
      <c r="AW145" s="132"/>
    </row>
    <row r="146" spans="1:49" s="14" customFormat="1" x14ac:dyDescent="0.25">
      <c r="A146" s="125" t="str">
        <f t="shared" si="44"/>
        <v>Punção Aspirativa por Agulha Fina (PAAF): Tireóide</v>
      </c>
      <c r="B146" s="126"/>
      <c r="C146" s="127"/>
      <c r="D146" s="126"/>
      <c r="E146" s="128"/>
      <c r="F146" s="127"/>
      <c r="G146" s="127"/>
      <c r="H146" s="129"/>
      <c r="I146" s="127"/>
      <c r="J146" s="129"/>
      <c r="K146" s="127"/>
      <c r="L146" s="127"/>
      <c r="M146" s="127"/>
      <c r="N146" s="127"/>
      <c r="O146" s="127"/>
      <c r="P146" s="127"/>
      <c r="Q146" s="127"/>
      <c r="R146" s="127"/>
      <c r="S146" s="123" t="s">
        <v>115</v>
      </c>
      <c r="T146" s="106">
        <f t="shared" si="48"/>
        <v>9</v>
      </c>
      <c r="U146" s="131">
        <v>0</v>
      </c>
      <c r="V146" s="106">
        <f t="shared" si="49"/>
        <v>7</v>
      </c>
      <c r="W146" s="132"/>
      <c r="X146" s="106">
        <v>10</v>
      </c>
      <c r="Y146" s="132"/>
      <c r="Z146" s="132">
        <v>0</v>
      </c>
      <c r="AA146" s="132">
        <v>12</v>
      </c>
      <c r="AB146" s="132">
        <v>12</v>
      </c>
      <c r="AC146" s="132">
        <v>0</v>
      </c>
      <c r="AD146" s="132">
        <v>10</v>
      </c>
      <c r="AE146" s="132">
        <v>10</v>
      </c>
      <c r="AF146" s="132">
        <v>10</v>
      </c>
      <c r="AG146" s="132">
        <v>10</v>
      </c>
      <c r="AH146" s="132">
        <v>10</v>
      </c>
      <c r="AI146" s="132">
        <v>10</v>
      </c>
      <c r="AJ146" s="132">
        <v>10</v>
      </c>
      <c r="AK146" s="132">
        <v>10</v>
      </c>
      <c r="AL146" s="132">
        <v>10</v>
      </c>
      <c r="AM146" s="132">
        <v>10</v>
      </c>
      <c r="AN146" s="132">
        <v>10</v>
      </c>
      <c r="AO146" s="132">
        <v>10</v>
      </c>
      <c r="AP146" s="132">
        <v>10</v>
      </c>
      <c r="AQ146" s="132">
        <v>10</v>
      </c>
      <c r="AR146" s="132"/>
      <c r="AS146" s="132"/>
      <c r="AT146" s="132"/>
      <c r="AU146" s="132"/>
      <c r="AV146" s="132"/>
      <c r="AW146" s="132"/>
    </row>
    <row r="147" spans="1:49" s="14" customFormat="1" x14ac:dyDescent="0.25">
      <c r="A147" s="125" t="str">
        <f t="shared" si="44"/>
        <v>Punção Aspirativa por Agulha Grossa</v>
      </c>
      <c r="B147" s="126"/>
      <c r="C147" s="127"/>
      <c r="D147" s="126"/>
      <c r="E147" s="128"/>
      <c r="F147" s="127"/>
      <c r="G147" s="127"/>
      <c r="H147" s="129"/>
      <c r="I147" s="127"/>
      <c r="J147" s="129"/>
      <c r="K147" s="127"/>
      <c r="L147" s="127"/>
      <c r="M147" s="127"/>
      <c r="N147" s="127"/>
      <c r="O147" s="127"/>
      <c r="P147" s="127"/>
      <c r="Q147" s="127"/>
      <c r="R147" s="127"/>
      <c r="S147" s="123" t="s">
        <v>116</v>
      </c>
      <c r="T147" s="106">
        <f t="shared" si="48"/>
        <v>4</v>
      </c>
      <c r="U147" s="131">
        <v>0</v>
      </c>
      <c r="V147" s="106">
        <f t="shared" si="49"/>
        <v>4</v>
      </c>
      <c r="W147" s="132"/>
      <c r="X147" s="106">
        <v>5</v>
      </c>
      <c r="Y147" s="132"/>
      <c r="Z147" s="132">
        <v>0</v>
      </c>
      <c r="AA147" s="132">
        <v>6</v>
      </c>
      <c r="AB147" s="132">
        <v>6</v>
      </c>
      <c r="AC147" s="132">
        <v>6</v>
      </c>
      <c r="AD147" s="132">
        <v>5</v>
      </c>
      <c r="AE147" s="132">
        <v>5</v>
      </c>
      <c r="AF147" s="132">
        <v>5</v>
      </c>
      <c r="AG147" s="132">
        <v>5</v>
      </c>
      <c r="AH147" s="132">
        <v>5</v>
      </c>
      <c r="AI147" s="132">
        <v>5</v>
      </c>
      <c r="AJ147" s="132">
        <v>5</v>
      </c>
      <c r="AK147" s="132">
        <v>5</v>
      </c>
      <c r="AL147" s="132">
        <v>5</v>
      </c>
      <c r="AM147" s="132">
        <v>5</v>
      </c>
      <c r="AN147" s="132">
        <v>5</v>
      </c>
      <c r="AO147" s="132">
        <v>5</v>
      </c>
      <c r="AP147" s="132">
        <v>5</v>
      </c>
      <c r="AQ147" s="132">
        <v>5</v>
      </c>
      <c r="AR147" s="132"/>
      <c r="AS147" s="132"/>
      <c r="AT147" s="132"/>
      <c r="AU147" s="132"/>
      <c r="AV147" s="132"/>
      <c r="AW147" s="132"/>
    </row>
    <row r="148" spans="1:49" s="14" customFormat="1" x14ac:dyDescent="0.25">
      <c r="A148" s="125" t="str">
        <f t="shared" si="44"/>
        <v>Radiologia</v>
      </c>
      <c r="B148" s="126"/>
      <c r="C148" s="127"/>
      <c r="D148" s="126"/>
      <c r="E148" s="128"/>
      <c r="F148" s="127"/>
      <c r="G148" s="127"/>
      <c r="H148" s="129"/>
      <c r="I148" s="127"/>
      <c r="J148" s="129"/>
      <c r="K148" s="127"/>
      <c r="L148" s="127"/>
      <c r="M148" s="127"/>
      <c r="N148" s="127"/>
      <c r="O148" s="127"/>
      <c r="P148" s="127"/>
      <c r="Q148" s="127"/>
      <c r="R148" s="127"/>
      <c r="S148" s="123" t="s">
        <v>117</v>
      </c>
      <c r="T148" s="106">
        <f t="shared" si="48"/>
        <v>78</v>
      </c>
      <c r="U148" s="131">
        <v>396</v>
      </c>
      <c r="V148" s="106">
        <f t="shared" si="49"/>
        <v>64</v>
      </c>
      <c r="W148" s="132"/>
      <c r="X148" s="106">
        <v>90</v>
      </c>
      <c r="Y148" s="132"/>
      <c r="Z148" s="132">
        <v>120</v>
      </c>
      <c r="AA148" s="132">
        <v>126</v>
      </c>
      <c r="AB148" s="132">
        <v>120</v>
      </c>
      <c r="AC148" s="132">
        <v>168</v>
      </c>
      <c r="AD148" s="132">
        <v>145</v>
      </c>
      <c r="AE148" s="132">
        <v>460</v>
      </c>
      <c r="AF148" s="132">
        <v>560</v>
      </c>
      <c r="AG148" s="132">
        <v>616</v>
      </c>
      <c r="AH148" s="132">
        <v>644</v>
      </c>
      <c r="AI148" s="132">
        <v>532</v>
      </c>
      <c r="AJ148" s="132">
        <v>616</v>
      </c>
      <c r="AK148" s="132">
        <v>180</v>
      </c>
      <c r="AL148" s="132">
        <v>96</v>
      </c>
      <c r="AM148" s="132">
        <v>115</v>
      </c>
      <c r="AN148" s="132">
        <v>90</v>
      </c>
      <c r="AO148" s="132">
        <v>400</v>
      </c>
      <c r="AP148" s="132">
        <v>204</v>
      </c>
      <c r="AQ148" s="132">
        <v>230</v>
      </c>
      <c r="AR148" s="132"/>
      <c r="AS148" s="132"/>
      <c r="AT148" s="132"/>
      <c r="AU148" s="132"/>
      <c r="AV148" s="132"/>
      <c r="AW148" s="132"/>
    </row>
    <row r="149" spans="1:49" s="14" customFormat="1" x14ac:dyDescent="0.25">
      <c r="A149" s="125" t="str">
        <f t="shared" si="44"/>
        <v>Teste Ergométrico</v>
      </c>
      <c r="B149" s="126"/>
      <c r="C149" s="127"/>
      <c r="D149" s="126"/>
      <c r="E149" s="128"/>
      <c r="F149" s="127"/>
      <c r="G149" s="127"/>
      <c r="H149" s="129"/>
      <c r="I149" s="127"/>
      <c r="J149" s="129"/>
      <c r="K149" s="127"/>
      <c r="L149" s="127"/>
      <c r="M149" s="127"/>
      <c r="N149" s="127"/>
      <c r="O149" s="127"/>
      <c r="P149" s="127"/>
      <c r="Q149" s="127"/>
      <c r="R149" s="127"/>
      <c r="S149" s="123" t="s">
        <v>118</v>
      </c>
      <c r="T149" s="106">
        <f t="shared" si="48"/>
        <v>52</v>
      </c>
      <c r="U149" s="131">
        <v>15</v>
      </c>
      <c r="V149" s="106">
        <f t="shared" si="49"/>
        <v>43</v>
      </c>
      <c r="W149" s="132"/>
      <c r="X149" s="106">
        <v>60</v>
      </c>
      <c r="Y149" s="132"/>
      <c r="Z149" s="132">
        <v>80</v>
      </c>
      <c r="AA149" s="132">
        <v>75</v>
      </c>
      <c r="AB149" s="132">
        <v>75</v>
      </c>
      <c r="AC149" s="132">
        <v>60</v>
      </c>
      <c r="AD149" s="132">
        <v>60</v>
      </c>
      <c r="AE149" s="132">
        <v>60</v>
      </c>
      <c r="AF149" s="132">
        <v>60</v>
      </c>
      <c r="AG149" s="132">
        <v>60</v>
      </c>
      <c r="AH149" s="132">
        <v>30</v>
      </c>
      <c r="AI149" s="132">
        <v>35</v>
      </c>
      <c r="AJ149" s="132">
        <v>60</v>
      </c>
      <c r="AK149" s="132">
        <v>60</v>
      </c>
      <c r="AL149" s="132">
        <v>60</v>
      </c>
      <c r="AM149" s="132">
        <v>60</v>
      </c>
      <c r="AN149" s="132">
        <v>60</v>
      </c>
      <c r="AO149" s="132">
        <v>60</v>
      </c>
      <c r="AP149" s="132">
        <v>60</v>
      </c>
      <c r="AQ149" s="132">
        <v>60</v>
      </c>
      <c r="AR149" s="132"/>
      <c r="AS149" s="132"/>
      <c r="AT149" s="132"/>
      <c r="AU149" s="132"/>
      <c r="AV149" s="132"/>
      <c r="AW149" s="132"/>
    </row>
    <row r="150" spans="1:49" s="14" customFormat="1" x14ac:dyDescent="0.25">
      <c r="A150" s="125" t="str">
        <f t="shared" si="44"/>
        <v>Tomografia</v>
      </c>
      <c r="B150" s="126"/>
      <c r="C150" s="127"/>
      <c r="D150" s="126"/>
      <c r="E150" s="128"/>
      <c r="F150" s="127"/>
      <c r="G150" s="127"/>
      <c r="H150" s="129"/>
      <c r="I150" s="127"/>
      <c r="J150" s="129"/>
      <c r="K150" s="127"/>
      <c r="L150" s="127"/>
      <c r="M150" s="127"/>
      <c r="N150" s="127"/>
      <c r="O150" s="127"/>
      <c r="P150" s="127"/>
      <c r="Q150" s="127"/>
      <c r="R150" s="127"/>
      <c r="S150" s="123" t="s">
        <v>119</v>
      </c>
      <c r="T150" s="106">
        <f t="shared" si="48"/>
        <v>131</v>
      </c>
      <c r="U150" s="131">
        <v>264</v>
      </c>
      <c r="V150" s="106">
        <f t="shared" si="49"/>
        <v>106</v>
      </c>
      <c r="W150" s="132"/>
      <c r="X150" s="106">
        <v>150</v>
      </c>
      <c r="Y150" s="132"/>
      <c r="Z150" s="132">
        <v>160</v>
      </c>
      <c r="AA150" s="132">
        <v>189</v>
      </c>
      <c r="AB150" s="132">
        <v>180</v>
      </c>
      <c r="AC150" s="132">
        <v>189</v>
      </c>
      <c r="AD150" s="132">
        <v>168</v>
      </c>
      <c r="AE150" s="132">
        <v>276</v>
      </c>
      <c r="AF150" s="132">
        <v>200</v>
      </c>
      <c r="AG150" s="132">
        <v>220</v>
      </c>
      <c r="AH150" s="132">
        <v>230</v>
      </c>
      <c r="AI150" s="132">
        <v>190</v>
      </c>
      <c r="AJ150" s="132">
        <v>308</v>
      </c>
      <c r="AK150" s="132">
        <v>252</v>
      </c>
      <c r="AL150" s="132">
        <v>128</v>
      </c>
      <c r="AM150" s="132">
        <v>152</v>
      </c>
      <c r="AN150" s="132">
        <v>120</v>
      </c>
      <c r="AO150" s="132">
        <v>255</v>
      </c>
      <c r="AP150" s="132">
        <v>200</v>
      </c>
      <c r="AQ150" s="132">
        <v>230</v>
      </c>
      <c r="AR150" s="132"/>
      <c r="AS150" s="132"/>
      <c r="AT150" s="132"/>
      <c r="AU150" s="132"/>
      <c r="AV150" s="132"/>
      <c r="AW150" s="132"/>
    </row>
    <row r="151" spans="1:49" s="14" customFormat="1" x14ac:dyDescent="0.25">
      <c r="A151" s="125" t="str">
        <f t="shared" si="44"/>
        <v>Ultrassonografia</v>
      </c>
      <c r="B151" s="126"/>
      <c r="C151" s="127"/>
      <c r="D151" s="126"/>
      <c r="E151" s="128"/>
      <c r="F151" s="127"/>
      <c r="G151" s="127"/>
      <c r="H151" s="129"/>
      <c r="I151" s="127"/>
      <c r="J151" s="129"/>
      <c r="K151" s="127"/>
      <c r="L151" s="127"/>
      <c r="M151" s="127"/>
      <c r="N151" s="127"/>
      <c r="O151" s="127"/>
      <c r="P151" s="127"/>
      <c r="Q151" s="127"/>
      <c r="R151" s="127"/>
      <c r="S151" s="123" t="s">
        <v>120</v>
      </c>
      <c r="T151" s="106">
        <f t="shared" si="48"/>
        <v>131</v>
      </c>
      <c r="U151" s="131">
        <v>152</v>
      </c>
      <c r="V151" s="106">
        <f t="shared" si="49"/>
        <v>106</v>
      </c>
      <c r="W151" s="132"/>
      <c r="X151" s="106">
        <v>150</v>
      </c>
      <c r="Y151" s="132"/>
      <c r="Z151" s="132">
        <v>219</v>
      </c>
      <c r="AA151" s="132">
        <v>219</v>
      </c>
      <c r="AB151" s="132">
        <v>354</v>
      </c>
      <c r="AC151" s="132">
        <v>150</v>
      </c>
      <c r="AD151" s="132">
        <v>150</v>
      </c>
      <c r="AE151" s="132">
        <v>150</v>
      </c>
      <c r="AF151" s="132">
        <v>200</v>
      </c>
      <c r="AG151" s="132">
        <v>200</v>
      </c>
      <c r="AH151" s="132">
        <v>210</v>
      </c>
      <c r="AI151" s="132">
        <v>170</v>
      </c>
      <c r="AJ151" s="132">
        <v>150</v>
      </c>
      <c r="AK151" s="132">
        <v>155</v>
      </c>
      <c r="AL151" s="132">
        <v>150</v>
      </c>
      <c r="AM151" s="132">
        <v>150</v>
      </c>
      <c r="AN151" s="132">
        <v>150</v>
      </c>
      <c r="AO151" s="132">
        <v>190</v>
      </c>
      <c r="AP151" s="132">
        <v>150</v>
      </c>
      <c r="AQ151" s="132">
        <v>190</v>
      </c>
      <c r="AR151" s="132"/>
      <c r="AS151" s="132"/>
      <c r="AT151" s="132"/>
      <c r="AU151" s="132"/>
      <c r="AV151" s="132"/>
      <c r="AW151" s="132"/>
    </row>
    <row r="152" spans="1:49" s="14" customFormat="1" x14ac:dyDescent="0.25">
      <c r="A152" s="125" t="str">
        <f t="shared" si="44"/>
        <v>Urodinâmica</v>
      </c>
      <c r="B152" s="126"/>
      <c r="C152" s="127"/>
      <c r="D152" s="126"/>
      <c r="E152" s="128"/>
      <c r="F152" s="127"/>
      <c r="G152" s="127"/>
      <c r="H152" s="129"/>
      <c r="I152" s="127"/>
      <c r="J152" s="129"/>
      <c r="K152" s="127"/>
      <c r="L152" s="127"/>
      <c r="M152" s="127"/>
      <c r="N152" s="127"/>
      <c r="O152" s="127"/>
      <c r="P152" s="127"/>
      <c r="Q152" s="127"/>
      <c r="R152" s="127"/>
      <c r="S152" s="123" t="s">
        <v>121</v>
      </c>
      <c r="T152" s="106">
        <f t="shared" si="48"/>
        <v>4</v>
      </c>
      <c r="U152" s="131">
        <v>0</v>
      </c>
      <c r="V152" s="106">
        <f t="shared" si="49"/>
        <v>4</v>
      </c>
      <c r="W152" s="132"/>
      <c r="X152" s="106">
        <v>5</v>
      </c>
      <c r="Y152" s="132"/>
      <c r="Z152" s="132">
        <v>0</v>
      </c>
      <c r="AA152" s="132">
        <v>0</v>
      </c>
      <c r="AB152" s="132">
        <v>0</v>
      </c>
      <c r="AC152" s="132">
        <v>0</v>
      </c>
      <c r="AD152" s="132">
        <v>0</v>
      </c>
      <c r="AE152" s="132">
        <v>0</v>
      </c>
      <c r="AF152" s="132">
        <v>0</v>
      </c>
      <c r="AG152" s="132">
        <v>0</v>
      </c>
      <c r="AH152" s="132">
        <v>0</v>
      </c>
      <c r="AI152" s="132">
        <v>0</v>
      </c>
      <c r="AJ152" s="132">
        <v>0</v>
      </c>
      <c r="AK152" s="132">
        <v>0</v>
      </c>
      <c r="AL152" s="132">
        <v>0</v>
      </c>
      <c r="AM152" s="132">
        <v>0</v>
      </c>
      <c r="AN152" s="132">
        <v>0</v>
      </c>
      <c r="AO152" s="132">
        <v>0</v>
      </c>
      <c r="AP152" s="132">
        <v>0</v>
      </c>
      <c r="AQ152" s="132">
        <v>0</v>
      </c>
      <c r="AR152" s="132"/>
      <c r="AS152" s="132"/>
      <c r="AT152" s="132"/>
      <c r="AU152" s="132"/>
      <c r="AV152" s="132"/>
      <c r="AW152" s="132"/>
    </row>
    <row r="153" spans="1:49" s="14" customFormat="1" x14ac:dyDescent="0.25">
      <c r="A153" s="125" t="str">
        <f t="shared" si="44"/>
        <v>Videolaringoscopia</v>
      </c>
      <c r="B153" s="126"/>
      <c r="C153" s="127"/>
      <c r="D153" s="126"/>
      <c r="E153" s="128"/>
      <c r="F153" s="127"/>
      <c r="G153" s="127"/>
      <c r="H153" s="129"/>
      <c r="I153" s="127"/>
      <c r="J153" s="129"/>
      <c r="K153" s="127"/>
      <c r="L153" s="127"/>
      <c r="M153" s="127"/>
      <c r="N153" s="127"/>
      <c r="O153" s="127"/>
      <c r="P153" s="127"/>
      <c r="Q153" s="127"/>
      <c r="R153" s="127"/>
      <c r="S153" s="123" t="s">
        <v>122</v>
      </c>
      <c r="T153" s="106">
        <f t="shared" si="48"/>
        <v>9</v>
      </c>
      <c r="U153" s="131">
        <v>0</v>
      </c>
      <c r="V153" s="106">
        <f t="shared" si="49"/>
        <v>7</v>
      </c>
      <c r="W153" s="132"/>
      <c r="X153" s="106">
        <v>10</v>
      </c>
      <c r="Y153" s="132"/>
      <c r="Z153" s="132">
        <v>0</v>
      </c>
      <c r="AA153" s="132">
        <v>0</v>
      </c>
      <c r="AB153" s="132">
        <v>0</v>
      </c>
      <c r="AC153" s="132">
        <v>0</v>
      </c>
      <c r="AD153" s="132">
        <v>0</v>
      </c>
      <c r="AE153" s="132">
        <v>0</v>
      </c>
      <c r="AF153" s="132">
        <v>0</v>
      </c>
      <c r="AG153" s="132">
        <v>0</v>
      </c>
      <c r="AH153" s="132">
        <v>0</v>
      </c>
      <c r="AI153" s="132">
        <v>0</v>
      </c>
      <c r="AJ153" s="132">
        <v>0</v>
      </c>
      <c r="AK153" s="132">
        <v>0</v>
      </c>
      <c r="AL153" s="132">
        <v>10</v>
      </c>
      <c r="AM153" s="132">
        <v>10</v>
      </c>
      <c r="AN153" s="132">
        <v>10</v>
      </c>
      <c r="AO153" s="132">
        <v>10</v>
      </c>
      <c r="AP153" s="132">
        <v>10</v>
      </c>
      <c r="AQ153" s="132">
        <v>10</v>
      </c>
      <c r="AR153" s="132"/>
      <c r="AS153" s="132"/>
      <c r="AT153" s="132"/>
      <c r="AU153" s="132"/>
      <c r="AV153" s="132"/>
      <c r="AW153" s="132"/>
    </row>
    <row r="154" spans="1:49" s="14" customFormat="1" x14ac:dyDescent="0.25">
      <c r="A154" s="125" t="str">
        <f t="shared" si="44"/>
        <v>TOTAL</v>
      </c>
      <c r="B154" s="126"/>
      <c r="C154" s="127"/>
      <c r="D154" s="126"/>
      <c r="E154" s="128"/>
      <c r="F154" s="127"/>
      <c r="G154" s="127"/>
      <c r="H154" s="129"/>
      <c r="I154" s="127"/>
      <c r="J154" s="129"/>
      <c r="K154" s="127"/>
      <c r="L154" s="127"/>
      <c r="M154" s="127"/>
      <c r="N154" s="127"/>
      <c r="O154" s="127"/>
      <c r="P154" s="127"/>
      <c r="Q154" s="127"/>
      <c r="R154" s="127"/>
      <c r="S154" s="135" t="s">
        <v>15</v>
      </c>
      <c r="T154" s="136">
        <f t="shared" ref="T154:AW154" si="50">SUM(T127:T153)</f>
        <v>1099</v>
      </c>
      <c r="U154" s="136">
        <f t="shared" si="50"/>
        <v>1306</v>
      </c>
      <c r="V154" s="136">
        <f t="shared" si="50"/>
        <v>894</v>
      </c>
      <c r="W154" s="136">
        <f t="shared" si="50"/>
        <v>0</v>
      </c>
      <c r="X154" s="136">
        <f t="shared" si="50"/>
        <v>1260</v>
      </c>
      <c r="Y154" s="136">
        <f t="shared" si="50"/>
        <v>0</v>
      </c>
      <c r="Z154" s="136">
        <f t="shared" si="50"/>
        <v>1532</v>
      </c>
      <c r="AA154" s="136">
        <f t="shared" si="50"/>
        <v>1607</v>
      </c>
      <c r="AB154" s="136">
        <f t="shared" si="50"/>
        <v>1713</v>
      </c>
      <c r="AC154" s="136">
        <f t="shared" si="50"/>
        <v>1369</v>
      </c>
      <c r="AD154" s="136">
        <f t="shared" si="50"/>
        <v>1277</v>
      </c>
      <c r="AE154" s="136">
        <f t="shared" si="50"/>
        <v>1997</v>
      </c>
      <c r="AF154" s="136">
        <f t="shared" si="50"/>
        <v>2000</v>
      </c>
      <c r="AG154" s="136">
        <f t="shared" si="50"/>
        <v>2126</v>
      </c>
      <c r="AH154" s="136">
        <f t="shared" si="50"/>
        <v>2424</v>
      </c>
      <c r="AI154" s="136">
        <f t="shared" si="50"/>
        <v>1940</v>
      </c>
      <c r="AJ154" s="136">
        <f t="shared" si="50"/>
        <v>2197</v>
      </c>
      <c r="AK154" s="136">
        <f t="shared" si="50"/>
        <v>1739</v>
      </c>
      <c r="AL154" s="136">
        <f t="shared" si="50"/>
        <v>1284</v>
      </c>
      <c r="AM154" s="136">
        <f t="shared" si="50"/>
        <v>1392</v>
      </c>
      <c r="AN154" s="136">
        <f t="shared" si="50"/>
        <v>1215</v>
      </c>
      <c r="AO154" s="136">
        <f t="shared" si="50"/>
        <v>2096</v>
      </c>
      <c r="AP154" s="136">
        <f t="shared" si="50"/>
        <v>1704</v>
      </c>
      <c r="AQ154" s="136">
        <f t="shared" si="50"/>
        <v>1785</v>
      </c>
      <c r="AR154" s="136">
        <f t="shared" si="50"/>
        <v>0</v>
      </c>
      <c r="AS154" s="136">
        <f t="shared" si="50"/>
        <v>0</v>
      </c>
      <c r="AT154" s="136">
        <f t="shared" si="50"/>
        <v>0</v>
      </c>
      <c r="AU154" s="136">
        <f t="shared" si="50"/>
        <v>0</v>
      </c>
      <c r="AV154" s="136">
        <f t="shared" si="50"/>
        <v>0</v>
      </c>
      <c r="AW154" s="136">
        <f t="shared" si="50"/>
        <v>0</v>
      </c>
    </row>
    <row r="155" spans="1:49" x14ac:dyDescent="0.25">
      <c r="A155" s="125">
        <f t="shared" si="44"/>
        <v>0</v>
      </c>
    </row>
    <row r="156" spans="1:49" s="14" customFormat="1" x14ac:dyDescent="0.25">
      <c r="A156" s="125" t="str">
        <f t="shared" si="44"/>
        <v>15. SADT EXTERNO AGENDADO</v>
      </c>
      <c r="B156" s="126"/>
      <c r="C156" s="127"/>
      <c r="D156" s="126"/>
      <c r="E156" s="128"/>
      <c r="F156" s="127"/>
      <c r="G156" s="127"/>
      <c r="H156" s="129"/>
      <c r="I156" s="127"/>
      <c r="J156" s="129"/>
      <c r="K156" s="127"/>
      <c r="L156" s="127"/>
      <c r="M156" s="127"/>
      <c r="N156" s="127"/>
      <c r="O156" s="127"/>
      <c r="P156" s="127"/>
      <c r="Q156" s="127"/>
      <c r="R156" s="127"/>
      <c r="S156" s="65" t="s">
        <v>123</v>
      </c>
      <c r="T156" s="40"/>
      <c r="U156" s="8" t="str">
        <f>U$4</f>
        <v>05-31/jan de 2025</v>
      </c>
      <c r="V156" s="40"/>
      <c r="W156" s="8" t="str">
        <f>W$4</f>
        <v>10-31/jan de 2025</v>
      </c>
      <c r="X156" s="8" t="str">
        <f>X126</f>
        <v>Meta Mensal</v>
      </c>
      <c r="Y156" s="8">
        <f t="shared" ref="Y156:AW156" si="51">Y$4</f>
        <v>45658</v>
      </c>
      <c r="Z156" s="8">
        <f t="shared" si="51"/>
        <v>45689</v>
      </c>
      <c r="AA156" s="8">
        <f t="shared" si="51"/>
        <v>45717</v>
      </c>
      <c r="AB156" s="8">
        <f t="shared" si="51"/>
        <v>45748</v>
      </c>
      <c r="AC156" s="8">
        <f t="shared" si="51"/>
        <v>45778</v>
      </c>
      <c r="AD156" s="8">
        <f t="shared" si="51"/>
        <v>45809</v>
      </c>
      <c r="AE156" s="8">
        <f t="shared" si="51"/>
        <v>45839</v>
      </c>
      <c r="AF156" s="8">
        <f t="shared" si="51"/>
        <v>45870</v>
      </c>
      <c r="AG156" s="8">
        <f t="shared" si="51"/>
        <v>45901</v>
      </c>
      <c r="AH156" s="8">
        <f t="shared" si="51"/>
        <v>45931</v>
      </c>
      <c r="AI156" s="8">
        <f t="shared" si="51"/>
        <v>45962</v>
      </c>
      <c r="AJ156" s="8">
        <f t="shared" si="51"/>
        <v>45992</v>
      </c>
      <c r="AK156" s="8">
        <f t="shared" si="51"/>
        <v>46023</v>
      </c>
      <c r="AL156" s="8">
        <f t="shared" si="51"/>
        <v>46054</v>
      </c>
      <c r="AM156" s="8">
        <f t="shared" si="51"/>
        <v>46082</v>
      </c>
      <c r="AN156" s="8">
        <f t="shared" si="51"/>
        <v>46113</v>
      </c>
      <c r="AO156" s="8">
        <f t="shared" si="51"/>
        <v>46143</v>
      </c>
      <c r="AP156" s="8">
        <f t="shared" si="51"/>
        <v>46174</v>
      </c>
      <c r="AQ156" s="8">
        <f t="shared" si="51"/>
        <v>46204</v>
      </c>
      <c r="AR156" s="8">
        <f t="shared" si="51"/>
        <v>46235</v>
      </c>
      <c r="AS156" s="8">
        <f t="shared" si="51"/>
        <v>46266</v>
      </c>
      <c r="AT156" s="8">
        <f t="shared" si="51"/>
        <v>46296</v>
      </c>
      <c r="AU156" s="8">
        <f t="shared" si="51"/>
        <v>46327</v>
      </c>
      <c r="AV156" s="8">
        <f t="shared" si="51"/>
        <v>46357</v>
      </c>
      <c r="AW156" s="8">
        <f t="shared" si="51"/>
        <v>46388</v>
      </c>
    </row>
    <row r="157" spans="1:49" s="14" customFormat="1" x14ac:dyDescent="0.25">
      <c r="A157" s="125" t="str">
        <f t="shared" si="44"/>
        <v>Audiometria</v>
      </c>
      <c r="B157" s="126"/>
      <c r="C157" s="127"/>
      <c r="D157" s="126"/>
      <c r="E157" s="128"/>
      <c r="F157" s="127"/>
      <c r="G157" s="127"/>
      <c r="H157" s="129"/>
      <c r="I157" s="127"/>
      <c r="J157" s="129"/>
      <c r="K157" s="127"/>
      <c r="L157" s="127"/>
      <c r="M157" s="127"/>
      <c r="N157" s="127"/>
      <c r="O157" s="127"/>
      <c r="P157" s="127"/>
      <c r="Q157" s="127"/>
      <c r="R157" s="127"/>
      <c r="S157" s="124" t="s">
        <v>99</v>
      </c>
      <c r="T157" s="113"/>
      <c r="U157" s="131">
        <v>0</v>
      </c>
      <c r="V157" s="113"/>
      <c r="W157" s="132"/>
      <c r="X157" s="106">
        <v>5</v>
      </c>
      <c r="Y157" s="132"/>
      <c r="Z157" s="106">
        <v>0</v>
      </c>
      <c r="AA157" s="132">
        <v>0</v>
      </c>
      <c r="AB157" s="132">
        <v>0</v>
      </c>
      <c r="AC157" s="132">
        <v>0</v>
      </c>
      <c r="AD157" s="132">
        <v>0</v>
      </c>
      <c r="AE157" s="132">
        <v>0</v>
      </c>
      <c r="AF157" s="132">
        <v>0</v>
      </c>
      <c r="AG157" s="132">
        <v>0</v>
      </c>
      <c r="AH157" s="132">
        <v>0</v>
      </c>
      <c r="AI157" s="132">
        <v>0</v>
      </c>
      <c r="AJ157" s="132">
        <v>0</v>
      </c>
      <c r="AK157" s="132">
        <v>0</v>
      </c>
      <c r="AL157" s="132">
        <v>0</v>
      </c>
      <c r="AM157" s="132">
        <v>0</v>
      </c>
      <c r="AN157" s="132">
        <v>0</v>
      </c>
      <c r="AO157" s="132">
        <v>0</v>
      </c>
      <c r="AP157" s="132">
        <v>13</v>
      </c>
      <c r="AQ157" s="132">
        <v>15</v>
      </c>
      <c r="AR157" s="132"/>
      <c r="AS157" s="132"/>
      <c r="AT157" s="132"/>
      <c r="AU157" s="132"/>
      <c r="AV157" s="132"/>
      <c r="AW157" s="132"/>
    </row>
    <row r="158" spans="1:49" s="14" customFormat="1" x14ac:dyDescent="0.25">
      <c r="A158" s="125" t="str">
        <f t="shared" si="44"/>
        <v>Cistoscopia</v>
      </c>
      <c r="B158" s="126"/>
      <c r="C158" s="127"/>
      <c r="D158" s="126"/>
      <c r="E158" s="128"/>
      <c r="F158" s="127"/>
      <c r="G158" s="127"/>
      <c r="H158" s="129"/>
      <c r="I158" s="127"/>
      <c r="J158" s="129"/>
      <c r="K158" s="127"/>
      <c r="L158" s="127"/>
      <c r="M158" s="127"/>
      <c r="N158" s="127"/>
      <c r="O158" s="127"/>
      <c r="P158" s="127"/>
      <c r="Q158" s="127"/>
      <c r="R158" s="127"/>
      <c r="S158" s="124" t="s">
        <v>100</v>
      </c>
      <c r="T158" s="113"/>
      <c r="U158" s="131">
        <v>0</v>
      </c>
      <c r="V158" s="113"/>
      <c r="W158" s="132"/>
      <c r="X158" s="106">
        <v>5</v>
      </c>
      <c r="Y158" s="132"/>
      <c r="Z158" s="106">
        <v>0</v>
      </c>
      <c r="AA158" s="132">
        <v>0</v>
      </c>
      <c r="AB158" s="132">
        <v>0</v>
      </c>
      <c r="AC158" s="132">
        <v>0</v>
      </c>
      <c r="AD158" s="132">
        <v>0</v>
      </c>
      <c r="AE158" s="132">
        <v>0</v>
      </c>
      <c r="AF158" s="132">
        <v>0</v>
      </c>
      <c r="AG158" s="132">
        <v>0</v>
      </c>
      <c r="AH158" s="132">
        <v>0</v>
      </c>
      <c r="AI158" s="132">
        <v>0</v>
      </c>
      <c r="AJ158" s="132">
        <v>0</v>
      </c>
      <c r="AK158" s="132">
        <v>0</v>
      </c>
      <c r="AL158" s="132">
        <v>0</v>
      </c>
      <c r="AM158" s="132">
        <v>0</v>
      </c>
      <c r="AN158" s="132">
        <v>0</v>
      </c>
      <c r="AO158" s="132">
        <v>0</v>
      </c>
      <c r="AP158" s="132">
        <v>0</v>
      </c>
      <c r="AQ158" s="132">
        <v>0</v>
      </c>
      <c r="AR158" s="132"/>
      <c r="AS158" s="132"/>
      <c r="AT158" s="132"/>
      <c r="AU158" s="132"/>
      <c r="AV158" s="132"/>
      <c r="AW158" s="132"/>
    </row>
    <row r="159" spans="1:49" s="14" customFormat="1" x14ac:dyDescent="0.25">
      <c r="A159" s="125" t="str">
        <f t="shared" si="44"/>
        <v>Colonoscopia</v>
      </c>
      <c r="B159" s="126"/>
      <c r="C159" s="127"/>
      <c r="D159" s="126"/>
      <c r="E159" s="128"/>
      <c r="F159" s="127"/>
      <c r="G159" s="127"/>
      <c r="H159" s="129"/>
      <c r="I159" s="127"/>
      <c r="J159" s="129"/>
      <c r="K159" s="127"/>
      <c r="L159" s="127"/>
      <c r="M159" s="127"/>
      <c r="N159" s="127"/>
      <c r="O159" s="127"/>
      <c r="P159" s="127"/>
      <c r="Q159" s="127"/>
      <c r="R159" s="127"/>
      <c r="S159" s="124" t="s">
        <v>101</v>
      </c>
      <c r="T159" s="113"/>
      <c r="U159" s="131">
        <v>12</v>
      </c>
      <c r="V159" s="113"/>
      <c r="W159" s="132"/>
      <c r="X159" s="106">
        <v>100</v>
      </c>
      <c r="Y159" s="132"/>
      <c r="Z159" s="106">
        <v>103</v>
      </c>
      <c r="AA159" s="132">
        <v>58</v>
      </c>
      <c r="AB159" s="132">
        <v>76</v>
      </c>
      <c r="AC159" s="132">
        <v>69</v>
      </c>
      <c r="AD159" s="132">
        <v>67</v>
      </c>
      <c r="AE159" s="132">
        <v>72</v>
      </c>
      <c r="AF159" s="132">
        <v>91</v>
      </c>
      <c r="AG159" s="132">
        <v>89</v>
      </c>
      <c r="AH159" s="132">
        <v>27</v>
      </c>
      <c r="AI159" s="132">
        <v>91</v>
      </c>
      <c r="AJ159" s="132">
        <v>93</v>
      </c>
      <c r="AK159" s="132">
        <v>40</v>
      </c>
      <c r="AL159" s="132">
        <v>55</v>
      </c>
      <c r="AM159" s="132">
        <v>71</v>
      </c>
      <c r="AN159" s="132">
        <v>77</v>
      </c>
      <c r="AO159" s="132">
        <v>95</v>
      </c>
      <c r="AP159" s="132">
        <v>91</v>
      </c>
      <c r="AQ159" s="132">
        <v>92</v>
      </c>
      <c r="AR159" s="132"/>
      <c r="AS159" s="132"/>
      <c r="AT159" s="132"/>
      <c r="AU159" s="132"/>
      <c r="AV159" s="132"/>
      <c r="AW159" s="132"/>
    </row>
    <row r="160" spans="1:49" s="14" customFormat="1" x14ac:dyDescent="0.25">
      <c r="A160" s="125" t="str">
        <f t="shared" si="44"/>
        <v>Colposcopia</v>
      </c>
      <c r="B160" s="126"/>
      <c r="C160" s="127"/>
      <c r="D160" s="126"/>
      <c r="E160" s="128"/>
      <c r="F160" s="127"/>
      <c r="G160" s="127"/>
      <c r="H160" s="129"/>
      <c r="I160" s="127"/>
      <c r="J160" s="129"/>
      <c r="K160" s="127"/>
      <c r="L160" s="127"/>
      <c r="M160" s="127"/>
      <c r="N160" s="127"/>
      <c r="O160" s="127"/>
      <c r="P160" s="127"/>
      <c r="Q160" s="127"/>
      <c r="R160" s="127"/>
      <c r="S160" s="124" t="s">
        <v>102</v>
      </c>
      <c r="T160" s="113"/>
      <c r="U160" s="131">
        <v>3</v>
      </c>
      <c r="V160" s="113"/>
      <c r="W160" s="132"/>
      <c r="X160" s="106">
        <v>10</v>
      </c>
      <c r="Y160" s="132"/>
      <c r="Z160" s="106">
        <v>3</v>
      </c>
      <c r="AA160" s="132">
        <v>2</v>
      </c>
      <c r="AB160" s="132">
        <v>3</v>
      </c>
      <c r="AC160" s="132">
        <v>1</v>
      </c>
      <c r="AD160" s="132">
        <v>1</v>
      </c>
      <c r="AE160" s="132">
        <v>6</v>
      </c>
      <c r="AF160" s="132">
        <v>10</v>
      </c>
      <c r="AG160" s="132">
        <v>10</v>
      </c>
      <c r="AH160" s="132">
        <v>10</v>
      </c>
      <c r="AI160" s="132">
        <v>7</v>
      </c>
      <c r="AJ160" s="132">
        <v>17</v>
      </c>
      <c r="AK160" s="132">
        <v>20</v>
      </c>
      <c r="AL160" s="132">
        <v>10</v>
      </c>
      <c r="AM160" s="132">
        <v>9</v>
      </c>
      <c r="AN160" s="132">
        <v>10</v>
      </c>
      <c r="AO160" s="132">
        <v>10</v>
      </c>
      <c r="AP160" s="132">
        <v>10</v>
      </c>
      <c r="AQ160" s="132">
        <v>10</v>
      </c>
      <c r="AR160" s="132"/>
      <c r="AS160" s="132"/>
      <c r="AT160" s="132"/>
      <c r="AU160" s="132"/>
      <c r="AV160" s="132"/>
      <c r="AW160" s="132"/>
    </row>
    <row r="161" spans="1:49" s="14" customFormat="1" x14ac:dyDescent="0.25">
      <c r="A161" s="125" t="str">
        <f t="shared" si="44"/>
        <v>Densitometria Óssea</v>
      </c>
      <c r="B161" s="126"/>
      <c r="C161" s="127"/>
      <c r="D161" s="126"/>
      <c r="E161" s="128"/>
      <c r="F161" s="127"/>
      <c r="G161" s="127"/>
      <c r="H161" s="129"/>
      <c r="I161" s="127"/>
      <c r="J161" s="129"/>
      <c r="K161" s="127"/>
      <c r="L161" s="127"/>
      <c r="M161" s="127"/>
      <c r="N161" s="127"/>
      <c r="O161" s="127"/>
      <c r="P161" s="127"/>
      <c r="Q161" s="127"/>
      <c r="R161" s="127"/>
      <c r="S161" s="124" t="s">
        <v>103</v>
      </c>
      <c r="T161" s="113"/>
      <c r="U161" s="131">
        <v>49</v>
      </c>
      <c r="V161" s="113"/>
      <c r="W161" s="132"/>
      <c r="X161" s="106">
        <v>90</v>
      </c>
      <c r="Y161" s="132"/>
      <c r="Z161" s="106">
        <v>83</v>
      </c>
      <c r="AA161" s="132">
        <v>44</v>
      </c>
      <c r="AB161" s="132">
        <v>75</v>
      </c>
      <c r="AC161" s="132">
        <v>62</v>
      </c>
      <c r="AD161" s="132">
        <v>79</v>
      </c>
      <c r="AE161" s="132">
        <v>208</v>
      </c>
      <c r="AF161" s="132">
        <v>135</v>
      </c>
      <c r="AG161" s="132">
        <v>154</v>
      </c>
      <c r="AH161" s="132">
        <v>150</v>
      </c>
      <c r="AI161" s="132">
        <v>50</v>
      </c>
      <c r="AJ161" s="132">
        <v>82</v>
      </c>
      <c r="AK161" s="132">
        <v>121</v>
      </c>
      <c r="AL161" s="132">
        <v>57</v>
      </c>
      <c r="AM161" s="132">
        <v>72</v>
      </c>
      <c r="AN161" s="132">
        <v>80</v>
      </c>
      <c r="AO161" s="132">
        <v>140</v>
      </c>
      <c r="AP161" s="132">
        <v>86</v>
      </c>
      <c r="AQ161" s="132">
        <v>96</v>
      </c>
      <c r="AR161" s="132"/>
      <c r="AS161" s="132"/>
      <c r="AT161" s="132"/>
      <c r="AU161" s="132"/>
      <c r="AV161" s="132"/>
      <c r="AW161" s="132"/>
    </row>
    <row r="162" spans="1:49" s="14" customFormat="1" x14ac:dyDescent="0.25">
      <c r="A162" s="125" t="str">
        <f t="shared" si="44"/>
        <v>Doppler Vascular</v>
      </c>
      <c r="B162" s="126"/>
      <c r="C162" s="127"/>
      <c r="D162" s="126"/>
      <c r="E162" s="128"/>
      <c r="F162" s="127"/>
      <c r="G162" s="127"/>
      <c r="H162" s="129"/>
      <c r="I162" s="127"/>
      <c r="J162" s="129"/>
      <c r="K162" s="127"/>
      <c r="L162" s="127"/>
      <c r="M162" s="127"/>
      <c r="N162" s="127"/>
      <c r="O162" s="127"/>
      <c r="P162" s="127"/>
      <c r="Q162" s="127"/>
      <c r="R162" s="127"/>
      <c r="S162" s="124" t="s">
        <v>104</v>
      </c>
      <c r="T162" s="113"/>
      <c r="U162" s="131">
        <v>113</v>
      </c>
      <c r="V162" s="113"/>
      <c r="W162" s="132"/>
      <c r="X162" s="106">
        <v>80</v>
      </c>
      <c r="Y162" s="132"/>
      <c r="Z162" s="106">
        <v>77</v>
      </c>
      <c r="AA162" s="132">
        <v>58</v>
      </c>
      <c r="AB162" s="132">
        <v>145</v>
      </c>
      <c r="AC162" s="132">
        <v>72</v>
      </c>
      <c r="AD162" s="132">
        <v>62</v>
      </c>
      <c r="AE162" s="132">
        <v>74</v>
      </c>
      <c r="AF162" s="132">
        <v>80</v>
      </c>
      <c r="AG162" s="132">
        <v>80</v>
      </c>
      <c r="AH162" s="132">
        <v>109</v>
      </c>
      <c r="AI162" s="132">
        <v>138</v>
      </c>
      <c r="AJ162" s="132">
        <v>76</v>
      </c>
      <c r="AK162" s="132">
        <v>93</v>
      </c>
      <c r="AL162" s="132">
        <v>93</v>
      </c>
      <c r="AM162" s="132">
        <v>93</v>
      </c>
      <c r="AN162" s="132">
        <v>93</v>
      </c>
      <c r="AO162" s="132">
        <v>81</v>
      </c>
      <c r="AP162" s="132">
        <v>73</v>
      </c>
      <c r="AQ162" s="132">
        <v>81</v>
      </c>
      <c r="AR162" s="132"/>
      <c r="AS162" s="132"/>
      <c r="AT162" s="132"/>
      <c r="AU162" s="132"/>
      <c r="AV162" s="132"/>
      <c r="AW162" s="132"/>
    </row>
    <row r="163" spans="1:49" s="14" customFormat="1" x14ac:dyDescent="0.25">
      <c r="A163" s="125" t="str">
        <f t="shared" si="44"/>
        <v>Ecocardiografia</v>
      </c>
      <c r="B163" s="126"/>
      <c r="C163" s="127"/>
      <c r="D163" s="126"/>
      <c r="E163" s="128"/>
      <c r="F163" s="127"/>
      <c r="G163" s="127"/>
      <c r="H163" s="129"/>
      <c r="I163" s="127"/>
      <c r="J163" s="129"/>
      <c r="K163" s="127"/>
      <c r="L163" s="127"/>
      <c r="M163" s="127"/>
      <c r="N163" s="127"/>
      <c r="O163" s="127"/>
      <c r="P163" s="127"/>
      <c r="Q163" s="127"/>
      <c r="R163" s="127"/>
      <c r="S163" s="124" t="s">
        <v>105</v>
      </c>
      <c r="T163" s="113"/>
      <c r="U163" s="131">
        <v>54</v>
      </c>
      <c r="V163" s="113"/>
      <c r="W163" s="132"/>
      <c r="X163" s="106">
        <v>50</v>
      </c>
      <c r="Y163" s="132"/>
      <c r="Z163" s="106">
        <v>81</v>
      </c>
      <c r="AA163" s="132">
        <v>37</v>
      </c>
      <c r="AB163" s="132">
        <v>46</v>
      </c>
      <c r="AC163" s="132">
        <v>41</v>
      </c>
      <c r="AD163" s="132">
        <v>0</v>
      </c>
      <c r="AE163" s="132">
        <v>0</v>
      </c>
      <c r="AF163" s="132">
        <v>0</v>
      </c>
      <c r="AG163" s="132">
        <v>0</v>
      </c>
      <c r="AH163" s="132">
        <v>0</v>
      </c>
      <c r="AI163" s="132">
        <v>9</v>
      </c>
      <c r="AJ163" s="132">
        <v>35</v>
      </c>
      <c r="AK163" s="132">
        <v>37</v>
      </c>
      <c r="AL163" s="132">
        <v>40</v>
      </c>
      <c r="AM163" s="132">
        <v>40</v>
      </c>
      <c r="AN163" s="132">
        <v>40</v>
      </c>
      <c r="AO163" s="132">
        <v>50</v>
      </c>
      <c r="AP163" s="132">
        <v>50</v>
      </c>
      <c r="AQ163" s="132">
        <v>46</v>
      </c>
      <c r="AR163" s="132"/>
      <c r="AS163" s="132"/>
      <c r="AT163" s="132"/>
      <c r="AU163" s="132"/>
      <c r="AV163" s="132"/>
      <c r="AW163" s="132"/>
    </row>
    <row r="164" spans="1:49" s="14" customFormat="1" x14ac:dyDescent="0.25">
      <c r="A164" s="125" t="str">
        <f t="shared" si="44"/>
        <v>Eletrocardiografia</v>
      </c>
      <c r="B164" s="126"/>
      <c r="C164" s="127"/>
      <c r="D164" s="126"/>
      <c r="E164" s="128"/>
      <c r="F164" s="127"/>
      <c r="G164" s="127"/>
      <c r="H164" s="129"/>
      <c r="I164" s="127"/>
      <c r="J164" s="129"/>
      <c r="K164" s="127"/>
      <c r="L164" s="127"/>
      <c r="M164" s="127"/>
      <c r="N164" s="127"/>
      <c r="O164" s="127"/>
      <c r="P164" s="127"/>
      <c r="Q164" s="127"/>
      <c r="R164" s="127"/>
      <c r="S164" s="124" t="s">
        <v>106</v>
      </c>
      <c r="T164" s="113"/>
      <c r="U164" s="131">
        <v>4</v>
      </c>
      <c r="V164" s="113"/>
      <c r="W164" s="132"/>
      <c r="X164" s="106">
        <v>10</v>
      </c>
      <c r="Y164" s="132"/>
      <c r="Z164" s="106">
        <v>9</v>
      </c>
      <c r="AA164" s="132">
        <v>4</v>
      </c>
      <c r="AB164" s="132">
        <v>11</v>
      </c>
      <c r="AC164" s="132">
        <v>18</v>
      </c>
      <c r="AD164" s="132">
        <v>18</v>
      </c>
      <c r="AE164" s="132">
        <v>105</v>
      </c>
      <c r="AF164" s="132">
        <v>119</v>
      </c>
      <c r="AG164" s="132">
        <v>129</v>
      </c>
      <c r="AH164" s="132">
        <v>176</v>
      </c>
      <c r="AI164" s="132">
        <v>152</v>
      </c>
      <c r="AJ164" s="132">
        <v>48</v>
      </c>
      <c r="AK164" s="132">
        <v>189</v>
      </c>
      <c r="AL164" s="132">
        <v>28</v>
      </c>
      <c r="AM164" s="132">
        <v>36</v>
      </c>
      <c r="AN164" s="132">
        <v>28</v>
      </c>
      <c r="AO164" s="132">
        <v>32</v>
      </c>
      <c r="AP164" s="132">
        <v>32</v>
      </c>
      <c r="AQ164" s="132">
        <v>35</v>
      </c>
      <c r="AR164" s="132"/>
      <c r="AS164" s="132"/>
      <c r="AT164" s="132"/>
      <c r="AU164" s="132"/>
      <c r="AV164" s="132"/>
      <c r="AW164" s="132"/>
    </row>
    <row r="165" spans="1:49" s="14" customFormat="1" x14ac:dyDescent="0.25">
      <c r="A165" s="125" t="str">
        <f t="shared" si="44"/>
        <v>Eletroencefalografia</v>
      </c>
      <c r="B165" s="126"/>
      <c r="C165" s="127"/>
      <c r="D165" s="126"/>
      <c r="E165" s="128"/>
      <c r="F165" s="127"/>
      <c r="G165" s="127"/>
      <c r="H165" s="129"/>
      <c r="I165" s="127"/>
      <c r="J165" s="129"/>
      <c r="K165" s="127"/>
      <c r="L165" s="127"/>
      <c r="M165" s="127"/>
      <c r="N165" s="127"/>
      <c r="O165" s="127"/>
      <c r="P165" s="127"/>
      <c r="Q165" s="127"/>
      <c r="R165" s="127"/>
      <c r="S165" s="124" t="s">
        <v>107</v>
      </c>
      <c r="T165" s="113"/>
      <c r="U165" s="131">
        <v>7</v>
      </c>
      <c r="V165" s="113"/>
      <c r="W165" s="132"/>
      <c r="X165" s="106">
        <v>15</v>
      </c>
      <c r="Y165" s="132"/>
      <c r="Z165" s="106">
        <v>7</v>
      </c>
      <c r="AA165" s="132">
        <v>2</v>
      </c>
      <c r="AB165" s="132">
        <v>9</v>
      </c>
      <c r="AC165" s="132">
        <v>7</v>
      </c>
      <c r="AD165" s="132">
        <v>15</v>
      </c>
      <c r="AE165" s="132">
        <v>18</v>
      </c>
      <c r="AF165" s="132">
        <v>8</v>
      </c>
      <c r="AG165" s="132">
        <v>4</v>
      </c>
      <c r="AH165" s="132">
        <v>25</v>
      </c>
      <c r="AI165" s="132">
        <v>16</v>
      </c>
      <c r="AJ165" s="132">
        <v>13</v>
      </c>
      <c r="AK165" s="132">
        <v>12</v>
      </c>
      <c r="AL165" s="132">
        <v>37</v>
      </c>
      <c r="AM165" s="132">
        <v>29</v>
      </c>
      <c r="AN165" s="132">
        <v>36</v>
      </c>
      <c r="AO165" s="132">
        <v>36</v>
      </c>
      <c r="AP165" s="132">
        <v>29</v>
      </c>
      <c r="AQ165" s="132">
        <v>42</v>
      </c>
      <c r="AR165" s="132"/>
      <c r="AS165" s="132"/>
      <c r="AT165" s="132"/>
      <c r="AU165" s="132"/>
      <c r="AV165" s="132"/>
      <c r="AW165" s="132"/>
    </row>
    <row r="166" spans="1:49" s="14" customFormat="1" x14ac:dyDescent="0.25">
      <c r="A166" s="125" t="str">
        <f t="shared" si="44"/>
        <v>Eletroneuromiografia</v>
      </c>
      <c r="B166" s="126"/>
      <c r="C166" s="127"/>
      <c r="D166" s="126"/>
      <c r="E166" s="128"/>
      <c r="F166" s="127"/>
      <c r="G166" s="127"/>
      <c r="H166" s="129"/>
      <c r="I166" s="127"/>
      <c r="J166" s="129"/>
      <c r="K166" s="127"/>
      <c r="L166" s="127"/>
      <c r="M166" s="127"/>
      <c r="N166" s="127"/>
      <c r="O166" s="127"/>
      <c r="P166" s="127"/>
      <c r="Q166" s="127"/>
      <c r="R166" s="127"/>
      <c r="S166" s="124" t="s">
        <v>108</v>
      </c>
      <c r="T166" s="113"/>
      <c r="U166" s="131">
        <v>1</v>
      </c>
      <c r="V166" s="113"/>
      <c r="W166" s="132"/>
      <c r="X166" s="106">
        <v>40</v>
      </c>
      <c r="Y166" s="132"/>
      <c r="Z166" s="106">
        <v>2</v>
      </c>
      <c r="AA166" s="132">
        <v>2</v>
      </c>
      <c r="AB166" s="132">
        <v>3</v>
      </c>
      <c r="AC166" s="132">
        <v>0</v>
      </c>
      <c r="AD166" s="132">
        <v>0</v>
      </c>
      <c r="AE166" s="132">
        <v>0</v>
      </c>
      <c r="AF166" s="132">
        <v>0</v>
      </c>
      <c r="AG166" s="132">
        <v>0</v>
      </c>
      <c r="AH166" s="132">
        <v>10</v>
      </c>
      <c r="AI166" s="132">
        <v>12</v>
      </c>
      <c r="AJ166" s="132">
        <v>6</v>
      </c>
      <c r="AK166" s="132">
        <v>24</v>
      </c>
      <c r="AL166" s="132">
        <v>36</v>
      </c>
      <c r="AM166" s="132">
        <v>36</v>
      </c>
      <c r="AN166" s="132">
        <v>36</v>
      </c>
      <c r="AO166" s="132">
        <v>42</v>
      </c>
      <c r="AP166" s="132">
        <v>32</v>
      </c>
      <c r="AQ166" s="132">
        <v>36</v>
      </c>
      <c r="AR166" s="132"/>
      <c r="AS166" s="132"/>
      <c r="AT166" s="132"/>
      <c r="AU166" s="132"/>
      <c r="AV166" s="132"/>
      <c r="AW166" s="132"/>
    </row>
    <row r="167" spans="1:49" s="14" customFormat="1" x14ac:dyDescent="0.25">
      <c r="A167" s="125" t="str">
        <f t="shared" si="44"/>
        <v>Endoscopia</v>
      </c>
      <c r="B167" s="126"/>
      <c r="C167" s="127"/>
      <c r="D167" s="126"/>
      <c r="E167" s="128"/>
      <c r="F167" s="127"/>
      <c r="G167" s="127"/>
      <c r="H167" s="129"/>
      <c r="I167" s="127"/>
      <c r="J167" s="129"/>
      <c r="K167" s="127"/>
      <c r="L167" s="127"/>
      <c r="M167" s="127"/>
      <c r="N167" s="127"/>
      <c r="O167" s="127"/>
      <c r="P167" s="127"/>
      <c r="Q167" s="127"/>
      <c r="R167" s="127"/>
      <c r="S167" s="124" t="s">
        <v>109</v>
      </c>
      <c r="T167" s="113"/>
      <c r="U167" s="131">
        <v>34</v>
      </c>
      <c r="V167" s="113"/>
      <c r="W167" s="132"/>
      <c r="X167" s="106">
        <v>120</v>
      </c>
      <c r="Y167" s="132"/>
      <c r="Z167" s="106">
        <v>128</v>
      </c>
      <c r="AA167" s="132">
        <v>71</v>
      </c>
      <c r="AB167" s="132">
        <v>132</v>
      </c>
      <c r="AC167" s="132">
        <v>11</v>
      </c>
      <c r="AD167" s="132">
        <v>79</v>
      </c>
      <c r="AE167" s="132">
        <v>81</v>
      </c>
      <c r="AF167" s="132">
        <v>120</v>
      </c>
      <c r="AG167" s="132">
        <v>94</v>
      </c>
      <c r="AH167" s="132">
        <v>72</v>
      </c>
      <c r="AI167" s="132">
        <v>115</v>
      </c>
      <c r="AJ167" s="132">
        <v>115</v>
      </c>
      <c r="AK167" s="132">
        <v>90</v>
      </c>
      <c r="AL167" s="132">
        <v>118</v>
      </c>
      <c r="AM167" s="132">
        <v>119</v>
      </c>
      <c r="AN167" s="132">
        <v>90</v>
      </c>
      <c r="AO167" s="132">
        <v>112</v>
      </c>
      <c r="AP167" s="132">
        <v>117</v>
      </c>
      <c r="AQ167" s="132">
        <v>118</v>
      </c>
      <c r="AR167" s="132"/>
      <c r="AS167" s="132"/>
      <c r="AT167" s="132"/>
      <c r="AU167" s="132"/>
      <c r="AV167" s="132"/>
      <c r="AW167" s="132"/>
    </row>
    <row r="168" spans="1:49" s="14" customFormat="1" hidden="1" x14ac:dyDescent="0.25">
      <c r="A168" s="125">
        <f t="shared" si="44"/>
        <v>0</v>
      </c>
      <c r="B168" s="126"/>
      <c r="C168" s="127"/>
      <c r="D168" s="126"/>
      <c r="E168" s="128"/>
      <c r="F168" s="127"/>
      <c r="G168" s="127"/>
      <c r="H168" s="129"/>
      <c r="I168" s="127"/>
      <c r="J168" s="129"/>
      <c r="K168" s="127"/>
      <c r="L168" s="127"/>
      <c r="M168" s="127"/>
      <c r="N168" s="127"/>
      <c r="O168" s="127"/>
      <c r="P168" s="127"/>
      <c r="Q168" s="127"/>
      <c r="R168" s="127"/>
      <c r="S168" s="138"/>
      <c r="T168" s="139"/>
      <c r="U168" s="131"/>
      <c r="V168" s="139"/>
      <c r="W168" s="134"/>
      <c r="X168" s="108"/>
      <c r="Y168" s="134"/>
      <c r="Z168" s="108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</row>
    <row r="169" spans="1:49" s="14" customFormat="1" x14ac:dyDescent="0.25">
      <c r="A169" s="125" t="str">
        <f t="shared" si="44"/>
        <v>Espirometria</v>
      </c>
      <c r="B169" s="126"/>
      <c r="C169" s="127"/>
      <c r="D169" s="126"/>
      <c r="E169" s="128"/>
      <c r="F169" s="127"/>
      <c r="G169" s="127"/>
      <c r="H169" s="129"/>
      <c r="I169" s="127"/>
      <c r="J169" s="129"/>
      <c r="K169" s="127"/>
      <c r="L169" s="127"/>
      <c r="M169" s="127"/>
      <c r="N169" s="127"/>
      <c r="O169" s="127"/>
      <c r="P169" s="127"/>
      <c r="Q169" s="127"/>
      <c r="R169" s="127"/>
      <c r="S169" s="124" t="s">
        <v>110</v>
      </c>
      <c r="T169" s="113"/>
      <c r="U169" s="131">
        <v>0</v>
      </c>
      <c r="V169" s="113"/>
      <c r="W169" s="132"/>
      <c r="X169" s="106">
        <v>50</v>
      </c>
      <c r="Y169" s="132"/>
      <c r="Z169" s="106">
        <v>0</v>
      </c>
      <c r="AA169" s="132">
        <v>48</v>
      </c>
      <c r="AB169" s="132">
        <v>54</v>
      </c>
      <c r="AC169" s="132">
        <v>31</v>
      </c>
      <c r="AD169" s="132">
        <v>31</v>
      </c>
      <c r="AE169" s="132">
        <v>50</v>
      </c>
      <c r="AF169" s="132">
        <v>50</v>
      </c>
      <c r="AG169" s="132">
        <v>50</v>
      </c>
      <c r="AH169" s="132">
        <v>40</v>
      </c>
      <c r="AI169" s="132">
        <v>50</v>
      </c>
      <c r="AJ169" s="132">
        <v>50</v>
      </c>
      <c r="AK169" s="132">
        <v>53</v>
      </c>
      <c r="AL169" s="132">
        <v>51</v>
      </c>
      <c r="AM169" s="132">
        <v>51</v>
      </c>
      <c r="AN169" s="132">
        <v>50</v>
      </c>
      <c r="AO169" s="132">
        <v>51</v>
      </c>
      <c r="AP169" s="132">
        <v>51</v>
      </c>
      <c r="AQ169" s="132">
        <v>51</v>
      </c>
      <c r="AR169" s="132"/>
      <c r="AS169" s="132"/>
      <c r="AT169" s="132"/>
      <c r="AU169" s="132"/>
      <c r="AV169" s="132"/>
      <c r="AW169" s="132"/>
    </row>
    <row r="170" spans="1:49" s="14" customFormat="1" x14ac:dyDescent="0.25">
      <c r="A170" s="125" t="str">
        <f t="shared" si="44"/>
        <v>Holter</v>
      </c>
      <c r="B170" s="126"/>
      <c r="C170" s="127"/>
      <c r="D170" s="126"/>
      <c r="E170" s="128"/>
      <c r="F170" s="127"/>
      <c r="G170" s="127"/>
      <c r="H170" s="129"/>
      <c r="I170" s="127"/>
      <c r="J170" s="129"/>
      <c r="K170" s="127"/>
      <c r="L170" s="127"/>
      <c r="M170" s="127"/>
      <c r="N170" s="127"/>
      <c r="O170" s="127"/>
      <c r="P170" s="127"/>
      <c r="Q170" s="127"/>
      <c r="R170" s="127"/>
      <c r="S170" s="124" t="s">
        <v>111</v>
      </c>
      <c r="T170" s="113"/>
      <c r="U170" s="131">
        <v>31</v>
      </c>
      <c r="V170" s="113"/>
      <c r="W170" s="132"/>
      <c r="X170" s="106">
        <v>50</v>
      </c>
      <c r="Y170" s="132"/>
      <c r="Z170" s="106">
        <v>42</v>
      </c>
      <c r="AA170" s="132">
        <v>31</v>
      </c>
      <c r="AB170" s="132">
        <v>29</v>
      </c>
      <c r="AC170" s="132">
        <v>79</v>
      </c>
      <c r="AD170" s="132">
        <v>42</v>
      </c>
      <c r="AE170" s="132">
        <v>74</v>
      </c>
      <c r="AF170" s="132">
        <v>96</v>
      </c>
      <c r="AG170" s="132">
        <v>91</v>
      </c>
      <c r="AH170" s="132">
        <v>76</v>
      </c>
      <c r="AI170" s="132">
        <v>67</v>
      </c>
      <c r="AJ170" s="132">
        <v>63</v>
      </c>
      <c r="AK170" s="132">
        <v>63</v>
      </c>
      <c r="AL170" s="132">
        <v>60</v>
      </c>
      <c r="AM170" s="132">
        <v>70</v>
      </c>
      <c r="AN170" s="132">
        <v>64</v>
      </c>
      <c r="AO170" s="132">
        <v>53</v>
      </c>
      <c r="AP170" s="132">
        <v>63</v>
      </c>
      <c r="AQ170" s="132">
        <v>58</v>
      </c>
      <c r="AR170" s="132"/>
      <c r="AS170" s="132"/>
      <c r="AT170" s="132"/>
      <c r="AU170" s="132"/>
      <c r="AV170" s="132"/>
      <c r="AW170" s="132"/>
    </row>
    <row r="171" spans="1:49" s="14" customFormat="1" x14ac:dyDescent="0.25">
      <c r="A171" s="125" t="str">
        <f t="shared" si="44"/>
        <v>Mamografia</v>
      </c>
      <c r="B171" s="126"/>
      <c r="C171" s="127"/>
      <c r="D171" s="126"/>
      <c r="E171" s="128"/>
      <c r="F171" s="127"/>
      <c r="G171" s="127"/>
      <c r="H171" s="129"/>
      <c r="I171" s="127"/>
      <c r="J171" s="129"/>
      <c r="K171" s="127"/>
      <c r="L171" s="127"/>
      <c r="M171" s="127"/>
      <c r="N171" s="127"/>
      <c r="O171" s="127"/>
      <c r="P171" s="127"/>
      <c r="Q171" s="127"/>
      <c r="R171" s="127"/>
      <c r="S171" s="124" t="s">
        <v>112</v>
      </c>
      <c r="T171" s="113"/>
      <c r="U171" s="131">
        <v>104</v>
      </c>
      <c r="V171" s="113"/>
      <c r="W171" s="132"/>
      <c r="X171" s="106">
        <v>100</v>
      </c>
      <c r="Y171" s="132"/>
      <c r="Z171" s="106">
        <v>149</v>
      </c>
      <c r="AA171" s="132">
        <v>69</v>
      </c>
      <c r="AB171" s="132">
        <v>119</v>
      </c>
      <c r="AC171" s="132">
        <v>110</v>
      </c>
      <c r="AD171" s="132">
        <v>114</v>
      </c>
      <c r="AE171" s="132">
        <v>147</v>
      </c>
      <c r="AF171" s="132">
        <v>116</v>
      </c>
      <c r="AG171" s="132">
        <v>134</v>
      </c>
      <c r="AH171" s="132">
        <v>293</v>
      </c>
      <c r="AI171" s="132">
        <v>127</v>
      </c>
      <c r="AJ171" s="132">
        <v>197</v>
      </c>
      <c r="AK171" s="132">
        <v>169</v>
      </c>
      <c r="AL171" s="132">
        <v>87</v>
      </c>
      <c r="AM171" s="132">
        <v>104</v>
      </c>
      <c r="AN171" s="132">
        <v>74</v>
      </c>
      <c r="AO171" s="132">
        <v>240</v>
      </c>
      <c r="AP171" s="132">
        <v>195</v>
      </c>
      <c r="AQ171" s="132">
        <v>183</v>
      </c>
      <c r="AR171" s="132"/>
      <c r="AS171" s="132"/>
      <c r="AT171" s="132"/>
      <c r="AU171" s="132"/>
      <c r="AV171" s="132"/>
      <c r="AW171" s="132"/>
    </row>
    <row r="172" spans="1:49" s="14" customFormat="1" x14ac:dyDescent="0.25">
      <c r="A172" s="125" t="str">
        <f t="shared" si="44"/>
        <v>Mapa</v>
      </c>
      <c r="B172" s="126"/>
      <c r="C172" s="127"/>
      <c r="D172" s="126"/>
      <c r="E172" s="128"/>
      <c r="F172" s="127"/>
      <c r="G172" s="127"/>
      <c r="H172" s="129"/>
      <c r="I172" s="127"/>
      <c r="J172" s="129"/>
      <c r="K172" s="127"/>
      <c r="L172" s="127"/>
      <c r="M172" s="127"/>
      <c r="N172" s="127"/>
      <c r="O172" s="127"/>
      <c r="P172" s="127"/>
      <c r="Q172" s="127"/>
      <c r="R172" s="127"/>
      <c r="S172" s="124" t="s">
        <v>113</v>
      </c>
      <c r="T172" s="113"/>
      <c r="U172" s="131">
        <v>11</v>
      </c>
      <c r="V172" s="113"/>
      <c r="W172" s="132"/>
      <c r="X172" s="106">
        <v>50</v>
      </c>
      <c r="Y172" s="132"/>
      <c r="Z172" s="106">
        <v>38</v>
      </c>
      <c r="AA172" s="132">
        <v>4</v>
      </c>
      <c r="AB172" s="132">
        <v>46</v>
      </c>
      <c r="AC172" s="132">
        <v>53</v>
      </c>
      <c r="AD172" s="132">
        <v>41</v>
      </c>
      <c r="AE172" s="132">
        <v>65</v>
      </c>
      <c r="AF172" s="132">
        <v>82</v>
      </c>
      <c r="AG172" s="132">
        <v>82</v>
      </c>
      <c r="AH172" s="132">
        <v>78</v>
      </c>
      <c r="AI172" s="132">
        <v>53</v>
      </c>
      <c r="AJ172" s="132">
        <v>61</v>
      </c>
      <c r="AK172" s="132">
        <v>61</v>
      </c>
      <c r="AL172" s="132">
        <v>51</v>
      </c>
      <c r="AM172" s="132">
        <v>63</v>
      </c>
      <c r="AN172" s="132">
        <v>49</v>
      </c>
      <c r="AO172" s="132">
        <v>56</v>
      </c>
      <c r="AP172" s="132">
        <v>62</v>
      </c>
      <c r="AQ172" s="132">
        <v>59</v>
      </c>
      <c r="AR172" s="132"/>
      <c r="AS172" s="132"/>
      <c r="AT172" s="132"/>
      <c r="AU172" s="132"/>
      <c r="AV172" s="132"/>
      <c r="AW172" s="132"/>
    </row>
    <row r="173" spans="1:49" s="14" customFormat="1" hidden="1" x14ac:dyDescent="0.25">
      <c r="A173" s="125">
        <f t="shared" si="44"/>
        <v>0</v>
      </c>
      <c r="B173" s="126"/>
      <c r="C173" s="127"/>
      <c r="D173" s="126"/>
      <c r="E173" s="128"/>
      <c r="F173" s="127"/>
      <c r="G173" s="127"/>
      <c r="H173" s="129"/>
      <c r="I173" s="127"/>
      <c r="J173" s="129"/>
      <c r="K173" s="127"/>
      <c r="L173" s="127"/>
      <c r="M173" s="127"/>
      <c r="N173" s="127"/>
      <c r="O173" s="127"/>
      <c r="P173" s="127"/>
      <c r="Q173" s="127"/>
      <c r="R173" s="127"/>
      <c r="S173" s="133"/>
      <c r="T173" s="133"/>
      <c r="U173" s="133"/>
      <c r="V173" s="133"/>
      <c r="W173" s="133"/>
      <c r="X173" s="133"/>
      <c r="Y173" s="133"/>
      <c r="Z173" s="133"/>
      <c r="AA173" s="133"/>
      <c r="AB173" s="133"/>
      <c r="AC173" s="133"/>
      <c r="AD173" s="133"/>
      <c r="AE173" s="133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33"/>
      <c r="AW173" s="133"/>
    </row>
    <row r="174" spans="1:49" s="14" customFormat="1" hidden="1" x14ac:dyDescent="0.25">
      <c r="A174" s="125">
        <f t="shared" si="44"/>
        <v>0</v>
      </c>
      <c r="B174" s="126"/>
      <c r="C174" s="127"/>
      <c r="D174" s="126"/>
      <c r="E174" s="128"/>
      <c r="F174" s="127"/>
      <c r="G174" s="127"/>
      <c r="H174" s="129"/>
      <c r="I174" s="127"/>
      <c r="J174" s="129"/>
      <c r="K174" s="127"/>
      <c r="L174" s="127"/>
      <c r="M174" s="127"/>
      <c r="N174" s="127"/>
      <c r="O174" s="127"/>
      <c r="P174" s="127"/>
      <c r="Q174" s="127"/>
      <c r="R174" s="127"/>
      <c r="S174" s="133"/>
      <c r="T174" s="133"/>
      <c r="U174" s="133"/>
      <c r="V174" s="133"/>
      <c r="W174" s="133"/>
      <c r="X174" s="133"/>
      <c r="Y174" s="133"/>
      <c r="Z174" s="133"/>
      <c r="AA174" s="133"/>
      <c r="AB174" s="133"/>
      <c r="AC174" s="133"/>
      <c r="AD174" s="133"/>
      <c r="AE174" s="133"/>
      <c r="AF174" s="133"/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33"/>
      <c r="AW174" s="133"/>
    </row>
    <row r="175" spans="1:49" s="14" customFormat="1" x14ac:dyDescent="0.25">
      <c r="A175" s="125" t="str">
        <f t="shared" si="44"/>
        <v>Punção Aspirativa por Agulha Fina (PAAF): Mama</v>
      </c>
      <c r="B175" s="126"/>
      <c r="C175" s="127"/>
      <c r="D175" s="126"/>
      <c r="E175" s="128"/>
      <c r="F175" s="127"/>
      <c r="G175" s="127"/>
      <c r="H175" s="129"/>
      <c r="I175" s="127"/>
      <c r="J175" s="129"/>
      <c r="K175" s="127"/>
      <c r="L175" s="127"/>
      <c r="M175" s="127"/>
      <c r="N175" s="127"/>
      <c r="O175" s="127"/>
      <c r="P175" s="127"/>
      <c r="Q175" s="127"/>
      <c r="R175" s="127"/>
      <c r="S175" s="124" t="s">
        <v>114</v>
      </c>
      <c r="T175" s="113"/>
      <c r="U175" s="131">
        <v>0</v>
      </c>
      <c r="V175" s="113"/>
      <c r="W175" s="132"/>
      <c r="X175" s="106">
        <v>5</v>
      </c>
      <c r="Y175" s="132"/>
      <c r="Z175" s="106">
        <v>0</v>
      </c>
      <c r="AA175" s="132">
        <v>0</v>
      </c>
      <c r="AB175" s="132">
        <v>4</v>
      </c>
      <c r="AC175" s="132">
        <v>4</v>
      </c>
      <c r="AD175" s="132">
        <v>5</v>
      </c>
      <c r="AE175" s="132">
        <v>1</v>
      </c>
      <c r="AF175" s="132">
        <v>0</v>
      </c>
      <c r="AG175" s="132">
        <v>1</v>
      </c>
      <c r="AH175" s="132">
        <v>0</v>
      </c>
      <c r="AI175" s="132">
        <v>2</v>
      </c>
      <c r="AJ175" s="132">
        <v>4</v>
      </c>
      <c r="AK175" s="132">
        <v>1</v>
      </c>
      <c r="AL175" s="132">
        <v>0</v>
      </c>
      <c r="AM175" s="132">
        <v>2</v>
      </c>
      <c r="AN175" s="132">
        <v>0</v>
      </c>
      <c r="AO175" s="132">
        <v>1</v>
      </c>
      <c r="AP175" s="132">
        <v>3</v>
      </c>
      <c r="AQ175" s="132">
        <v>0</v>
      </c>
      <c r="AR175" s="132"/>
      <c r="AS175" s="132"/>
      <c r="AT175" s="132"/>
      <c r="AU175" s="132"/>
      <c r="AV175" s="132"/>
      <c r="AW175" s="132"/>
    </row>
    <row r="176" spans="1:49" s="14" customFormat="1" x14ac:dyDescent="0.25">
      <c r="A176" s="125" t="str">
        <f t="shared" si="44"/>
        <v>Punção Aspirativa por Agulha Fina (PAAF): Tireóide</v>
      </c>
      <c r="B176" s="126"/>
      <c r="C176" s="127"/>
      <c r="D176" s="126"/>
      <c r="E176" s="128"/>
      <c r="F176" s="127"/>
      <c r="G176" s="127"/>
      <c r="H176" s="129"/>
      <c r="I176" s="127"/>
      <c r="J176" s="129"/>
      <c r="K176" s="127"/>
      <c r="L176" s="127"/>
      <c r="M176" s="127"/>
      <c r="N176" s="127"/>
      <c r="O176" s="127"/>
      <c r="P176" s="127"/>
      <c r="Q176" s="127"/>
      <c r="R176" s="127"/>
      <c r="S176" s="124" t="s">
        <v>115</v>
      </c>
      <c r="T176" s="113"/>
      <c r="U176" s="131">
        <v>0</v>
      </c>
      <c r="V176" s="113"/>
      <c r="W176" s="132"/>
      <c r="X176" s="106">
        <v>10</v>
      </c>
      <c r="Y176" s="132"/>
      <c r="Z176" s="106">
        <v>0</v>
      </c>
      <c r="AA176" s="132">
        <v>11</v>
      </c>
      <c r="AB176" s="132">
        <v>11</v>
      </c>
      <c r="AC176" s="132">
        <v>0</v>
      </c>
      <c r="AD176" s="132">
        <v>10</v>
      </c>
      <c r="AE176" s="132">
        <v>8</v>
      </c>
      <c r="AF176" s="132">
        <v>9</v>
      </c>
      <c r="AG176" s="132">
        <v>10</v>
      </c>
      <c r="AH176" s="132">
        <v>8</v>
      </c>
      <c r="AI176" s="132">
        <v>10</v>
      </c>
      <c r="AJ176" s="132">
        <v>10</v>
      </c>
      <c r="AK176" s="132">
        <v>9</v>
      </c>
      <c r="AL176" s="132">
        <v>9</v>
      </c>
      <c r="AM176" s="132">
        <v>9</v>
      </c>
      <c r="AN176" s="132">
        <v>10</v>
      </c>
      <c r="AO176" s="132">
        <v>10</v>
      </c>
      <c r="AP176" s="132">
        <v>9</v>
      </c>
      <c r="AQ176" s="132">
        <v>10</v>
      </c>
      <c r="AR176" s="132"/>
      <c r="AS176" s="132"/>
      <c r="AT176" s="132"/>
      <c r="AU176" s="132"/>
      <c r="AV176" s="132"/>
      <c r="AW176" s="132"/>
    </row>
    <row r="177" spans="1:49" s="14" customFormat="1" x14ac:dyDescent="0.25">
      <c r="A177" s="125" t="str">
        <f t="shared" si="44"/>
        <v>Punção Aspirativa por Agulha Grossa</v>
      </c>
      <c r="B177" s="126"/>
      <c r="C177" s="127"/>
      <c r="D177" s="126"/>
      <c r="E177" s="128"/>
      <c r="F177" s="127"/>
      <c r="G177" s="127"/>
      <c r="H177" s="129"/>
      <c r="I177" s="127"/>
      <c r="J177" s="129"/>
      <c r="K177" s="127"/>
      <c r="L177" s="127"/>
      <c r="M177" s="127"/>
      <c r="N177" s="127"/>
      <c r="O177" s="127"/>
      <c r="P177" s="127"/>
      <c r="Q177" s="127"/>
      <c r="R177" s="127"/>
      <c r="S177" s="124" t="s">
        <v>116</v>
      </c>
      <c r="T177" s="113"/>
      <c r="U177" s="131">
        <v>0</v>
      </c>
      <c r="V177" s="113"/>
      <c r="W177" s="132"/>
      <c r="X177" s="106">
        <v>5</v>
      </c>
      <c r="Y177" s="132"/>
      <c r="Z177" s="106">
        <v>0</v>
      </c>
      <c r="AA177" s="132">
        <v>0</v>
      </c>
      <c r="AB177" s="132">
        <v>5</v>
      </c>
      <c r="AC177" s="132">
        <v>3</v>
      </c>
      <c r="AD177" s="132">
        <v>3</v>
      </c>
      <c r="AE177" s="132">
        <v>4</v>
      </c>
      <c r="AF177" s="132">
        <v>5</v>
      </c>
      <c r="AG177" s="132">
        <v>5</v>
      </c>
      <c r="AH177" s="132">
        <v>5</v>
      </c>
      <c r="AI177" s="132">
        <v>5</v>
      </c>
      <c r="AJ177" s="132">
        <v>5</v>
      </c>
      <c r="AK177" s="132">
        <v>5</v>
      </c>
      <c r="AL177" s="132">
        <v>5</v>
      </c>
      <c r="AM177" s="132">
        <v>5</v>
      </c>
      <c r="AN177" s="132">
        <v>4</v>
      </c>
      <c r="AO177" s="132">
        <v>5</v>
      </c>
      <c r="AP177" s="132">
        <v>4</v>
      </c>
      <c r="AQ177" s="132">
        <v>5</v>
      </c>
      <c r="AR177" s="132"/>
      <c r="AS177" s="132"/>
      <c r="AT177" s="132"/>
      <c r="AU177" s="132"/>
      <c r="AV177" s="132"/>
      <c r="AW177" s="132"/>
    </row>
    <row r="178" spans="1:49" s="14" customFormat="1" x14ac:dyDescent="0.25">
      <c r="A178" s="125" t="str">
        <f t="shared" si="44"/>
        <v>Radiologia</v>
      </c>
      <c r="B178" s="126"/>
      <c r="C178" s="127"/>
      <c r="D178" s="126"/>
      <c r="E178" s="128"/>
      <c r="F178" s="127"/>
      <c r="G178" s="127"/>
      <c r="H178" s="129"/>
      <c r="I178" s="127"/>
      <c r="J178" s="129"/>
      <c r="K178" s="127"/>
      <c r="L178" s="127"/>
      <c r="M178" s="127"/>
      <c r="N178" s="127"/>
      <c r="O178" s="127"/>
      <c r="P178" s="127"/>
      <c r="Q178" s="127"/>
      <c r="R178" s="127"/>
      <c r="S178" s="124" t="s">
        <v>117</v>
      </c>
      <c r="T178" s="113"/>
      <c r="U178" s="131">
        <v>5</v>
      </c>
      <c r="V178" s="113"/>
      <c r="W178" s="132"/>
      <c r="X178" s="106">
        <v>90</v>
      </c>
      <c r="Y178" s="132"/>
      <c r="Z178" s="106">
        <v>37</v>
      </c>
      <c r="AA178" s="132">
        <v>20</v>
      </c>
      <c r="AB178" s="132">
        <v>26</v>
      </c>
      <c r="AC178" s="132">
        <v>23</v>
      </c>
      <c r="AD178" s="132">
        <v>111</v>
      </c>
      <c r="AE178" s="132">
        <v>418</v>
      </c>
      <c r="AF178" s="132">
        <v>490</v>
      </c>
      <c r="AG178" s="132">
        <v>362</v>
      </c>
      <c r="AH178" s="132">
        <v>60</v>
      </c>
      <c r="AI178" s="132">
        <v>7</v>
      </c>
      <c r="AJ178" s="132">
        <v>22</v>
      </c>
      <c r="AK178" s="132">
        <v>43</v>
      </c>
      <c r="AL178" s="132">
        <v>25</v>
      </c>
      <c r="AM178" s="132">
        <v>38</v>
      </c>
      <c r="AN178" s="132">
        <v>90</v>
      </c>
      <c r="AO178" s="132">
        <v>394</v>
      </c>
      <c r="AP178" s="132">
        <v>77</v>
      </c>
      <c r="AQ178" s="132">
        <v>177</v>
      </c>
      <c r="AR178" s="132"/>
      <c r="AS178" s="132"/>
      <c r="AT178" s="132"/>
      <c r="AU178" s="132"/>
      <c r="AV178" s="132"/>
      <c r="AW178" s="132"/>
    </row>
    <row r="179" spans="1:49" s="14" customFormat="1" x14ac:dyDescent="0.25">
      <c r="A179" s="125" t="str">
        <f t="shared" si="44"/>
        <v>Teste Ergométrico</v>
      </c>
      <c r="B179" s="126"/>
      <c r="C179" s="127"/>
      <c r="D179" s="126"/>
      <c r="E179" s="128"/>
      <c r="F179" s="127"/>
      <c r="G179" s="127"/>
      <c r="H179" s="129"/>
      <c r="I179" s="127"/>
      <c r="J179" s="129"/>
      <c r="K179" s="127"/>
      <c r="L179" s="127"/>
      <c r="M179" s="127"/>
      <c r="N179" s="127"/>
      <c r="O179" s="127"/>
      <c r="P179" s="127"/>
      <c r="Q179" s="127"/>
      <c r="R179" s="127"/>
      <c r="S179" s="124" t="s">
        <v>118</v>
      </c>
      <c r="T179" s="113"/>
      <c r="U179" s="131">
        <v>33</v>
      </c>
      <c r="V179" s="113"/>
      <c r="W179" s="132"/>
      <c r="X179" s="106">
        <v>60</v>
      </c>
      <c r="Y179" s="132"/>
      <c r="Z179" s="106">
        <v>65</v>
      </c>
      <c r="AA179" s="132">
        <v>36</v>
      </c>
      <c r="AB179" s="132">
        <v>70</v>
      </c>
      <c r="AC179" s="132">
        <v>60</v>
      </c>
      <c r="AD179" s="132">
        <v>54</v>
      </c>
      <c r="AE179" s="132">
        <v>60</v>
      </c>
      <c r="AF179" s="132">
        <v>60</v>
      </c>
      <c r="AG179" s="132">
        <v>60</v>
      </c>
      <c r="AH179" s="132">
        <v>23</v>
      </c>
      <c r="AI179" s="132">
        <v>34</v>
      </c>
      <c r="AJ179" s="132">
        <v>59</v>
      </c>
      <c r="AK179" s="132">
        <v>60</v>
      </c>
      <c r="AL179" s="132">
        <v>59</v>
      </c>
      <c r="AM179" s="132">
        <v>60</v>
      </c>
      <c r="AN179" s="132">
        <v>60</v>
      </c>
      <c r="AO179" s="132">
        <v>60</v>
      </c>
      <c r="AP179" s="132">
        <v>60</v>
      </c>
      <c r="AQ179" s="132">
        <v>60</v>
      </c>
      <c r="AR179" s="132"/>
      <c r="AS179" s="132"/>
      <c r="AT179" s="132"/>
      <c r="AU179" s="132"/>
      <c r="AV179" s="132"/>
      <c r="AW179" s="132"/>
    </row>
    <row r="180" spans="1:49" s="14" customFormat="1" x14ac:dyDescent="0.25">
      <c r="A180" s="125" t="str">
        <f t="shared" si="44"/>
        <v>Tomografia</v>
      </c>
      <c r="B180" s="126"/>
      <c r="C180" s="127"/>
      <c r="D180" s="126"/>
      <c r="E180" s="128"/>
      <c r="F180" s="127"/>
      <c r="G180" s="127"/>
      <c r="H180" s="129"/>
      <c r="I180" s="127"/>
      <c r="J180" s="129"/>
      <c r="K180" s="127"/>
      <c r="L180" s="127"/>
      <c r="M180" s="127"/>
      <c r="N180" s="127"/>
      <c r="O180" s="127"/>
      <c r="P180" s="127"/>
      <c r="Q180" s="127"/>
      <c r="R180" s="127"/>
      <c r="S180" s="124" t="s">
        <v>119</v>
      </c>
      <c r="T180" s="113"/>
      <c r="U180" s="131">
        <v>47</v>
      </c>
      <c r="V180" s="113"/>
      <c r="W180" s="132"/>
      <c r="X180" s="106">
        <v>150</v>
      </c>
      <c r="Y180" s="132"/>
      <c r="Z180" s="106">
        <v>57</v>
      </c>
      <c r="AA180" s="132">
        <v>126</v>
      </c>
      <c r="AB180" s="132">
        <v>57</v>
      </c>
      <c r="AC180" s="132">
        <v>104</v>
      </c>
      <c r="AD180" s="132">
        <v>95</v>
      </c>
      <c r="AE180" s="132">
        <v>256</v>
      </c>
      <c r="AF180" s="132">
        <v>199</v>
      </c>
      <c r="AG180" s="132">
        <v>218</v>
      </c>
      <c r="AH180" s="132">
        <v>228</v>
      </c>
      <c r="AI180" s="132">
        <v>184</v>
      </c>
      <c r="AJ180" s="132">
        <v>286</v>
      </c>
      <c r="AK180" s="132">
        <v>243</v>
      </c>
      <c r="AL180" s="132">
        <v>122</v>
      </c>
      <c r="AM180" s="132">
        <v>104</v>
      </c>
      <c r="AN180" s="132">
        <v>90</v>
      </c>
      <c r="AO180" s="132">
        <v>147</v>
      </c>
      <c r="AP180" s="132">
        <v>162</v>
      </c>
      <c r="AQ180" s="132">
        <v>111</v>
      </c>
      <c r="AR180" s="132"/>
      <c r="AS180" s="132"/>
      <c r="AT180" s="132"/>
      <c r="AU180" s="132"/>
      <c r="AV180" s="132"/>
      <c r="AW180" s="132"/>
    </row>
    <row r="181" spans="1:49" s="14" customFormat="1" x14ac:dyDescent="0.25">
      <c r="A181" s="125" t="str">
        <f t="shared" si="44"/>
        <v>Ultrassonografia</v>
      </c>
      <c r="B181" s="126"/>
      <c r="C181" s="127"/>
      <c r="D181" s="126"/>
      <c r="E181" s="128"/>
      <c r="F181" s="127"/>
      <c r="G181" s="127"/>
      <c r="H181" s="129"/>
      <c r="I181" s="127"/>
      <c r="J181" s="129"/>
      <c r="K181" s="127"/>
      <c r="L181" s="127"/>
      <c r="M181" s="127"/>
      <c r="N181" s="127"/>
      <c r="O181" s="127"/>
      <c r="P181" s="127"/>
      <c r="Q181" s="127"/>
      <c r="R181" s="127"/>
      <c r="S181" s="124" t="s">
        <v>120</v>
      </c>
      <c r="T181" s="113"/>
      <c r="U181" s="131">
        <v>34</v>
      </c>
      <c r="V181" s="113"/>
      <c r="W181" s="132"/>
      <c r="X181" s="106">
        <v>150</v>
      </c>
      <c r="Y181" s="132"/>
      <c r="Z181" s="106">
        <v>92</v>
      </c>
      <c r="AA181" s="132">
        <v>53</v>
      </c>
      <c r="AB181" s="132">
        <v>204</v>
      </c>
      <c r="AC181" s="132">
        <v>107</v>
      </c>
      <c r="AD181" s="132">
        <v>145</v>
      </c>
      <c r="AE181" s="132">
        <v>143</v>
      </c>
      <c r="AF181" s="132">
        <v>151</v>
      </c>
      <c r="AG181" s="132">
        <v>190</v>
      </c>
      <c r="AH181" s="132">
        <v>196</v>
      </c>
      <c r="AI181" s="132">
        <v>177</v>
      </c>
      <c r="AJ181" s="132">
        <v>148</v>
      </c>
      <c r="AK181" s="132">
        <v>148</v>
      </c>
      <c r="AL181" s="132">
        <v>150</v>
      </c>
      <c r="AM181" s="132">
        <v>148</v>
      </c>
      <c r="AN181" s="132">
        <v>150</v>
      </c>
      <c r="AO181" s="132">
        <v>190</v>
      </c>
      <c r="AP181" s="132">
        <v>150</v>
      </c>
      <c r="AQ181" s="132">
        <v>189</v>
      </c>
      <c r="AR181" s="132"/>
      <c r="AS181" s="132"/>
      <c r="AT181" s="132"/>
      <c r="AU181" s="132"/>
      <c r="AV181" s="132"/>
      <c r="AW181" s="132"/>
    </row>
    <row r="182" spans="1:49" s="14" customFormat="1" x14ac:dyDescent="0.25">
      <c r="A182" s="125" t="str">
        <f t="shared" si="44"/>
        <v>Urodinâmica</v>
      </c>
      <c r="B182" s="126"/>
      <c r="C182" s="127"/>
      <c r="D182" s="126"/>
      <c r="E182" s="128"/>
      <c r="F182" s="127"/>
      <c r="G182" s="127"/>
      <c r="H182" s="129"/>
      <c r="I182" s="127"/>
      <c r="J182" s="129"/>
      <c r="K182" s="127"/>
      <c r="L182" s="127"/>
      <c r="M182" s="127"/>
      <c r="N182" s="127"/>
      <c r="O182" s="127"/>
      <c r="P182" s="127"/>
      <c r="Q182" s="127"/>
      <c r="R182" s="127"/>
      <c r="S182" s="124" t="s">
        <v>121</v>
      </c>
      <c r="T182" s="113"/>
      <c r="U182" s="131">
        <v>0</v>
      </c>
      <c r="V182" s="113"/>
      <c r="W182" s="132"/>
      <c r="X182" s="106">
        <v>5</v>
      </c>
      <c r="Y182" s="132"/>
      <c r="Z182" s="106">
        <v>0</v>
      </c>
      <c r="AA182" s="132">
        <v>0</v>
      </c>
      <c r="AB182" s="132">
        <v>0</v>
      </c>
      <c r="AC182" s="132">
        <v>0</v>
      </c>
      <c r="AD182" s="132">
        <v>0</v>
      </c>
      <c r="AE182" s="132">
        <v>0</v>
      </c>
      <c r="AF182" s="132">
        <v>0</v>
      </c>
      <c r="AG182" s="132">
        <v>0</v>
      </c>
      <c r="AH182" s="132">
        <v>0</v>
      </c>
      <c r="AI182" s="132">
        <v>0</v>
      </c>
      <c r="AJ182" s="132">
        <v>0</v>
      </c>
      <c r="AK182" s="132">
        <v>0</v>
      </c>
      <c r="AL182" s="132">
        <v>0</v>
      </c>
      <c r="AM182" s="132">
        <v>0</v>
      </c>
      <c r="AN182" s="132">
        <v>0</v>
      </c>
      <c r="AO182" s="132">
        <v>0</v>
      </c>
      <c r="AP182" s="132">
        <v>0</v>
      </c>
      <c r="AQ182" s="132">
        <v>0</v>
      </c>
      <c r="AR182" s="132"/>
      <c r="AS182" s="132"/>
      <c r="AT182" s="132"/>
      <c r="AU182" s="132"/>
      <c r="AV182" s="132"/>
      <c r="AW182" s="132"/>
    </row>
    <row r="183" spans="1:49" s="14" customFormat="1" x14ac:dyDescent="0.25">
      <c r="A183" s="125" t="str">
        <f t="shared" si="44"/>
        <v>Videolaringoscopia</v>
      </c>
      <c r="B183" s="126"/>
      <c r="C183" s="127"/>
      <c r="D183" s="126"/>
      <c r="E183" s="128"/>
      <c r="F183" s="127"/>
      <c r="G183" s="127"/>
      <c r="H183" s="129"/>
      <c r="I183" s="127"/>
      <c r="J183" s="129"/>
      <c r="K183" s="127"/>
      <c r="L183" s="127"/>
      <c r="M183" s="127"/>
      <c r="N183" s="127"/>
      <c r="O183" s="127"/>
      <c r="P183" s="127"/>
      <c r="Q183" s="127"/>
      <c r="R183" s="127"/>
      <c r="S183" s="124" t="s">
        <v>122</v>
      </c>
      <c r="T183" s="113"/>
      <c r="U183" s="131">
        <v>0</v>
      </c>
      <c r="V183" s="113"/>
      <c r="W183" s="132"/>
      <c r="X183" s="106">
        <v>10</v>
      </c>
      <c r="Y183" s="132"/>
      <c r="Z183" s="106">
        <v>0</v>
      </c>
      <c r="AA183" s="132">
        <v>0</v>
      </c>
      <c r="AB183" s="132">
        <v>0</v>
      </c>
      <c r="AC183" s="132">
        <v>0</v>
      </c>
      <c r="AD183" s="132">
        <v>0</v>
      </c>
      <c r="AE183" s="132">
        <v>0</v>
      </c>
      <c r="AF183" s="132">
        <v>0</v>
      </c>
      <c r="AG183" s="132">
        <v>0</v>
      </c>
      <c r="AH183" s="132">
        <v>0</v>
      </c>
      <c r="AI183" s="132">
        <v>0</v>
      </c>
      <c r="AJ183" s="132">
        <v>0</v>
      </c>
      <c r="AK183" s="132">
        <v>0</v>
      </c>
      <c r="AL183" s="132">
        <v>10</v>
      </c>
      <c r="AM183" s="132">
        <v>10</v>
      </c>
      <c r="AN183" s="132">
        <v>9</v>
      </c>
      <c r="AO183" s="132">
        <v>10</v>
      </c>
      <c r="AP183" s="132">
        <v>10</v>
      </c>
      <c r="AQ183" s="132">
        <v>10</v>
      </c>
      <c r="AR183" s="132"/>
      <c r="AS183" s="132"/>
      <c r="AT183" s="132"/>
      <c r="AU183" s="132"/>
      <c r="AV183" s="132"/>
      <c r="AW183" s="132"/>
    </row>
    <row r="184" spans="1:49" s="14" customFormat="1" x14ac:dyDescent="0.25">
      <c r="A184" s="125" t="str">
        <f t="shared" si="44"/>
        <v>TOTAL</v>
      </c>
      <c r="B184" s="126"/>
      <c r="C184" s="127"/>
      <c r="D184" s="126"/>
      <c r="E184" s="128"/>
      <c r="F184" s="127"/>
      <c r="G184" s="127"/>
      <c r="H184" s="129"/>
      <c r="I184" s="127"/>
      <c r="J184" s="129"/>
      <c r="K184" s="127"/>
      <c r="L184" s="127"/>
      <c r="M184" s="127"/>
      <c r="N184" s="127"/>
      <c r="O184" s="127"/>
      <c r="P184" s="127"/>
      <c r="Q184" s="127"/>
      <c r="R184" s="127"/>
      <c r="S184" s="140" t="s">
        <v>15</v>
      </c>
      <c r="T184" s="141"/>
      <c r="U184" s="136">
        <f>SUM(U157:U183)</f>
        <v>542</v>
      </c>
      <c r="V184" s="141"/>
      <c r="W184" s="136">
        <f t="shared" ref="W184:AW184" si="52">SUM(W157:W183)</f>
        <v>0</v>
      </c>
      <c r="X184" s="142">
        <f t="shared" si="52"/>
        <v>1260</v>
      </c>
      <c r="Y184" s="136">
        <f t="shared" si="52"/>
        <v>0</v>
      </c>
      <c r="Z184" s="136">
        <f t="shared" si="52"/>
        <v>973</v>
      </c>
      <c r="AA184" s="136">
        <f t="shared" si="52"/>
        <v>676</v>
      </c>
      <c r="AB184" s="136">
        <f t="shared" si="52"/>
        <v>1125</v>
      </c>
      <c r="AC184" s="136">
        <f t="shared" si="52"/>
        <v>855</v>
      </c>
      <c r="AD184" s="136">
        <f t="shared" si="52"/>
        <v>972</v>
      </c>
      <c r="AE184" s="136">
        <f t="shared" si="52"/>
        <v>1790</v>
      </c>
      <c r="AF184" s="136">
        <f t="shared" si="52"/>
        <v>1821</v>
      </c>
      <c r="AG184" s="136">
        <f t="shared" si="52"/>
        <v>1763</v>
      </c>
      <c r="AH184" s="136">
        <f t="shared" si="52"/>
        <v>1586</v>
      </c>
      <c r="AI184" s="136">
        <f t="shared" si="52"/>
        <v>1306</v>
      </c>
      <c r="AJ184" s="136">
        <f t="shared" si="52"/>
        <v>1390</v>
      </c>
      <c r="AK184" s="136">
        <f t="shared" si="52"/>
        <v>1481</v>
      </c>
      <c r="AL184" s="136">
        <f t="shared" si="52"/>
        <v>1103</v>
      </c>
      <c r="AM184" s="136">
        <f t="shared" si="52"/>
        <v>1169</v>
      </c>
      <c r="AN184" s="136">
        <f t="shared" si="52"/>
        <v>1140</v>
      </c>
      <c r="AO184" s="136">
        <f t="shared" si="52"/>
        <v>1815</v>
      </c>
      <c r="AP184" s="136">
        <f t="shared" si="52"/>
        <v>1379</v>
      </c>
      <c r="AQ184" s="136">
        <f t="shared" si="52"/>
        <v>1484</v>
      </c>
      <c r="AR184" s="136">
        <f t="shared" si="52"/>
        <v>0</v>
      </c>
      <c r="AS184" s="136">
        <f t="shared" si="52"/>
        <v>0</v>
      </c>
      <c r="AT184" s="136">
        <f t="shared" si="52"/>
        <v>0</v>
      </c>
      <c r="AU184" s="136">
        <f t="shared" si="52"/>
        <v>0</v>
      </c>
      <c r="AV184" s="136">
        <f t="shared" si="52"/>
        <v>0</v>
      </c>
      <c r="AW184" s="136">
        <f t="shared" si="52"/>
        <v>0</v>
      </c>
    </row>
    <row r="185" spans="1:49" x14ac:dyDescent="0.25">
      <c r="A185" s="125">
        <f t="shared" si="44"/>
        <v>0</v>
      </c>
    </row>
    <row r="186" spans="1:49" s="42" customFormat="1" ht="25.5" x14ac:dyDescent="0.25">
      <c r="A186" s="102" t="s">
        <v>124</v>
      </c>
      <c r="B186" s="5" t="str">
        <f>B$4</f>
        <v>Meta Parcial</v>
      </c>
      <c r="C186" s="5" t="str">
        <f t="shared" ref="C186:AW186" si="53">C$4</f>
        <v>10-31-jul-24</v>
      </c>
      <c r="D186" s="5" t="str">
        <f t="shared" si="53"/>
        <v>Meta Mensal</v>
      </c>
      <c r="E186" s="5">
        <f t="shared" si="53"/>
        <v>45505</v>
      </c>
      <c r="F186" s="5">
        <f t="shared" si="53"/>
        <v>45536</v>
      </c>
      <c r="G186" s="5" t="str">
        <f t="shared" si="53"/>
        <v>Meta Parcial</v>
      </c>
      <c r="H186" s="5" t="str">
        <f t="shared" si="53"/>
        <v>01-09-Out-24</v>
      </c>
      <c r="I186" s="5" t="str">
        <f t="shared" si="53"/>
        <v>Meta Parcial</v>
      </c>
      <c r="J186" s="5" t="str">
        <f t="shared" si="53"/>
        <v>10-31-Out-24</v>
      </c>
      <c r="K186" s="5" t="str">
        <f t="shared" si="53"/>
        <v>Meta Mensal</v>
      </c>
      <c r="L186" s="5">
        <f t="shared" si="53"/>
        <v>45566</v>
      </c>
      <c r="M186" s="5">
        <f t="shared" si="53"/>
        <v>45597</v>
      </c>
      <c r="N186" s="5">
        <f t="shared" si="53"/>
        <v>45627</v>
      </c>
      <c r="O186" s="5" t="str">
        <f t="shared" si="53"/>
        <v>Meta Parcial</v>
      </c>
      <c r="P186" s="5" t="str">
        <f t="shared" si="53"/>
        <v>01-09/jan de 2025</v>
      </c>
      <c r="Q186" s="5" t="str">
        <f t="shared" si="53"/>
        <v>Meta Parcial</v>
      </c>
      <c r="R186" s="5" t="str">
        <f t="shared" si="53"/>
        <v>01-04/jan de 2025</v>
      </c>
      <c r="S186" s="7" t="s">
        <v>125</v>
      </c>
      <c r="T186" s="8" t="str">
        <f>T$4</f>
        <v>Meta Parcial</v>
      </c>
      <c r="U186" s="8" t="str">
        <f>U$4</f>
        <v>05-31/jan de 2025</v>
      </c>
      <c r="V186" s="8" t="str">
        <f>V$4</f>
        <v>Meta Parcial</v>
      </c>
      <c r="W186" s="8" t="str">
        <f>W$4</f>
        <v>10-31/jan de 2025</v>
      </c>
      <c r="X186" s="8" t="s">
        <v>6</v>
      </c>
      <c r="Y186" s="8">
        <f t="shared" si="53"/>
        <v>45658</v>
      </c>
      <c r="Z186" s="8">
        <f t="shared" si="53"/>
        <v>45689</v>
      </c>
      <c r="AA186" s="8">
        <f t="shared" si="53"/>
        <v>45717</v>
      </c>
      <c r="AB186" s="8">
        <f t="shared" si="53"/>
        <v>45748</v>
      </c>
      <c r="AC186" s="8">
        <f t="shared" si="53"/>
        <v>45778</v>
      </c>
      <c r="AD186" s="8">
        <f t="shared" si="53"/>
        <v>45809</v>
      </c>
      <c r="AE186" s="8">
        <f t="shared" si="53"/>
        <v>45839</v>
      </c>
      <c r="AF186" s="8">
        <f t="shared" si="53"/>
        <v>45870</v>
      </c>
      <c r="AG186" s="8">
        <f t="shared" si="53"/>
        <v>45901</v>
      </c>
      <c r="AH186" s="8">
        <f t="shared" si="53"/>
        <v>45931</v>
      </c>
      <c r="AI186" s="8">
        <f t="shared" si="53"/>
        <v>45962</v>
      </c>
      <c r="AJ186" s="8">
        <f t="shared" si="53"/>
        <v>45992</v>
      </c>
      <c r="AK186" s="8">
        <f t="shared" si="53"/>
        <v>46023</v>
      </c>
      <c r="AL186" s="8">
        <f t="shared" si="53"/>
        <v>46054</v>
      </c>
      <c r="AM186" s="8">
        <f t="shared" si="53"/>
        <v>46082</v>
      </c>
      <c r="AN186" s="8">
        <f t="shared" si="53"/>
        <v>46113</v>
      </c>
      <c r="AO186" s="8">
        <f t="shared" si="53"/>
        <v>46143</v>
      </c>
      <c r="AP186" s="8">
        <f t="shared" si="53"/>
        <v>46174</v>
      </c>
      <c r="AQ186" s="8">
        <f t="shared" si="53"/>
        <v>46204</v>
      </c>
      <c r="AR186" s="8">
        <f t="shared" si="53"/>
        <v>46235</v>
      </c>
      <c r="AS186" s="8">
        <f t="shared" si="53"/>
        <v>46266</v>
      </c>
      <c r="AT186" s="8">
        <f t="shared" si="53"/>
        <v>46296</v>
      </c>
      <c r="AU186" s="8">
        <f t="shared" si="53"/>
        <v>46327</v>
      </c>
      <c r="AV186" s="8">
        <f t="shared" si="53"/>
        <v>46357</v>
      </c>
      <c r="AW186" s="8">
        <f t="shared" si="53"/>
        <v>46388</v>
      </c>
    </row>
    <row r="187" spans="1:49" s="14" customFormat="1" x14ac:dyDescent="0.25">
      <c r="A187" s="123" t="s">
        <v>99</v>
      </c>
      <c r="B187" s="143">
        <f>(D187/31)*22</f>
        <v>7.096774193548387</v>
      </c>
      <c r="C187" s="143">
        <v>0</v>
      </c>
      <c r="D187" s="143">
        <v>10</v>
      </c>
      <c r="E187" s="144">
        <v>0</v>
      </c>
      <c r="F187" s="143">
        <v>0</v>
      </c>
      <c r="G187" s="106">
        <f t="shared" ref="G187:G213" si="54">(K187/31)*9</f>
        <v>2.903225806451613</v>
      </c>
      <c r="H187" s="108">
        <v>0</v>
      </c>
      <c r="I187" s="106">
        <f t="shared" ref="I187:I213" si="55">(K187/31)*22</f>
        <v>7.096774193548387</v>
      </c>
      <c r="J187" s="108">
        <v>0</v>
      </c>
      <c r="K187" s="106">
        <f t="shared" ref="K187:K213" si="56">D187</f>
        <v>10</v>
      </c>
      <c r="L187" s="106">
        <f t="shared" ref="L187:L213" si="57">H187+J187</f>
        <v>0</v>
      </c>
      <c r="M187" s="143">
        <v>0</v>
      </c>
      <c r="N187" s="143">
        <v>0</v>
      </c>
      <c r="O187" s="106">
        <f>ROUND((K187/31)*9,0)</f>
        <v>3</v>
      </c>
      <c r="P187" s="143">
        <v>0</v>
      </c>
      <c r="Q187" s="106">
        <f>ROUND((K187/31)*4,0)</f>
        <v>1</v>
      </c>
      <c r="R187" s="143">
        <v>0</v>
      </c>
      <c r="S187" s="123" t="s">
        <v>99</v>
      </c>
      <c r="T187" s="106">
        <f t="shared" ref="T187:T213" si="58">ROUND((X187/31)*27,0)</f>
        <v>4</v>
      </c>
      <c r="U187" s="145">
        <v>0</v>
      </c>
      <c r="V187" s="106">
        <f>ROUND((X187/31)*22,0)</f>
        <v>4</v>
      </c>
      <c r="W187" s="132">
        <v>0</v>
      </c>
      <c r="X187" s="106">
        <v>5</v>
      </c>
      <c r="Y187" s="18">
        <f t="shared" ref="Y187:Y202" si="59">P187+W187</f>
        <v>0</v>
      </c>
      <c r="Z187" s="143">
        <v>0</v>
      </c>
      <c r="AA187" s="132">
        <v>0</v>
      </c>
      <c r="AB187" s="143">
        <v>0</v>
      </c>
      <c r="AC187" s="143">
        <v>0</v>
      </c>
      <c r="AD187" s="143">
        <v>0</v>
      </c>
      <c r="AE187" s="143">
        <v>0</v>
      </c>
      <c r="AF187" s="143">
        <v>0</v>
      </c>
      <c r="AG187" s="143">
        <v>0</v>
      </c>
      <c r="AH187" s="143">
        <v>0</v>
      </c>
      <c r="AI187" s="143">
        <v>0</v>
      </c>
      <c r="AJ187" s="143">
        <v>0</v>
      </c>
      <c r="AK187" s="143">
        <v>0</v>
      </c>
      <c r="AL187" s="143">
        <v>0</v>
      </c>
      <c r="AM187" s="143">
        <v>0</v>
      </c>
      <c r="AN187" s="143">
        <v>0</v>
      </c>
      <c r="AO187" s="143">
        <v>0</v>
      </c>
      <c r="AP187" s="143">
        <v>7</v>
      </c>
      <c r="AQ187" s="143">
        <v>10</v>
      </c>
      <c r="AR187" s="143"/>
      <c r="AS187" s="143"/>
      <c r="AT187" s="143"/>
      <c r="AU187" s="143"/>
      <c r="AV187" s="143"/>
      <c r="AW187" s="143"/>
    </row>
    <row r="188" spans="1:49" s="14" customFormat="1" x14ac:dyDescent="0.25">
      <c r="A188" s="123" t="s">
        <v>100</v>
      </c>
      <c r="B188" s="143">
        <f t="shared" ref="B188:B213" si="60">(D188/31)*22</f>
        <v>7.096774193548387</v>
      </c>
      <c r="C188" s="143">
        <v>0</v>
      </c>
      <c r="D188" s="143">
        <v>10</v>
      </c>
      <c r="E188" s="144">
        <v>0</v>
      </c>
      <c r="F188" s="143">
        <v>0</v>
      </c>
      <c r="G188" s="106">
        <f t="shared" si="54"/>
        <v>2.903225806451613</v>
      </c>
      <c r="H188" s="108">
        <v>0</v>
      </c>
      <c r="I188" s="106">
        <f t="shared" si="55"/>
        <v>7.096774193548387</v>
      </c>
      <c r="J188" s="108">
        <v>0</v>
      </c>
      <c r="K188" s="106">
        <f t="shared" si="56"/>
        <v>10</v>
      </c>
      <c r="L188" s="106">
        <f t="shared" si="57"/>
        <v>0</v>
      </c>
      <c r="M188" s="143">
        <v>0</v>
      </c>
      <c r="N188" s="143">
        <v>0</v>
      </c>
      <c r="O188" s="106">
        <f t="shared" ref="O188:O213" si="61">ROUND((K188/31)*9,0)</f>
        <v>3</v>
      </c>
      <c r="P188" s="143">
        <v>0</v>
      </c>
      <c r="Q188" s="106">
        <f t="shared" ref="Q188:Q213" si="62">ROUND((K188/31)*4,0)</f>
        <v>1</v>
      </c>
      <c r="R188" s="143">
        <v>0</v>
      </c>
      <c r="S188" s="123" t="s">
        <v>100</v>
      </c>
      <c r="T188" s="106">
        <f t="shared" si="58"/>
        <v>4</v>
      </c>
      <c r="U188" s="145">
        <v>0</v>
      </c>
      <c r="V188" s="106">
        <f t="shared" ref="V188:V213" si="63">ROUND((X188/31)*22,0)</f>
        <v>4</v>
      </c>
      <c r="W188" s="132">
        <v>0</v>
      </c>
      <c r="X188" s="106">
        <v>5</v>
      </c>
      <c r="Y188" s="18">
        <f t="shared" si="59"/>
        <v>0</v>
      </c>
      <c r="Z188" s="143">
        <v>0</v>
      </c>
      <c r="AA188" s="132">
        <v>0</v>
      </c>
      <c r="AB188" s="143">
        <v>0</v>
      </c>
      <c r="AC188" s="143">
        <v>0</v>
      </c>
      <c r="AD188" s="143">
        <v>0</v>
      </c>
      <c r="AE188" s="143">
        <v>0</v>
      </c>
      <c r="AF188" s="143">
        <v>0</v>
      </c>
      <c r="AG188" s="143">
        <v>0</v>
      </c>
      <c r="AH188" s="143">
        <v>0</v>
      </c>
      <c r="AI188" s="143">
        <v>0</v>
      </c>
      <c r="AJ188" s="143">
        <v>0</v>
      </c>
      <c r="AK188" s="143">
        <v>0</v>
      </c>
      <c r="AL188" s="143">
        <v>0</v>
      </c>
      <c r="AM188" s="143">
        <v>0</v>
      </c>
      <c r="AN188" s="143">
        <v>0</v>
      </c>
      <c r="AO188" s="143">
        <v>0</v>
      </c>
      <c r="AP188" s="143">
        <v>0</v>
      </c>
      <c r="AQ188" s="143">
        <v>0</v>
      </c>
      <c r="AR188" s="143"/>
      <c r="AS188" s="143"/>
      <c r="AT188" s="143"/>
      <c r="AU188" s="143"/>
      <c r="AV188" s="143"/>
      <c r="AW188" s="143"/>
    </row>
    <row r="189" spans="1:49" s="14" customFormat="1" x14ac:dyDescent="0.25">
      <c r="A189" s="123" t="s">
        <v>101</v>
      </c>
      <c r="B189" s="143">
        <f t="shared" si="60"/>
        <v>27.677419354838708</v>
      </c>
      <c r="C189" s="143">
        <v>0</v>
      </c>
      <c r="D189" s="143">
        <v>39</v>
      </c>
      <c r="E189" s="144">
        <v>24</v>
      </c>
      <c r="F189" s="143">
        <v>0</v>
      </c>
      <c r="G189" s="106">
        <f t="shared" si="54"/>
        <v>11.32258064516129</v>
      </c>
      <c r="H189" s="108">
        <v>0</v>
      </c>
      <c r="I189" s="106">
        <f t="shared" si="55"/>
        <v>27.677419354838708</v>
      </c>
      <c r="J189" s="108">
        <v>27</v>
      </c>
      <c r="K189" s="106">
        <f t="shared" si="56"/>
        <v>39</v>
      </c>
      <c r="L189" s="106">
        <f t="shared" si="57"/>
        <v>27</v>
      </c>
      <c r="M189" s="143">
        <v>0</v>
      </c>
      <c r="N189" s="143">
        <v>20</v>
      </c>
      <c r="O189" s="106">
        <f t="shared" si="61"/>
        <v>11</v>
      </c>
      <c r="P189" s="143">
        <v>0</v>
      </c>
      <c r="Q189" s="106">
        <f t="shared" si="62"/>
        <v>5</v>
      </c>
      <c r="R189" s="143">
        <v>0</v>
      </c>
      <c r="S189" s="123" t="s">
        <v>101</v>
      </c>
      <c r="T189" s="106">
        <f t="shared" si="58"/>
        <v>87</v>
      </c>
      <c r="U189" s="145">
        <v>2</v>
      </c>
      <c r="V189" s="106">
        <f t="shared" si="63"/>
        <v>71</v>
      </c>
      <c r="W189" s="132">
        <v>2</v>
      </c>
      <c r="X189" s="106">
        <v>100</v>
      </c>
      <c r="Y189" s="18">
        <f t="shared" si="59"/>
        <v>2</v>
      </c>
      <c r="Z189" s="143">
        <v>64</v>
      </c>
      <c r="AA189" s="132">
        <v>58</v>
      </c>
      <c r="AB189" s="143">
        <v>21</v>
      </c>
      <c r="AC189" s="143">
        <v>7</v>
      </c>
      <c r="AD189" s="143">
        <v>35</v>
      </c>
      <c r="AE189" s="143">
        <v>31</v>
      </c>
      <c r="AF189" s="143">
        <v>57</v>
      </c>
      <c r="AG189" s="143">
        <v>54</v>
      </c>
      <c r="AH189" s="143">
        <v>25</v>
      </c>
      <c r="AI189" s="143">
        <v>53</v>
      </c>
      <c r="AJ189" s="143">
        <v>57</v>
      </c>
      <c r="AK189" s="143">
        <v>27</v>
      </c>
      <c r="AL189" s="143">
        <v>0</v>
      </c>
      <c r="AM189" s="143">
        <v>31</v>
      </c>
      <c r="AN189" s="143">
        <v>55</v>
      </c>
      <c r="AO189" s="143">
        <v>70</v>
      </c>
      <c r="AP189" s="143">
        <v>45</v>
      </c>
      <c r="AQ189" s="143">
        <v>51</v>
      </c>
      <c r="AR189" s="143"/>
      <c r="AS189" s="143"/>
      <c r="AT189" s="143"/>
      <c r="AU189" s="143"/>
      <c r="AV189" s="143"/>
      <c r="AW189" s="143"/>
    </row>
    <row r="190" spans="1:49" s="14" customFormat="1" x14ac:dyDescent="0.25">
      <c r="A190" s="123" t="s">
        <v>102</v>
      </c>
      <c r="B190" s="143">
        <f t="shared" si="60"/>
        <v>7.096774193548387</v>
      </c>
      <c r="C190" s="143">
        <v>0</v>
      </c>
      <c r="D190" s="143">
        <v>10</v>
      </c>
      <c r="E190" s="144">
        <v>2</v>
      </c>
      <c r="F190" s="143">
        <v>2</v>
      </c>
      <c r="G190" s="106">
        <f t="shared" si="54"/>
        <v>2.903225806451613</v>
      </c>
      <c r="H190" s="108">
        <v>2</v>
      </c>
      <c r="I190" s="106">
        <f t="shared" si="55"/>
        <v>7.096774193548387</v>
      </c>
      <c r="J190" s="108">
        <v>0</v>
      </c>
      <c r="K190" s="106">
        <f t="shared" si="56"/>
        <v>10</v>
      </c>
      <c r="L190" s="106">
        <f t="shared" si="57"/>
        <v>2</v>
      </c>
      <c r="M190" s="143">
        <v>7</v>
      </c>
      <c r="N190" s="143">
        <v>7</v>
      </c>
      <c r="O190" s="106">
        <f t="shared" si="61"/>
        <v>3</v>
      </c>
      <c r="P190" s="143">
        <v>0</v>
      </c>
      <c r="Q190" s="106">
        <f t="shared" si="62"/>
        <v>1</v>
      </c>
      <c r="R190" s="143">
        <v>0</v>
      </c>
      <c r="S190" s="123" t="s">
        <v>102</v>
      </c>
      <c r="T190" s="106">
        <f t="shared" si="58"/>
        <v>9</v>
      </c>
      <c r="U190" s="145">
        <v>5</v>
      </c>
      <c r="V190" s="106">
        <f t="shared" si="63"/>
        <v>7</v>
      </c>
      <c r="W190" s="132">
        <v>2</v>
      </c>
      <c r="X190" s="106">
        <v>10</v>
      </c>
      <c r="Y190" s="18">
        <f t="shared" si="59"/>
        <v>2</v>
      </c>
      <c r="Z190" s="143">
        <v>2</v>
      </c>
      <c r="AA190" s="132">
        <v>2</v>
      </c>
      <c r="AB190" s="143">
        <v>0</v>
      </c>
      <c r="AC190" s="143">
        <v>1</v>
      </c>
      <c r="AD190" s="143">
        <v>0</v>
      </c>
      <c r="AE190" s="143">
        <v>4</v>
      </c>
      <c r="AF190" s="143">
        <v>6</v>
      </c>
      <c r="AG190" s="143">
        <v>4</v>
      </c>
      <c r="AH190" s="143">
        <v>4</v>
      </c>
      <c r="AI190" s="143">
        <v>6</v>
      </c>
      <c r="AJ190" s="143">
        <v>12</v>
      </c>
      <c r="AK190" s="143">
        <v>10</v>
      </c>
      <c r="AL190" s="143">
        <v>10</v>
      </c>
      <c r="AM190" s="143">
        <v>6</v>
      </c>
      <c r="AN190" s="143">
        <v>11</v>
      </c>
      <c r="AO190" s="143">
        <v>4</v>
      </c>
      <c r="AP190" s="143">
        <v>7</v>
      </c>
      <c r="AQ190" s="143">
        <v>6</v>
      </c>
      <c r="AR190" s="143"/>
      <c r="AS190" s="143"/>
      <c r="AT190" s="143"/>
      <c r="AU190" s="143"/>
      <c r="AV190" s="143"/>
      <c r="AW190" s="143"/>
    </row>
    <row r="191" spans="1:49" s="14" customFormat="1" x14ac:dyDescent="0.25">
      <c r="A191" s="123" t="s">
        <v>103</v>
      </c>
      <c r="B191" s="143">
        <f t="shared" si="60"/>
        <v>41.870967741935488</v>
      </c>
      <c r="C191" s="143">
        <v>28</v>
      </c>
      <c r="D191" s="143">
        <v>59</v>
      </c>
      <c r="E191" s="144">
        <v>114</v>
      </c>
      <c r="F191" s="143">
        <v>41</v>
      </c>
      <c r="G191" s="106">
        <f t="shared" si="54"/>
        <v>17.129032258064516</v>
      </c>
      <c r="H191" s="108">
        <v>7</v>
      </c>
      <c r="I191" s="106">
        <f t="shared" si="55"/>
        <v>41.870967741935488</v>
      </c>
      <c r="J191" s="108">
        <v>26</v>
      </c>
      <c r="K191" s="106">
        <f t="shared" si="56"/>
        <v>59</v>
      </c>
      <c r="L191" s="106">
        <f t="shared" si="57"/>
        <v>33</v>
      </c>
      <c r="M191" s="143">
        <v>41</v>
      </c>
      <c r="N191" s="143">
        <v>23</v>
      </c>
      <c r="O191" s="106">
        <f t="shared" si="61"/>
        <v>17</v>
      </c>
      <c r="P191" s="143">
        <v>11</v>
      </c>
      <c r="Q191" s="106">
        <f t="shared" si="62"/>
        <v>8</v>
      </c>
      <c r="R191" s="143">
        <v>4</v>
      </c>
      <c r="S191" s="123" t="s">
        <v>103</v>
      </c>
      <c r="T191" s="106">
        <f t="shared" si="58"/>
        <v>78</v>
      </c>
      <c r="U191" s="145">
        <v>32</v>
      </c>
      <c r="V191" s="106">
        <f t="shared" si="63"/>
        <v>64</v>
      </c>
      <c r="W191" s="132">
        <v>25</v>
      </c>
      <c r="X191" s="106">
        <v>90</v>
      </c>
      <c r="Y191" s="18">
        <f t="shared" si="59"/>
        <v>36</v>
      </c>
      <c r="Z191" s="143">
        <v>53</v>
      </c>
      <c r="AA191" s="132">
        <v>45</v>
      </c>
      <c r="AB191" s="143">
        <v>41</v>
      </c>
      <c r="AC191" s="143">
        <v>45</v>
      </c>
      <c r="AD191" s="143">
        <v>49</v>
      </c>
      <c r="AE191" s="143">
        <v>119</v>
      </c>
      <c r="AF191" s="143">
        <v>77</v>
      </c>
      <c r="AG191" s="143">
        <v>96</v>
      </c>
      <c r="AH191" s="143">
        <v>94</v>
      </c>
      <c r="AI191" s="143">
        <v>29</v>
      </c>
      <c r="AJ191" s="143">
        <v>53</v>
      </c>
      <c r="AK191" s="143">
        <v>75</v>
      </c>
      <c r="AL191" s="143">
        <v>34</v>
      </c>
      <c r="AM191" s="143">
        <v>46</v>
      </c>
      <c r="AN191" s="143">
        <v>39</v>
      </c>
      <c r="AO191" s="143">
        <v>87</v>
      </c>
      <c r="AP191" s="143">
        <v>57</v>
      </c>
      <c r="AQ191" s="143">
        <v>70</v>
      </c>
      <c r="AR191" s="143"/>
      <c r="AS191" s="143"/>
      <c r="AT191" s="143"/>
      <c r="AU191" s="143"/>
      <c r="AV191" s="143"/>
      <c r="AW191" s="143"/>
    </row>
    <row r="192" spans="1:49" s="14" customFormat="1" x14ac:dyDescent="0.25">
      <c r="A192" s="123" t="s">
        <v>104</v>
      </c>
      <c r="B192" s="143">
        <f t="shared" si="60"/>
        <v>60.322580645161288</v>
      </c>
      <c r="C192" s="143">
        <v>56</v>
      </c>
      <c r="D192" s="143">
        <v>85</v>
      </c>
      <c r="E192" s="144">
        <v>63</v>
      </c>
      <c r="F192" s="143">
        <v>83</v>
      </c>
      <c r="G192" s="106">
        <f t="shared" si="54"/>
        <v>24.677419354838708</v>
      </c>
      <c r="H192" s="108">
        <v>82</v>
      </c>
      <c r="I192" s="106">
        <f t="shared" si="55"/>
        <v>60.322580645161288</v>
      </c>
      <c r="J192" s="108">
        <v>69</v>
      </c>
      <c r="K192" s="106">
        <f t="shared" si="56"/>
        <v>85</v>
      </c>
      <c r="L192" s="106">
        <f t="shared" si="57"/>
        <v>151</v>
      </c>
      <c r="M192" s="143">
        <v>77</v>
      </c>
      <c r="N192" s="143">
        <v>256</v>
      </c>
      <c r="O192" s="106">
        <f t="shared" si="61"/>
        <v>25</v>
      </c>
      <c r="P192" s="143">
        <v>0</v>
      </c>
      <c r="Q192" s="106">
        <f t="shared" si="62"/>
        <v>11</v>
      </c>
      <c r="R192" s="143">
        <v>0</v>
      </c>
      <c r="S192" s="123" t="s">
        <v>104</v>
      </c>
      <c r="T192" s="106">
        <f t="shared" si="58"/>
        <v>70</v>
      </c>
      <c r="U192" s="145">
        <v>97</v>
      </c>
      <c r="V192" s="106">
        <f t="shared" si="63"/>
        <v>57</v>
      </c>
      <c r="W192" s="132">
        <v>97</v>
      </c>
      <c r="X192" s="106">
        <v>80</v>
      </c>
      <c r="Y192" s="18">
        <f t="shared" si="59"/>
        <v>97</v>
      </c>
      <c r="Z192" s="143">
        <v>64</v>
      </c>
      <c r="AA192" s="132">
        <v>58</v>
      </c>
      <c r="AB192" s="143">
        <v>91</v>
      </c>
      <c r="AC192" s="143">
        <v>74</v>
      </c>
      <c r="AD192" s="143">
        <v>47</v>
      </c>
      <c r="AE192" s="143">
        <v>67</v>
      </c>
      <c r="AF192" s="143">
        <v>52</v>
      </c>
      <c r="AG192" s="143">
        <v>43</v>
      </c>
      <c r="AH192" s="143">
        <v>68</v>
      </c>
      <c r="AI192" s="143">
        <v>104</v>
      </c>
      <c r="AJ192" s="143">
        <v>56</v>
      </c>
      <c r="AK192" s="143">
        <v>56</v>
      </c>
      <c r="AL192" s="143">
        <v>60</v>
      </c>
      <c r="AM192" s="143">
        <v>65</v>
      </c>
      <c r="AN192" s="143">
        <v>51</v>
      </c>
      <c r="AO192" s="143">
        <v>52</v>
      </c>
      <c r="AP192" s="143">
        <v>62</v>
      </c>
      <c r="AQ192" s="143">
        <v>68</v>
      </c>
      <c r="AR192" s="143"/>
      <c r="AS192" s="143"/>
      <c r="AT192" s="143"/>
      <c r="AU192" s="143"/>
      <c r="AV192" s="143"/>
      <c r="AW192" s="143"/>
    </row>
    <row r="193" spans="1:49" s="14" customFormat="1" x14ac:dyDescent="0.25">
      <c r="A193" s="123" t="s">
        <v>105</v>
      </c>
      <c r="B193" s="143">
        <f t="shared" si="60"/>
        <v>53.225806451612904</v>
      </c>
      <c r="C193" s="143">
        <v>198</v>
      </c>
      <c r="D193" s="143">
        <v>75</v>
      </c>
      <c r="E193" s="144">
        <v>91</v>
      </c>
      <c r="F193" s="143">
        <v>80</v>
      </c>
      <c r="G193" s="106">
        <f t="shared" si="54"/>
        <v>21.774193548387096</v>
      </c>
      <c r="H193" s="108">
        <v>31</v>
      </c>
      <c r="I193" s="106">
        <f t="shared" si="55"/>
        <v>53.225806451612904</v>
      </c>
      <c r="J193" s="108">
        <v>54</v>
      </c>
      <c r="K193" s="106">
        <f t="shared" si="56"/>
        <v>75</v>
      </c>
      <c r="L193" s="106">
        <f t="shared" si="57"/>
        <v>85</v>
      </c>
      <c r="M193" s="143">
        <v>85</v>
      </c>
      <c r="N193" s="143">
        <v>188</v>
      </c>
      <c r="O193" s="106">
        <f t="shared" si="61"/>
        <v>22</v>
      </c>
      <c r="P193" s="143">
        <v>24</v>
      </c>
      <c r="Q193" s="106">
        <f t="shared" si="62"/>
        <v>10</v>
      </c>
      <c r="R193" s="143">
        <v>0</v>
      </c>
      <c r="S193" s="123" t="s">
        <v>105</v>
      </c>
      <c r="T193" s="106">
        <f t="shared" si="58"/>
        <v>44</v>
      </c>
      <c r="U193" s="145">
        <v>33</v>
      </c>
      <c r="V193" s="106">
        <f t="shared" si="63"/>
        <v>35</v>
      </c>
      <c r="W193" s="132">
        <v>28</v>
      </c>
      <c r="X193" s="106">
        <v>50</v>
      </c>
      <c r="Y193" s="18">
        <f t="shared" si="59"/>
        <v>52</v>
      </c>
      <c r="Z193" s="143">
        <v>42</v>
      </c>
      <c r="AA193" s="132">
        <v>37</v>
      </c>
      <c r="AB193" s="143">
        <v>26</v>
      </c>
      <c r="AC193" s="143">
        <v>3</v>
      </c>
      <c r="AD193" s="143">
        <v>0</v>
      </c>
      <c r="AE193" s="143">
        <v>0</v>
      </c>
      <c r="AF193" s="143">
        <v>0</v>
      </c>
      <c r="AG193" s="143">
        <v>0</v>
      </c>
      <c r="AH193" s="143">
        <v>0</v>
      </c>
      <c r="AI193" s="143">
        <v>7</v>
      </c>
      <c r="AJ193" s="143">
        <v>19</v>
      </c>
      <c r="AK193" s="143">
        <v>22</v>
      </c>
      <c r="AL193" s="143">
        <v>25</v>
      </c>
      <c r="AM193" s="143">
        <v>12</v>
      </c>
      <c r="AN193" s="143">
        <v>25</v>
      </c>
      <c r="AO193" s="143">
        <v>21</v>
      </c>
      <c r="AP193" s="143">
        <v>32</v>
      </c>
      <c r="AQ193" s="143">
        <v>23</v>
      </c>
      <c r="AR193" s="143"/>
      <c r="AS193" s="143"/>
      <c r="AT193" s="143"/>
      <c r="AU193" s="143"/>
      <c r="AV193" s="143"/>
      <c r="AW193" s="143"/>
    </row>
    <row r="194" spans="1:49" s="14" customFormat="1" x14ac:dyDescent="0.25">
      <c r="A194" s="123" t="s">
        <v>106</v>
      </c>
      <c r="B194" s="143">
        <f t="shared" si="60"/>
        <v>80.903225806451616</v>
      </c>
      <c r="C194" s="143">
        <v>104</v>
      </c>
      <c r="D194" s="143">
        <v>114</v>
      </c>
      <c r="E194" s="144">
        <v>134</v>
      </c>
      <c r="F194" s="143">
        <v>65</v>
      </c>
      <c r="G194" s="106">
        <f t="shared" si="54"/>
        <v>33.096774193548384</v>
      </c>
      <c r="H194" s="108">
        <v>15</v>
      </c>
      <c r="I194" s="106">
        <f t="shared" si="55"/>
        <v>80.903225806451616</v>
      </c>
      <c r="J194" s="108">
        <v>48</v>
      </c>
      <c r="K194" s="106">
        <f t="shared" si="56"/>
        <v>114</v>
      </c>
      <c r="L194" s="106">
        <f t="shared" si="57"/>
        <v>63</v>
      </c>
      <c r="M194" s="143">
        <v>48</v>
      </c>
      <c r="N194" s="143">
        <v>38</v>
      </c>
      <c r="O194" s="106">
        <f t="shared" si="61"/>
        <v>33</v>
      </c>
      <c r="P194" s="143">
        <v>5</v>
      </c>
      <c r="Q194" s="106">
        <f t="shared" si="62"/>
        <v>15</v>
      </c>
      <c r="R194" s="143">
        <v>1</v>
      </c>
      <c r="S194" s="123" t="s">
        <v>106</v>
      </c>
      <c r="T194" s="106">
        <f t="shared" si="58"/>
        <v>9</v>
      </c>
      <c r="U194" s="145">
        <v>3</v>
      </c>
      <c r="V194" s="106">
        <f t="shared" si="63"/>
        <v>7</v>
      </c>
      <c r="W194" s="132">
        <v>3</v>
      </c>
      <c r="X194" s="106">
        <v>10</v>
      </c>
      <c r="Y194" s="18">
        <f t="shared" si="59"/>
        <v>8</v>
      </c>
      <c r="Z194" s="143">
        <v>7</v>
      </c>
      <c r="AA194" s="132">
        <v>4</v>
      </c>
      <c r="AB194" s="143">
        <v>5</v>
      </c>
      <c r="AC194" s="143">
        <v>15</v>
      </c>
      <c r="AD194" s="143">
        <v>13</v>
      </c>
      <c r="AE194" s="143">
        <v>79</v>
      </c>
      <c r="AF194" s="143">
        <v>77</v>
      </c>
      <c r="AG194" s="143">
        <v>73</v>
      </c>
      <c r="AH194" s="143">
        <v>121</v>
      </c>
      <c r="AI194" s="143">
        <v>81</v>
      </c>
      <c r="AJ194" s="143">
        <v>27</v>
      </c>
      <c r="AK194" s="143">
        <v>100</v>
      </c>
      <c r="AL194" s="143">
        <v>18</v>
      </c>
      <c r="AM194" s="143">
        <v>12</v>
      </c>
      <c r="AN194" s="143">
        <v>17</v>
      </c>
      <c r="AO194" s="143">
        <v>16</v>
      </c>
      <c r="AP194" s="143">
        <v>11</v>
      </c>
      <c r="AQ194" s="143">
        <v>14</v>
      </c>
      <c r="AR194" s="143"/>
      <c r="AS194" s="143"/>
      <c r="AT194" s="143"/>
      <c r="AU194" s="143"/>
      <c r="AV194" s="143"/>
      <c r="AW194" s="143"/>
    </row>
    <row r="195" spans="1:49" s="14" customFormat="1" x14ac:dyDescent="0.25">
      <c r="A195" s="123" t="s">
        <v>107</v>
      </c>
      <c r="B195" s="143">
        <f t="shared" si="60"/>
        <v>8.5161290322580641</v>
      </c>
      <c r="C195" s="143">
        <v>40</v>
      </c>
      <c r="D195" s="143">
        <v>12</v>
      </c>
      <c r="E195" s="144">
        <v>0</v>
      </c>
      <c r="F195" s="143">
        <v>0</v>
      </c>
      <c r="G195" s="106">
        <f t="shared" si="54"/>
        <v>3.4838709677419355</v>
      </c>
      <c r="H195" s="108">
        <v>0</v>
      </c>
      <c r="I195" s="106">
        <f t="shared" si="55"/>
        <v>8.5161290322580641</v>
      </c>
      <c r="J195" s="108">
        <v>0</v>
      </c>
      <c r="K195" s="106">
        <f t="shared" si="56"/>
        <v>12</v>
      </c>
      <c r="L195" s="106">
        <f t="shared" si="57"/>
        <v>0</v>
      </c>
      <c r="M195" s="143">
        <v>0</v>
      </c>
      <c r="N195" s="143">
        <v>39</v>
      </c>
      <c r="O195" s="106">
        <f t="shared" si="61"/>
        <v>3</v>
      </c>
      <c r="P195" s="143">
        <v>13</v>
      </c>
      <c r="Q195" s="106">
        <f t="shared" si="62"/>
        <v>2</v>
      </c>
      <c r="R195" s="143">
        <v>0</v>
      </c>
      <c r="S195" s="123" t="s">
        <v>107</v>
      </c>
      <c r="T195" s="106">
        <f t="shared" si="58"/>
        <v>13</v>
      </c>
      <c r="U195" s="145">
        <v>3</v>
      </c>
      <c r="V195" s="106">
        <f t="shared" si="63"/>
        <v>11</v>
      </c>
      <c r="W195" s="132">
        <v>1</v>
      </c>
      <c r="X195" s="106">
        <v>15</v>
      </c>
      <c r="Y195" s="18">
        <f t="shared" si="59"/>
        <v>14</v>
      </c>
      <c r="Z195" s="143">
        <v>4</v>
      </c>
      <c r="AA195" s="132">
        <v>2</v>
      </c>
      <c r="AB195" s="143">
        <v>4</v>
      </c>
      <c r="AC195" s="143">
        <v>4</v>
      </c>
      <c r="AD195" s="143">
        <v>5</v>
      </c>
      <c r="AE195" s="143">
        <v>9</v>
      </c>
      <c r="AF195" s="143">
        <v>5</v>
      </c>
      <c r="AG195" s="143">
        <v>4</v>
      </c>
      <c r="AH195" s="143">
        <v>20</v>
      </c>
      <c r="AI195" s="143">
        <v>7</v>
      </c>
      <c r="AJ195" s="143">
        <v>5</v>
      </c>
      <c r="AK195" s="143">
        <v>5</v>
      </c>
      <c r="AL195" s="143">
        <v>22</v>
      </c>
      <c r="AM195" s="143">
        <v>10</v>
      </c>
      <c r="AN195" s="143">
        <v>18</v>
      </c>
      <c r="AO195" s="143">
        <v>22</v>
      </c>
      <c r="AP195" s="143">
        <v>16</v>
      </c>
      <c r="AQ195" s="143">
        <v>22</v>
      </c>
      <c r="AR195" s="143"/>
      <c r="AS195" s="143"/>
      <c r="AT195" s="143"/>
      <c r="AU195" s="143"/>
      <c r="AV195" s="143"/>
      <c r="AW195" s="143"/>
    </row>
    <row r="196" spans="1:49" s="14" customFormat="1" x14ac:dyDescent="0.25">
      <c r="A196" s="123" t="s">
        <v>108</v>
      </c>
      <c r="B196" s="143">
        <f t="shared" si="60"/>
        <v>6.3870967741935489</v>
      </c>
      <c r="C196" s="143">
        <v>2</v>
      </c>
      <c r="D196" s="143">
        <v>9</v>
      </c>
      <c r="E196" s="144">
        <v>2</v>
      </c>
      <c r="F196" s="143">
        <v>2</v>
      </c>
      <c r="G196" s="106">
        <f t="shared" si="54"/>
        <v>2.612903225806452</v>
      </c>
      <c r="H196" s="108">
        <v>0</v>
      </c>
      <c r="I196" s="106">
        <f t="shared" si="55"/>
        <v>6.3870967741935489</v>
      </c>
      <c r="J196" s="108">
        <v>2</v>
      </c>
      <c r="K196" s="106">
        <f t="shared" si="56"/>
        <v>9</v>
      </c>
      <c r="L196" s="106">
        <f t="shared" si="57"/>
        <v>2</v>
      </c>
      <c r="M196" s="143">
        <v>2</v>
      </c>
      <c r="N196" s="143">
        <v>2</v>
      </c>
      <c r="O196" s="106">
        <f t="shared" si="61"/>
        <v>3</v>
      </c>
      <c r="P196" s="143">
        <v>2</v>
      </c>
      <c r="Q196" s="106">
        <f t="shared" si="62"/>
        <v>1</v>
      </c>
      <c r="R196" s="143">
        <v>0</v>
      </c>
      <c r="S196" s="123" t="s">
        <v>108</v>
      </c>
      <c r="T196" s="106">
        <f t="shared" si="58"/>
        <v>35</v>
      </c>
      <c r="U196" s="145">
        <v>1</v>
      </c>
      <c r="V196" s="106">
        <f t="shared" si="63"/>
        <v>28</v>
      </c>
      <c r="W196" s="132">
        <v>0</v>
      </c>
      <c r="X196" s="106">
        <v>40</v>
      </c>
      <c r="Y196" s="18">
        <f t="shared" si="59"/>
        <v>2</v>
      </c>
      <c r="Z196" s="143">
        <v>6</v>
      </c>
      <c r="AA196" s="132">
        <v>2</v>
      </c>
      <c r="AB196" s="143">
        <v>6</v>
      </c>
      <c r="AC196" s="143">
        <v>0</v>
      </c>
      <c r="AD196" s="143">
        <v>0</v>
      </c>
      <c r="AE196" s="143">
        <v>0</v>
      </c>
      <c r="AF196" s="143">
        <v>0</v>
      </c>
      <c r="AG196" s="143">
        <v>0</v>
      </c>
      <c r="AH196" s="143">
        <v>10</v>
      </c>
      <c r="AI196" s="143">
        <v>8</v>
      </c>
      <c r="AJ196" s="143">
        <v>10</v>
      </c>
      <c r="AK196" s="143">
        <v>18</v>
      </c>
      <c r="AL196" s="143">
        <v>18</v>
      </c>
      <c r="AM196" s="143">
        <v>16</v>
      </c>
      <c r="AN196" s="143">
        <v>26</v>
      </c>
      <c r="AO196" s="143">
        <v>38</v>
      </c>
      <c r="AP196" s="143">
        <v>22</v>
      </c>
      <c r="AQ196" s="143">
        <v>21</v>
      </c>
      <c r="AR196" s="143"/>
      <c r="AS196" s="143"/>
      <c r="AT196" s="143"/>
      <c r="AU196" s="143"/>
      <c r="AV196" s="143"/>
      <c r="AW196" s="143"/>
    </row>
    <row r="197" spans="1:49" s="14" customFormat="1" x14ac:dyDescent="0.25">
      <c r="A197" s="123" t="s">
        <v>109</v>
      </c>
      <c r="B197" s="143">
        <f t="shared" si="60"/>
        <v>32.645161290322584</v>
      </c>
      <c r="C197" s="143">
        <v>16</v>
      </c>
      <c r="D197" s="143">
        <v>46</v>
      </c>
      <c r="E197" s="144">
        <v>30</v>
      </c>
      <c r="F197" s="143">
        <v>41</v>
      </c>
      <c r="G197" s="106">
        <f t="shared" si="54"/>
        <v>13.35483870967742</v>
      </c>
      <c r="H197" s="108">
        <v>0</v>
      </c>
      <c r="I197" s="106">
        <f t="shared" si="55"/>
        <v>32.645161290322584</v>
      </c>
      <c r="J197" s="108">
        <v>43</v>
      </c>
      <c r="K197" s="106">
        <f t="shared" si="56"/>
        <v>46</v>
      </c>
      <c r="L197" s="106">
        <f t="shared" si="57"/>
        <v>43</v>
      </c>
      <c r="M197" s="143">
        <v>48</v>
      </c>
      <c r="N197" s="143">
        <v>29</v>
      </c>
      <c r="O197" s="106">
        <f t="shared" si="61"/>
        <v>13</v>
      </c>
      <c r="P197" s="143">
        <v>14</v>
      </c>
      <c r="Q197" s="106">
        <f t="shared" si="62"/>
        <v>6</v>
      </c>
      <c r="R197" s="143">
        <v>0</v>
      </c>
      <c r="S197" s="123" t="s">
        <v>109</v>
      </c>
      <c r="T197" s="106">
        <f t="shared" si="58"/>
        <v>105</v>
      </c>
      <c r="U197" s="145">
        <v>17</v>
      </c>
      <c r="V197" s="106">
        <f t="shared" si="63"/>
        <v>85</v>
      </c>
      <c r="W197" s="132">
        <v>6</v>
      </c>
      <c r="X197" s="106">
        <v>120</v>
      </c>
      <c r="Y197" s="18">
        <f t="shared" si="59"/>
        <v>20</v>
      </c>
      <c r="Z197" s="143">
        <v>102</v>
      </c>
      <c r="AA197" s="132">
        <v>57</v>
      </c>
      <c r="AB197" s="143">
        <v>60</v>
      </c>
      <c r="AC197" s="143">
        <v>25</v>
      </c>
      <c r="AD197" s="143">
        <v>48</v>
      </c>
      <c r="AE197" s="143">
        <v>33</v>
      </c>
      <c r="AF197" s="143">
        <v>49</v>
      </c>
      <c r="AG197" s="143">
        <v>78</v>
      </c>
      <c r="AH197" s="143">
        <v>47</v>
      </c>
      <c r="AI197" s="143">
        <v>66</v>
      </c>
      <c r="AJ197" s="143">
        <v>47</v>
      </c>
      <c r="AK197" s="143">
        <v>82</v>
      </c>
      <c r="AL197" s="143">
        <v>78</v>
      </c>
      <c r="AM197" s="143">
        <v>53</v>
      </c>
      <c r="AN197" s="143">
        <v>72</v>
      </c>
      <c r="AO197" s="143">
        <v>72</v>
      </c>
      <c r="AP197" s="143">
        <v>52</v>
      </c>
      <c r="AQ197" s="143">
        <v>75</v>
      </c>
      <c r="AR197" s="143"/>
      <c r="AS197" s="143"/>
      <c r="AT197" s="143"/>
      <c r="AU197" s="143"/>
      <c r="AV197" s="143"/>
      <c r="AW197" s="143"/>
    </row>
    <row r="198" spans="1:49" s="14" customFormat="1" hidden="1" x14ac:dyDescent="0.25">
      <c r="A198" s="123" t="s">
        <v>126</v>
      </c>
      <c r="B198" s="143">
        <f t="shared" si="60"/>
        <v>7.096774193548387</v>
      </c>
      <c r="C198" s="143">
        <v>0</v>
      </c>
      <c r="D198" s="143">
        <v>10</v>
      </c>
      <c r="E198" s="144">
        <v>0</v>
      </c>
      <c r="F198" s="143">
        <v>0</v>
      </c>
      <c r="G198" s="106">
        <f t="shared" si="54"/>
        <v>2.903225806451613</v>
      </c>
      <c r="H198" s="108">
        <v>0</v>
      </c>
      <c r="I198" s="106">
        <f t="shared" si="55"/>
        <v>7.096774193548387</v>
      </c>
      <c r="J198" s="108">
        <v>0</v>
      </c>
      <c r="K198" s="106">
        <f t="shared" si="56"/>
        <v>10</v>
      </c>
      <c r="L198" s="106">
        <f t="shared" si="57"/>
        <v>0</v>
      </c>
      <c r="M198" s="143">
        <v>0</v>
      </c>
      <c r="N198" s="143">
        <v>0</v>
      </c>
      <c r="O198" s="106">
        <f t="shared" si="61"/>
        <v>3</v>
      </c>
      <c r="P198" s="143">
        <v>0</v>
      </c>
      <c r="Q198" s="106">
        <f t="shared" si="62"/>
        <v>1</v>
      </c>
      <c r="R198" s="143"/>
      <c r="S198" s="133"/>
      <c r="T198" s="106">
        <f t="shared" si="58"/>
        <v>0</v>
      </c>
      <c r="U198" s="145"/>
      <c r="V198" s="133"/>
      <c r="W198" s="134"/>
      <c r="X198" s="108"/>
      <c r="Y198" s="146">
        <f t="shared" si="59"/>
        <v>0</v>
      </c>
      <c r="Z198" s="147"/>
      <c r="AA198" s="134"/>
      <c r="AB198" s="147"/>
      <c r="AC198" s="147"/>
      <c r="AD198" s="147"/>
      <c r="AE198" s="147"/>
      <c r="AF198" s="147"/>
      <c r="AG198" s="147"/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</row>
    <row r="199" spans="1:49" s="14" customFormat="1" x14ac:dyDescent="0.25">
      <c r="A199" s="123" t="s">
        <v>110</v>
      </c>
      <c r="B199" s="143">
        <f t="shared" si="60"/>
        <v>7.096774193548387</v>
      </c>
      <c r="C199" s="143">
        <v>0</v>
      </c>
      <c r="D199" s="143">
        <v>10</v>
      </c>
      <c r="E199" s="144">
        <v>0</v>
      </c>
      <c r="F199" s="143">
        <v>0</v>
      </c>
      <c r="G199" s="106">
        <f t="shared" si="54"/>
        <v>2.903225806451613</v>
      </c>
      <c r="H199" s="108">
        <v>0</v>
      </c>
      <c r="I199" s="106">
        <f t="shared" si="55"/>
        <v>7.096774193548387</v>
      </c>
      <c r="J199" s="108">
        <v>0</v>
      </c>
      <c r="K199" s="106">
        <f t="shared" si="56"/>
        <v>10</v>
      </c>
      <c r="L199" s="106">
        <f t="shared" si="57"/>
        <v>0</v>
      </c>
      <c r="M199" s="143">
        <v>0</v>
      </c>
      <c r="N199" s="143">
        <v>0</v>
      </c>
      <c r="O199" s="106">
        <f t="shared" si="61"/>
        <v>3</v>
      </c>
      <c r="P199" s="143">
        <v>0</v>
      </c>
      <c r="Q199" s="106">
        <f t="shared" si="62"/>
        <v>1</v>
      </c>
      <c r="R199" s="143">
        <v>0</v>
      </c>
      <c r="S199" s="123" t="s">
        <v>110</v>
      </c>
      <c r="T199" s="106">
        <f t="shared" si="58"/>
        <v>44</v>
      </c>
      <c r="U199" s="145">
        <v>0</v>
      </c>
      <c r="V199" s="106">
        <f t="shared" si="63"/>
        <v>35</v>
      </c>
      <c r="W199" s="132">
        <v>0</v>
      </c>
      <c r="X199" s="106">
        <v>50</v>
      </c>
      <c r="Y199" s="18">
        <f t="shared" si="59"/>
        <v>0</v>
      </c>
      <c r="Z199" s="143">
        <v>0</v>
      </c>
      <c r="AA199" s="132">
        <v>29</v>
      </c>
      <c r="AB199" s="143">
        <v>32</v>
      </c>
      <c r="AC199" s="143">
        <v>7</v>
      </c>
      <c r="AD199" s="143">
        <v>10</v>
      </c>
      <c r="AE199" s="143">
        <v>19</v>
      </c>
      <c r="AF199" s="143">
        <v>28</v>
      </c>
      <c r="AG199" s="143">
        <v>19</v>
      </c>
      <c r="AH199" s="143">
        <v>16</v>
      </c>
      <c r="AI199" s="143">
        <v>25</v>
      </c>
      <c r="AJ199" s="143">
        <v>25</v>
      </c>
      <c r="AK199" s="143">
        <v>26</v>
      </c>
      <c r="AL199" s="143">
        <v>22</v>
      </c>
      <c r="AM199" s="143">
        <v>29</v>
      </c>
      <c r="AN199" s="143">
        <v>28</v>
      </c>
      <c r="AO199" s="143">
        <v>27</v>
      </c>
      <c r="AP199" s="143">
        <v>22</v>
      </c>
      <c r="AQ199" s="143">
        <v>25</v>
      </c>
      <c r="AR199" s="143"/>
      <c r="AS199" s="143"/>
      <c r="AT199" s="143"/>
      <c r="AU199" s="143"/>
      <c r="AV199" s="143"/>
      <c r="AW199" s="143"/>
    </row>
    <row r="200" spans="1:49" s="14" customFormat="1" x14ac:dyDescent="0.25">
      <c r="A200" s="123" t="s">
        <v>111</v>
      </c>
      <c r="B200" s="143">
        <f t="shared" si="60"/>
        <v>33.354838709677416</v>
      </c>
      <c r="C200" s="143">
        <v>65</v>
      </c>
      <c r="D200" s="143">
        <v>47</v>
      </c>
      <c r="E200" s="144">
        <v>83</v>
      </c>
      <c r="F200" s="143">
        <v>69</v>
      </c>
      <c r="G200" s="106">
        <f t="shared" si="54"/>
        <v>13.64516129032258</v>
      </c>
      <c r="H200" s="108">
        <v>16</v>
      </c>
      <c r="I200" s="106">
        <f t="shared" si="55"/>
        <v>33.354838709677416</v>
      </c>
      <c r="J200" s="108">
        <v>38</v>
      </c>
      <c r="K200" s="106">
        <f t="shared" si="56"/>
        <v>47</v>
      </c>
      <c r="L200" s="106">
        <f t="shared" si="57"/>
        <v>54</v>
      </c>
      <c r="M200" s="143">
        <v>71</v>
      </c>
      <c r="N200" s="143">
        <v>59</v>
      </c>
      <c r="O200" s="106">
        <f t="shared" si="61"/>
        <v>14</v>
      </c>
      <c r="P200" s="143">
        <v>16</v>
      </c>
      <c r="Q200" s="106">
        <f t="shared" si="62"/>
        <v>6</v>
      </c>
      <c r="R200" s="143">
        <v>0</v>
      </c>
      <c r="S200" s="123" t="s">
        <v>111</v>
      </c>
      <c r="T200" s="106">
        <f t="shared" si="58"/>
        <v>44</v>
      </c>
      <c r="U200" s="145">
        <v>12</v>
      </c>
      <c r="V200" s="106">
        <f t="shared" si="63"/>
        <v>35</v>
      </c>
      <c r="W200" s="132">
        <v>8</v>
      </c>
      <c r="X200" s="106">
        <v>50</v>
      </c>
      <c r="Y200" s="18">
        <f t="shared" si="59"/>
        <v>24</v>
      </c>
      <c r="Z200" s="143">
        <v>26</v>
      </c>
      <c r="AA200" s="132">
        <v>32</v>
      </c>
      <c r="AB200" s="143">
        <v>12</v>
      </c>
      <c r="AC200" s="143">
        <v>55</v>
      </c>
      <c r="AD200" s="143">
        <v>27</v>
      </c>
      <c r="AE200" s="143">
        <v>45</v>
      </c>
      <c r="AF200" s="143">
        <v>55</v>
      </c>
      <c r="AG200" s="143">
        <v>53</v>
      </c>
      <c r="AH200" s="143">
        <v>34</v>
      </c>
      <c r="AI200" s="143">
        <v>36</v>
      </c>
      <c r="AJ200" s="143">
        <v>21</v>
      </c>
      <c r="AK200" s="143">
        <v>48</v>
      </c>
      <c r="AL200" s="143">
        <v>38</v>
      </c>
      <c r="AM200" s="143">
        <v>39</v>
      </c>
      <c r="AN200" s="143">
        <v>43</v>
      </c>
      <c r="AO200" s="143">
        <v>26</v>
      </c>
      <c r="AP200" s="143">
        <v>42</v>
      </c>
      <c r="AQ200" s="143">
        <v>27</v>
      </c>
      <c r="AR200" s="143"/>
      <c r="AS200" s="143"/>
      <c r="AT200" s="143"/>
      <c r="AU200" s="143"/>
      <c r="AV200" s="143"/>
      <c r="AW200" s="143"/>
    </row>
    <row r="201" spans="1:49" s="14" customFormat="1" x14ac:dyDescent="0.25">
      <c r="A201" s="123" t="s">
        <v>112</v>
      </c>
      <c r="B201" s="143">
        <f t="shared" si="60"/>
        <v>53.225806451612904</v>
      </c>
      <c r="C201" s="143">
        <v>0</v>
      </c>
      <c r="D201" s="143">
        <v>75</v>
      </c>
      <c r="E201" s="144">
        <v>0</v>
      </c>
      <c r="F201" s="143">
        <v>0</v>
      </c>
      <c r="G201" s="106">
        <f t="shared" si="54"/>
        <v>21.774193548387096</v>
      </c>
      <c r="H201" s="108">
        <v>0</v>
      </c>
      <c r="I201" s="106">
        <f t="shared" si="55"/>
        <v>53.225806451612904</v>
      </c>
      <c r="J201" s="108">
        <v>183</v>
      </c>
      <c r="K201" s="106">
        <f t="shared" si="56"/>
        <v>75</v>
      </c>
      <c r="L201" s="106">
        <f t="shared" si="57"/>
        <v>183</v>
      </c>
      <c r="M201" s="143">
        <v>117</v>
      </c>
      <c r="N201" s="143">
        <v>150</v>
      </c>
      <c r="O201" s="106">
        <f t="shared" si="61"/>
        <v>22</v>
      </c>
      <c r="P201" s="143">
        <v>7</v>
      </c>
      <c r="Q201" s="106">
        <f t="shared" si="62"/>
        <v>10</v>
      </c>
      <c r="R201" s="143">
        <v>1</v>
      </c>
      <c r="S201" s="123" t="s">
        <v>112</v>
      </c>
      <c r="T201" s="106">
        <f t="shared" si="58"/>
        <v>87</v>
      </c>
      <c r="U201" s="145">
        <v>47</v>
      </c>
      <c r="V201" s="106">
        <f t="shared" si="63"/>
        <v>71</v>
      </c>
      <c r="W201" s="132">
        <v>42</v>
      </c>
      <c r="X201" s="106">
        <v>100</v>
      </c>
      <c r="Y201" s="18">
        <f t="shared" si="59"/>
        <v>49</v>
      </c>
      <c r="Z201" s="143">
        <v>94</v>
      </c>
      <c r="AA201" s="132">
        <v>69</v>
      </c>
      <c r="AB201" s="143">
        <v>87</v>
      </c>
      <c r="AC201" s="143">
        <v>86</v>
      </c>
      <c r="AD201" s="143">
        <v>86</v>
      </c>
      <c r="AE201" s="143">
        <v>98</v>
      </c>
      <c r="AF201" s="143">
        <v>88</v>
      </c>
      <c r="AG201" s="143">
        <v>85</v>
      </c>
      <c r="AH201" s="143">
        <v>359</v>
      </c>
      <c r="AI201" s="143">
        <v>71</v>
      </c>
      <c r="AJ201" s="143">
        <v>123</v>
      </c>
      <c r="AK201" s="143">
        <v>108</v>
      </c>
      <c r="AL201" s="143">
        <v>56</v>
      </c>
      <c r="AM201" s="143">
        <v>63</v>
      </c>
      <c r="AN201" s="143">
        <v>52</v>
      </c>
      <c r="AO201" s="143">
        <v>126</v>
      </c>
      <c r="AP201" s="143">
        <v>109</v>
      </c>
      <c r="AQ201" s="143">
        <v>118</v>
      </c>
      <c r="AR201" s="143"/>
      <c r="AS201" s="143"/>
      <c r="AT201" s="143"/>
      <c r="AU201" s="143"/>
      <c r="AV201" s="143"/>
      <c r="AW201" s="143"/>
    </row>
    <row r="202" spans="1:49" s="14" customFormat="1" x14ac:dyDescent="0.25">
      <c r="A202" s="123" t="s">
        <v>113</v>
      </c>
      <c r="B202" s="143">
        <f t="shared" si="60"/>
        <v>29.806451612903224</v>
      </c>
      <c r="C202" s="143">
        <v>55</v>
      </c>
      <c r="D202" s="143">
        <v>42</v>
      </c>
      <c r="E202" s="144">
        <v>54</v>
      </c>
      <c r="F202" s="143">
        <v>47</v>
      </c>
      <c r="G202" s="106">
        <f t="shared" si="54"/>
        <v>12.193548387096774</v>
      </c>
      <c r="H202" s="108">
        <v>13</v>
      </c>
      <c r="I202" s="106">
        <f t="shared" si="55"/>
        <v>29.806451612903224</v>
      </c>
      <c r="J202" s="108">
        <v>37</v>
      </c>
      <c r="K202" s="106">
        <f t="shared" si="56"/>
        <v>42</v>
      </c>
      <c r="L202" s="106">
        <f t="shared" si="57"/>
        <v>50</v>
      </c>
      <c r="M202" s="143">
        <v>49</v>
      </c>
      <c r="N202" s="143">
        <v>40</v>
      </c>
      <c r="O202" s="106">
        <f t="shared" si="61"/>
        <v>12</v>
      </c>
      <c r="P202" s="143">
        <v>12</v>
      </c>
      <c r="Q202" s="106">
        <f t="shared" si="62"/>
        <v>5</v>
      </c>
      <c r="R202" s="143">
        <v>0</v>
      </c>
      <c r="S202" s="123" t="s">
        <v>113</v>
      </c>
      <c r="T202" s="106">
        <f t="shared" si="58"/>
        <v>44</v>
      </c>
      <c r="U202" s="145">
        <v>6</v>
      </c>
      <c r="V202" s="106">
        <f t="shared" si="63"/>
        <v>35</v>
      </c>
      <c r="W202" s="132">
        <v>6</v>
      </c>
      <c r="X202" s="106">
        <v>50</v>
      </c>
      <c r="Y202" s="18">
        <f t="shared" si="59"/>
        <v>18</v>
      </c>
      <c r="Z202" s="143">
        <v>20</v>
      </c>
      <c r="AA202" s="132">
        <v>4</v>
      </c>
      <c r="AB202" s="143">
        <v>26</v>
      </c>
      <c r="AC202" s="143">
        <v>27</v>
      </c>
      <c r="AD202" s="143">
        <v>25</v>
      </c>
      <c r="AE202" s="143">
        <v>28</v>
      </c>
      <c r="AF202" s="143">
        <v>47</v>
      </c>
      <c r="AG202" s="143">
        <v>62</v>
      </c>
      <c r="AH202" s="143">
        <v>38</v>
      </c>
      <c r="AI202" s="143">
        <v>36</v>
      </c>
      <c r="AJ202" s="143">
        <v>47</v>
      </c>
      <c r="AK202" s="143">
        <v>33</v>
      </c>
      <c r="AL202" s="143">
        <v>26</v>
      </c>
      <c r="AM202" s="143">
        <v>26</v>
      </c>
      <c r="AN202" s="143">
        <v>32</v>
      </c>
      <c r="AO202" s="143">
        <v>34</v>
      </c>
      <c r="AP202" s="143">
        <v>35</v>
      </c>
      <c r="AQ202" s="143">
        <v>29</v>
      </c>
      <c r="AR202" s="143"/>
      <c r="AS202" s="143"/>
      <c r="AT202" s="143"/>
      <c r="AU202" s="143"/>
      <c r="AV202" s="143"/>
      <c r="AW202" s="143"/>
    </row>
    <row r="203" spans="1:49" s="14" customFormat="1" hidden="1" x14ac:dyDescent="0.25">
      <c r="A203" s="123" t="s">
        <v>127</v>
      </c>
      <c r="B203" s="143">
        <f t="shared" si="60"/>
        <v>7.096774193548387</v>
      </c>
      <c r="C203" s="143">
        <v>0</v>
      </c>
      <c r="D203" s="143">
        <v>10</v>
      </c>
      <c r="E203" s="144">
        <v>0</v>
      </c>
      <c r="F203" s="143">
        <v>0</v>
      </c>
      <c r="G203" s="106">
        <f t="shared" si="54"/>
        <v>2.903225806451613</v>
      </c>
      <c r="H203" s="108">
        <v>0</v>
      </c>
      <c r="I203" s="106">
        <f t="shared" si="55"/>
        <v>7.096774193548387</v>
      </c>
      <c r="J203" s="108">
        <v>0</v>
      </c>
      <c r="K203" s="106">
        <f t="shared" si="56"/>
        <v>10</v>
      </c>
      <c r="L203" s="106">
        <f t="shared" si="57"/>
        <v>0</v>
      </c>
      <c r="M203" s="143">
        <v>0</v>
      </c>
      <c r="N203" s="143">
        <v>0</v>
      </c>
      <c r="O203" s="106">
        <f t="shared" si="61"/>
        <v>3</v>
      </c>
      <c r="P203" s="143">
        <v>0</v>
      </c>
      <c r="Q203" s="106">
        <f t="shared" si="62"/>
        <v>1</v>
      </c>
      <c r="R203" s="143">
        <v>0</v>
      </c>
      <c r="S203" s="133"/>
      <c r="T203" s="133"/>
      <c r="U203" s="133"/>
      <c r="V203" s="133"/>
      <c r="W203" s="133"/>
      <c r="X203" s="133"/>
      <c r="Y203" s="133"/>
      <c r="Z203" s="133"/>
      <c r="AA203" s="133"/>
      <c r="AB203" s="133"/>
      <c r="AC203" s="133"/>
      <c r="AD203" s="133"/>
      <c r="AE203" s="133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3"/>
      <c r="AW203" s="133"/>
    </row>
    <row r="204" spans="1:49" s="14" customFormat="1" hidden="1" x14ac:dyDescent="0.25">
      <c r="A204" s="123" t="s">
        <v>128</v>
      </c>
      <c r="B204" s="143">
        <f t="shared" si="60"/>
        <v>7.096774193548387</v>
      </c>
      <c r="C204" s="143">
        <v>0</v>
      </c>
      <c r="D204" s="143">
        <v>10</v>
      </c>
      <c r="E204" s="144">
        <v>0</v>
      </c>
      <c r="F204" s="143">
        <v>0</v>
      </c>
      <c r="G204" s="106">
        <f t="shared" si="54"/>
        <v>2.903225806451613</v>
      </c>
      <c r="H204" s="108">
        <v>0</v>
      </c>
      <c r="I204" s="106">
        <f t="shared" si="55"/>
        <v>7.096774193548387</v>
      </c>
      <c r="J204" s="108">
        <v>0</v>
      </c>
      <c r="K204" s="106">
        <f t="shared" si="56"/>
        <v>10</v>
      </c>
      <c r="L204" s="106">
        <f t="shared" si="57"/>
        <v>0</v>
      </c>
      <c r="M204" s="143">
        <v>0</v>
      </c>
      <c r="N204" s="143">
        <v>0</v>
      </c>
      <c r="O204" s="106">
        <f t="shared" si="61"/>
        <v>3</v>
      </c>
      <c r="P204" s="143">
        <v>0</v>
      </c>
      <c r="Q204" s="106">
        <f t="shared" si="62"/>
        <v>1</v>
      </c>
      <c r="R204" s="143"/>
      <c r="S204" s="133"/>
      <c r="T204" s="106">
        <f t="shared" si="58"/>
        <v>0</v>
      </c>
      <c r="U204" s="145"/>
      <c r="V204" s="133"/>
      <c r="W204" s="134"/>
      <c r="X204" s="108"/>
      <c r="Y204" s="146">
        <f t="shared" ref="Y204:Y213" si="64">P204+W204</f>
        <v>0</v>
      </c>
      <c r="Z204" s="147"/>
      <c r="AA204" s="134"/>
      <c r="AB204" s="147"/>
      <c r="AC204" s="147"/>
      <c r="AD204" s="147"/>
      <c r="AE204" s="147"/>
      <c r="AF204" s="147"/>
      <c r="AG204" s="147"/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</row>
    <row r="205" spans="1:49" s="14" customFormat="1" x14ac:dyDescent="0.25">
      <c r="A205" s="148" t="s">
        <v>114</v>
      </c>
      <c r="B205" s="143"/>
      <c r="C205" s="143"/>
      <c r="D205" s="143"/>
      <c r="E205" s="144"/>
      <c r="F205" s="143"/>
      <c r="G205" s="106"/>
      <c r="H205" s="108"/>
      <c r="I205" s="106"/>
      <c r="J205" s="108"/>
      <c r="K205" s="106"/>
      <c r="L205" s="106"/>
      <c r="M205" s="143"/>
      <c r="N205" s="143"/>
      <c r="O205" s="106"/>
      <c r="P205" s="143"/>
      <c r="Q205" s="106"/>
      <c r="R205" s="143"/>
      <c r="S205" s="123" t="s">
        <v>114</v>
      </c>
      <c r="T205" s="106">
        <f t="shared" si="58"/>
        <v>4</v>
      </c>
      <c r="U205" s="145">
        <v>0</v>
      </c>
      <c r="V205" s="106">
        <f t="shared" si="63"/>
        <v>4</v>
      </c>
      <c r="W205" s="132">
        <v>0</v>
      </c>
      <c r="X205" s="106">
        <v>5</v>
      </c>
      <c r="Y205" s="18">
        <f t="shared" si="64"/>
        <v>0</v>
      </c>
      <c r="Z205" s="143">
        <v>0</v>
      </c>
      <c r="AA205" s="132">
        <v>0</v>
      </c>
      <c r="AB205" s="143">
        <v>3</v>
      </c>
      <c r="AC205" s="143">
        <v>3</v>
      </c>
      <c r="AD205" s="143">
        <v>2</v>
      </c>
      <c r="AE205" s="143">
        <v>1</v>
      </c>
      <c r="AF205" s="143">
        <v>0</v>
      </c>
      <c r="AG205" s="143">
        <v>1</v>
      </c>
      <c r="AH205" s="143">
        <v>0</v>
      </c>
      <c r="AI205" s="143">
        <v>0</v>
      </c>
      <c r="AJ205" s="143">
        <v>3</v>
      </c>
      <c r="AK205" s="143">
        <v>1</v>
      </c>
      <c r="AL205" s="143">
        <v>0</v>
      </c>
      <c r="AM205" s="143">
        <v>1</v>
      </c>
      <c r="AN205" s="143">
        <v>0</v>
      </c>
      <c r="AO205" s="143">
        <v>1</v>
      </c>
      <c r="AP205" s="143">
        <v>3</v>
      </c>
      <c r="AQ205" s="143">
        <v>0</v>
      </c>
      <c r="AR205" s="143"/>
      <c r="AS205" s="143"/>
      <c r="AT205" s="143"/>
      <c r="AU205" s="143"/>
      <c r="AV205" s="143"/>
      <c r="AW205" s="143"/>
    </row>
    <row r="206" spans="1:49" s="14" customFormat="1" x14ac:dyDescent="0.25">
      <c r="A206" s="148" t="s">
        <v>115</v>
      </c>
      <c r="B206" s="143"/>
      <c r="C206" s="143"/>
      <c r="D206" s="143"/>
      <c r="E206" s="144"/>
      <c r="F206" s="143"/>
      <c r="G206" s="106"/>
      <c r="H206" s="108"/>
      <c r="I206" s="106"/>
      <c r="J206" s="108"/>
      <c r="K206" s="106"/>
      <c r="L206" s="106"/>
      <c r="M206" s="143"/>
      <c r="N206" s="143"/>
      <c r="O206" s="106"/>
      <c r="P206" s="143"/>
      <c r="Q206" s="106"/>
      <c r="R206" s="143"/>
      <c r="S206" s="123" t="s">
        <v>115</v>
      </c>
      <c r="T206" s="106">
        <f t="shared" si="58"/>
        <v>9</v>
      </c>
      <c r="U206" s="145">
        <v>0</v>
      </c>
      <c r="V206" s="106">
        <f t="shared" si="63"/>
        <v>7</v>
      </c>
      <c r="W206" s="132">
        <v>0</v>
      </c>
      <c r="X206" s="106">
        <v>10</v>
      </c>
      <c r="Y206" s="18">
        <f t="shared" si="64"/>
        <v>0</v>
      </c>
      <c r="Z206" s="143">
        <v>0</v>
      </c>
      <c r="AA206" s="132">
        <v>8</v>
      </c>
      <c r="AB206" s="143">
        <v>7</v>
      </c>
      <c r="AC206" s="143">
        <v>0</v>
      </c>
      <c r="AD206" s="143">
        <v>10</v>
      </c>
      <c r="AE206" s="143">
        <v>4</v>
      </c>
      <c r="AF206" s="143">
        <v>6</v>
      </c>
      <c r="AG206" s="143">
        <v>4</v>
      </c>
      <c r="AH206" s="143">
        <v>4</v>
      </c>
      <c r="AI206" s="143">
        <v>6</v>
      </c>
      <c r="AJ206" s="143">
        <v>3</v>
      </c>
      <c r="AK206" s="143">
        <v>3</v>
      </c>
      <c r="AL206" s="143">
        <v>6</v>
      </c>
      <c r="AM206" s="143">
        <v>5</v>
      </c>
      <c r="AN206" s="132">
        <v>6</v>
      </c>
      <c r="AO206" s="143">
        <v>4</v>
      </c>
      <c r="AP206" s="143">
        <v>6</v>
      </c>
      <c r="AQ206" s="143">
        <v>9</v>
      </c>
      <c r="AR206" s="143"/>
      <c r="AS206" s="143"/>
      <c r="AT206" s="143"/>
      <c r="AU206" s="143"/>
      <c r="AV206" s="143"/>
      <c r="AW206" s="143"/>
    </row>
    <row r="207" spans="1:49" s="14" customFormat="1" x14ac:dyDescent="0.25">
      <c r="A207" s="123" t="s">
        <v>116</v>
      </c>
      <c r="B207" s="143">
        <f t="shared" si="60"/>
        <v>7.096774193548387</v>
      </c>
      <c r="C207" s="143">
        <v>0</v>
      </c>
      <c r="D207" s="143">
        <v>10</v>
      </c>
      <c r="E207" s="144">
        <v>0</v>
      </c>
      <c r="F207" s="143">
        <v>0</v>
      </c>
      <c r="G207" s="106">
        <f t="shared" si="54"/>
        <v>2.903225806451613</v>
      </c>
      <c r="H207" s="108">
        <v>0</v>
      </c>
      <c r="I207" s="106">
        <f t="shared" si="55"/>
        <v>7.096774193548387</v>
      </c>
      <c r="J207" s="108">
        <v>0</v>
      </c>
      <c r="K207" s="106">
        <f t="shared" si="56"/>
        <v>10</v>
      </c>
      <c r="L207" s="106">
        <f t="shared" si="57"/>
        <v>0</v>
      </c>
      <c r="M207" s="143">
        <v>0</v>
      </c>
      <c r="N207" s="143">
        <v>0</v>
      </c>
      <c r="O207" s="106">
        <f t="shared" si="61"/>
        <v>3</v>
      </c>
      <c r="P207" s="143">
        <v>0</v>
      </c>
      <c r="Q207" s="106">
        <f t="shared" si="62"/>
        <v>1</v>
      </c>
      <c r="R207" s="143">
        <v>0</v>
      </c>
      <c r="S207" s="123" t="s">
        <v>116</v>
      </c>
      <c r="T207" s="106">
        <f t="shared" si="58"/>
        <v>4</v>
      </c>
      <c r="U207" s="145">
        <v>0</v>
      </c>
      <c r="V207" s="106">
        <f t="shared" si="63"/>
        <v>4</v>
      </c>
      <c r="W207" s="132">
        <v>0</v>
      </c>
      <c r="X207" s="106">
        <v>5</v>
      </c>
      <c r="Y207" s="18">
        <f t="shared" si="64"/>
        <v>0</v>
      </c>
      <c r="Z207" s="143">
        <v>0</v>
      </c>
      <c r="AA207" s="132">
        <v>0</v>
      </c>
      <c r="AB207" s="143">
        <v>5</v>
      </c>
      <c r="AC207" s="143">
        <v>2</v>
      </c>
      <c r="AD207" s="143">
        <v>3</v>
      </c>
      <c r="AE207" s="143">
        <v>4</v>
      </c>
      <c r="AF207" s="143">
        <v>2</v>
      </c>
      <c r="AG207" s="143">
        <v>4</v>
      </c>
      <c r="AH207" s="143">
        <v>1</v>
      </c>
      <c r="AI207" s="143">
        <v>4</v>
      </c>
      <c r="AJ207" s="143">
        <v>2</v>
      </c>
      <c r="AK207" s="143">
        <v>3</v>
      </c>
      <c r="AL207" s="143">
        <v>6</v>
      </c>
      <c r="AM207" s="143">
        <v>3</v>
      </c>
      <c r="AN207" s="132">
        <v>4</v>
      </c>
      <c r="AO207" s="143">
        <v>4</v>
      </c>
      <c r="AP207" s="143">
        <v>2</v>
      </c>
      <c r="AQ207" s="143">
        <v>5</v>
      </c>
      <c r="AR207" s="143"/>
      <c r="AS207" s="143"/>
      <c r="AT207" s="143"/>
      <c r="AU207" s="143"/>
      <c r="AV207" s="143"/>
      <c r="AW207" s="143"/>
    </row>
    <row r="208" spans="1:49" s="14" customFormat="1" x14ac:dyDescent="0.25">
      <c r="A208" s="123" t="s">
        <v>117</v>
      </c>
      <c r="B208" s="143">
        <f t="shared" si="60"/>
        <v>238.45161290322579</v>
      </c>
      <c r="C208" s="143">
        <v>136</v>
      </c>
      <c r="D208" s="143">
        <v>336</v>
      </c>
      <c r="E208" s="144">
        <v>479</v>
      </c>
      <c r="F208" s="143">
        <v>545</v>
      </c>
      <c r="G208" s="106">
        <f t="shared" si="54"/>
        <v>97.548387096774192</v>
      </c>
      <c r="H208" s="108">
        <v>69</v>
      </c>
      <c r="I208" s="106">
        <f t="shared" si="55"/>
        <v>238.45161290322579</v>
      </c>
      <c r="J208" s="108">
        <v>379</v>
      </c>
      <c r="K208" s="106">
        <f t="shared" si="56"/>
        <v>336</v>
      </c>
      <c r="L208" s="106">
        <f t="shared" si="57"/>
        <v>448</v>
      </c>
      <c r="M208" s="143">
        <v>302</v>
      </c>
      <c r="N208" s="143">
        <v>193</v>
      </c>
      <c r="O208" s="106">
        <f t="shared" si="61"/>
        <v>98</v>
      </c>
      <c r="P208" s="143">
        <v>5</v>
      </c>
      <c r="Q208" s="106">
        <f t="shared" si="62"/>
        <v>43</v>
      </c>
      <c r="R208" s="143">
        <v>0</v>
      </c>
      <c r="S208" s="123" t="s">
        <v>117</v>
      </c>
      <c r="T208" s="106">
        <f t="shared" si="58"/>
        <v>78</v>
      </c>
      <c r="U208" s="145">
        <v>4</v>
      </c>
      <c r="V208" s="106">
        <f t="shared" si="63"/>
        <v>64</v>
      </c>
      <c r="W208" s="132">
        <v>4</v>
      </c>
      <c r="X208" s="106">
        <v>90</v>
      </c>
      <c r="Y208" s="18">
        <f t="shared" si="64"/>
        <v>9</v>
      </c>
      <c r="Z208" s="143">
        <v>19</v>
      </c>
      <c r="AA208" s="132">
        <v>19</v>
      </c>
      <c r="AB208" s="143">
        <v>14</v>
      </c>
      <c r="AC208" s="143">
        <v>8</v>
      </c>
      <c r="AD208" s="143">
        <v>86</v>
      </c>
      <c r="AE208" s="143">
        <v>338</v>
      </c>
      <c r="AF208" s="143">
        <v>368</v>
      </c>
      <c r="AG208" s="143">
        <v>342</v>
      </c>
      <c r="AH208" s="143">
        <v>38</v>
      </c>
      <c r="AI208" s="143">
        <v>7</v>
      </c>
      <c r="AJ208" s="143">
        <v>19</v>
      </c>
      <c r="AK208" s="143">
        <v>33</v>
      </c>
      <c r="AL208" s="143">
        <v>12</v>
      </c>
      <c r="AM208" s="143">
        <v>16</v>
      </c>
      <c r="AN208" s="132">
        <v>51</v>
      </c>
      <c r="AO208" s="143">
        <v>278</v>
      </c>
      <c r="AP208" s="143">
        <v>63</v>
      </c>
      <c r="AQ208" s="143">
        <v>154</v>
      </c>
      <c r="AR208" s="143"/>
      <c r="AS208" s="143"/>
      <c r="AT208" s="143"/>
      <c r="AU208" s="143"/>
      <c r="AV208" s="143"/>
      <c r="AW208" s="143"/>
    </row>
    <row r="209" spans="1:49" s="14" customFormat="1" x14ac:dyDescent="0.25">
      <c r="A209" s="123" t="s">
        <v>118</v>
      </c>
      <c r="B209" s="143">
        <f t="shared" si="60"/>
        <v>34.064516129032256</v>
      </c>
      <c r="C209" s="143">
        <v>56</v>
      </c>
      <c r="D209" s="143">
        <v>48</v>
      </c>
      <c r="E209" s="144">
        <v>41</v>
      </c>
      <c r="F209" s="143">
        <v>35</v>
      </c>
      <c r="G209" s="106">
        <f t="shared" si="54"/>
        <v>13.935483870967742</v>
      </c>
      <c r="H209" s="108">
        <v>33</v>
      </c>
      <c r="I209" s="106">
        <f t="shared" si="55"/>
        <v>34.064516129032256</v>
      </c>
      <c r="J209" s="108">
        <v>22</v>
      </c>
      <c r="K209" s="106">
        <f t="shared" si="56"/>
        <v>48</v>
      </c>
      <c r="L209" s="106">
        <f t="shared" si="57"/>
        <v>55</v>
      </c>
      <c r="M209" s="143">
        <v>43</v>
      </c>
      <c r="N209" s="143">
        <v>24</v>
      </c>
      <c r="O209" s="106">
        <f t="shared" si="61"/>
        <v>14</v>
      </c>
      <c r="P209" s="143">
        <v>11</v>
      </c>
      <c r="Q209" s="106">
        <f t="shared" si="62"/>
        <v>6</v>
      </c>
      <c r="R209" s="143">
        <v>0</v>
      </c>
      <c r="S209" s="123" t="s">
        <v>118</v>
      </c>
      <c r="T209" s="106">
        <f t="shared" si="58"/>
        <v>52</v>
      </c>
      <c r="U209" s="145">
        <v>22</v>
      </c>
      <c r="V209" s="106">
        <f t="shared" si="63"/>
        <v>43</v>
      </c>
      <c r="W209" s="132">
        <v>20</v>
      </c>
      <c r="X209" s="106">
        <v>60</v>
      </c>
      <c r="Y209" s="18">
        <f t="shared" si="64"/>
        <v>31</v>
      </c>
      <c r="Z209" s="143">
        <v>27</v>
      </c>
      <c r="AA209" s="132">
        <v>41</v>
      </c>
      <c r="AB209" s="143">
        <v>37</v>
      </c>
      <c r="AC209" s="143">
        <v>9</v>
      </c>
      <c r="AD209" s="143">
        <v>39</v>
      </c>
      <c r="AE209" s="143">
        <v>24</v>
      </c>
      <c r="AF209" s="143">
        <v>34</v>
      </c>
      <c r="AG209" s="143">
        <v>24</v>
      </c>
      <c r="AH209" s="143">
        <v>13</v>
      </c>
      <c r="AI209" s="143">
        <v>17</v>
      </c>
      <c r="AJ209" s="143">
        <v>32</v>
      </c>
      <c r="AK209" s="143">
        <v>28</v>
      </c>
      <c r="AL209" s="143">
        <v>47</v>
      </c>
      <c r="AM209" s="143">
        <v>10</v>
      </c>
      <c r="AN209" s="132">
        <v>21</v>
      </c>
      <c r="AO209" s="143">
        <v>38</v>
      </c>
      <c r="AP209" s="143">
        <v>24</v>
      </c>
      <c r="AQ209" s="143">
        <v>33</v>
      </c>
      <c r="AR209" s="143"/>
      <c r="AS209" s="143"/>
      <c r="AT209" s="143"/>
      <c r="AU209" s="143"/>
      <c r="AV209" s="143"/>
      <c r="AW209" s="143"/>
    </row>
    <row r="210" spans="1:49" s="14" customFormat="1" x14ac:dyDescent="0.25">
      <c r="A210" s="123" t="s">
        <v>129</v>
      </c>
      <c r="B210" s="143">
        <f t="shared" si="60"/>
        <v>217.87096774193546</v>
      </c>
      <c r="C210" s="143">
        <v>180</v>
      </c>
      <c r="D210" s="143">
        <v>307</v>
      </c>
      <c r="E210" s="144">
        <v>477</v>
      </c>
      <c r="F210" s="143">
        <v>657</v>
      </c>
      <c r="G210" s="106">
        <f t="shared" si="54"/>
        <v>89.129032258064512</v>
      </c>
      <c r="H210" s="108">
        <v>195</v>
      </c>
      <c r="I210" s="106">
        <f t="shared" si="55"/>
        <v>217.87096774193546</v>
      </c>
      <c r="J210" s="108">
        <v>329</v>
      </c>
      <c r="K210" s="106">
        <f t="shared" si="56"/>
        <v>307</v>
      </c>
      <c r="L210" s="106">
        <f t="shared" si="57"/>
        <v>524</v>
      </c>
      <c r="M210" s="143">
        <v>472</v>
      </c>
      <c r="N210" s="143">
        <v>476</v>
      </c>
      <c r="O210" s="106">
        <f t="shared" si="61"/>
        <v>89</v>
      </c>
      <c r="P210" s="143">
        <v>44</v>
      </c>
      <c r="Q210" s="106">
        <f t="shared" si="62"/>
        <v>40</v>
      </c>
      <c r="R210" s="143">
        <v>12</v>
      </c>
      <c r="S210" s="123" t="s">
        <v>119</v>
      </c>
      <c r="T210" s="106">
        <f t="shared" si="58"/>
        <v>131</v>
      </c>
      <c r="U210" s="145">
        <v>38</v>
      </c>
      <c r="V210" s="106">
        <f t="shared" si="63"/>
        <v>106</v>
      </c>
      <c r="W210" s="132">
        <v>29</v>
      </c>
      <c r="X210" s="106">
        <v>150</v>
      </c>
      <c r="Y210" s="18">
        <f t="shared" si="64"/>
        <v>73</v>
      </c>
      <c r="Z210" s="143">
        <v>45</v>
      </c>
      <c r="AA210" s="132">
        <v>128</v>
      </c>
      <c r="AB210" s="143">
        <v>51</v>
      </c>
      <c r="AC210" s="143">
        <v>83</v>
      </c>
      <c r="AD210" s="143">
        <v>65</v>
      </c>
      <c r="AE210" s="143">
        <v>186</v>
      </c>
      <c r="AF210" s="143">
        <v>159</v>
      </c>
      <c r="AG210" s="143">
        <v>168</v>
      </c>
      <c r="AH210" s="143">
        <v>150</v>
      </c>
      <c r="AI210" s="143">
        <v>115</v>
      </c>
      <c r="AJ210" s="143">
        <v>190</v>
      </c>
      <c r="AK210" s="143">
        <v>157</v>
      </c>
      <c r="AL210" s="143">
        <v>48</v>
      </c>
      <c r="AM210" s="143">
        <v>66</v>
      </c>
      <c r="AN210" s="132">
        <v>64</v>
      </c>
      <c r="AO210" s="143">
        <v>132</v>
      </c>
      <c r="AP210" s="143">
        <v>113</v>
      </c>
      <c r="AQ210" s="143">
        <v>97</v>
      </c>
      <c r="AR210" s="143"/>
      <c r="AS210" s="143"/>
      <c r="AT210" s="143"/>
      <c r="AU210" s="143"/>
      <c r="AV210" s="143"/>
      <c r="AW210" s="143"/>
    </row>
    <row r="211" spans="1:49" s="14" customFormat="1" x14ac:dyDescent="0.25">
      <c r="A211" s="123" t="s">
        <v>120</v>
      </c>
      <c r="B211" s="143">
        <f t="shared" si="60"/>
        <v>344.90322580645164</v>
      </c>
      <c r="C211" s="143">
        <v>408</v>
      </c>
      <c r="D211" s="143">
        <v>486</v>
      </c>
      <c r="E211" s="144">
        <v>507</v>
      </c>
      <c r="F211" s="143">
        <v>517</v>
      </c>
      <c r="G211" s="106">
        <f t="shared" si="54"/>
        <v>141.09677419354838</v>
      </c>
      <c r="H211" s="108">
        <v>158</v>
      </c>
      <c r="I211" s="106">
        <f t="shared" si="55"/>
        <v>344.90322580645164</v>
      </c>
      <c r="J211" s="108">
        <v>348</v>
      </c>
      <c r="K211" s="106">
        <f t="shared" si="56"/>
        <v>486</v>
      </c>
      <c r="L211" s="106">
        <f t="shared" si="57"/>
        <v>506</v>
      </c>
      <c r="M211" s="143">
        <v>522</v>
      </c>
      <c r="N211" s="143">
        <v>590</v>
      </c>
      <c r="O211" s="106">
        <f t="shared" si="61"/>
        <v>141</v>
      </c>
      <c r="P211" s="143">
        <v>87</v>
      </c>
      <c r="Q211" s="106">
        <f t="shared" si="62"/>
        <v>63</v>
      </c>
      <c r="R211" s="143">
        <v>6</v>
      </c>
      <c r="S211" s="123" t="s">
        <v>120</v>
      </c>
      <c r="T211" s="106">
        <f t="shared" si="58"/>
        <v>131</v>
      </c>
      <c r="U211" s="145">
        <v>23</v>
      </c>
      <c r="V211" s="106">
        <f t="shared" si="63"/>
        <v>106</v>
      </c>
      <c r="W211" s="132">
        <v>23</v>
      </c>
      <c r="X211" s="106">
        <v>150</v>
      </c>
      <c r="Y211" s="18">
        <f t="shared" si="64"/>
        <v>110</v>
      </c>
      <c r="Z211" s="143">
        <v>73</v>
      </c>
      <c r="AA211" s="132">
        <v>55</v>
      </c>
      <c r="AB211" s="143">
        <v>87</v>
      </c>
      <c r="AC211" s="143">
        <v>27</v>
      </c>
      <c r="AD211" s="143">
        <v>126</v>
      </c>
      <c r="AE211" s="143">
        <v>102</v>
      </c>
      <c r="AF211" s="143">
        <v>119</v>
      </c>
      <c r="AG211" s="143">
        <v>121</v>
      </c>
      <c r="AH211" s="143">
        <v>93</v>
      </c>
      <c r="AI211" s="143">
        <v>111</v>
      </c>
      <c r="AJ211" s="143">
        <v>102</v>
      </c>
      <c r="AK211" s="143">
        <v>110</v>
      </c>
      <c r="AL211" s="143">
        <v>56</v>
      </c>
      <c r="AM211" s="143">
        <v>71</v>
      </c>
      <c r="AN211" s="132">
        <v>85</v>
      </c>
      <c r="AO211" s="143">
        <v>85</v>
      </c>
      <c r="AP211" s="143">
        <v>83</v>
      </c>
      <c r="AQ211" s="143">
        <v>97</v>
      </c>
      <c r="AR211" s="143"/>
      <c r="AS211" s="143"/>
      <c r="AT211" s="143"/>
      <c r="AU211" s="143"/>
      <c r="AV211" s="143"/>
      <c r="AW211" s="143"/>
    </row>
    <row r="212" spans="1:49" s="14" customFormat="1" x14ac:dyDescent="0.25">
      <c r="A212" s="123" t="s">
        <v>121</v>
      </c>
      <c r="B212" s="143">
        <f t="shared" si="60"/>
        <v>7.096774193548387</v>
      </c>
      <c r="C212" s="143">
        <v>0</v>
      </c>
      <c r="D212" s="143">
        <v>10</v>
      </c>
      <c r="E212" s="144">
        <v>0</v>
      </c>
      <c r="F212" s="143">
        <v>0</v>
      </c>
      <c r="G212" s="106">
        <f t="shared" si="54"/>
        <v>2.903225806451613</v>
      </c>
      <c r="H212" s="108">
        <v>0</v>
      </c>
      <c r="I212" s="106">
        <f t="shared" si="55"/>
        <v>7.096774193548387</v>
      </c>
      <c r="J212" s="108">
        <v>0</v>
      </c>
      <c r="K212" s="106">
        <f t="shared" si="56"/>
        <v>10</v>
      </c>
      <c r="L212" s="106">
        <f t="shared" si="57"/>
        <v>0</v>
      </c>
      <c r="M212" s="143">
        <v>0</v>
      </c>
      <c r="N212" s="143">
        <v>0</v>
      </c>
      <c r="O212" s="106">
        <f t="shared" si="61"/>
        <v>3</v>
      </c>
      <c r="P212" s="143">
        <v>0</v>
      </c>
      <c r="Q212" s="106">
        <f t="shared" si="62"/>
        <v>1</v>
      </c>
      <c r="R212" s="143">
        <v>0</v>
      </c>
      <c r="S212" s="123" t="s">
        <v>121</v>
      </c>
      <c r="T212" s="106">
        <f t="shared" si="58"/>
        <v>4</v>
      </c>
      <c r="U212" s="145">
        <v>0</v>
      </c>
      <c r="V212" s="106">
        <f t="shared" si="63"/>
        <v>4</v>
      </c>
      <c r="W212" s="132">
        <v>0</v>
      </c>
      <c r="X212" s="106">
        <v>5</v>
      </c>
      <c r="Y212" s="18">
        <f t="shared" si="64"/>
        <v>0</v>
      </c>
      <c r="Z212" s="143">
        <v>0</v>
      </c>
      <c r="AA212" s="132">
        <v>0</v>
      </c>
      <c r="AB212" s="143">
        <v>0</v>
      </c>
      <c r="AC212" s="143">
        <v>0</v>
      </c>
      <c r="AD212" s="143">
        <v>0</v>
      </c>
      <c r="AE212" s="143">
        <v>0</v>
      </c>
      <c r="AF212" s="143">
        <v>0</v>
      </c>
      <c r="AG212" s="143">
        <v>0</v>
      </c>
      <c r="AH212" s="143">
        <v>0</v>
      </c>
      <c r="AI212" s="143">
        <v>0</v>
      </c>
      <c r="AJ212" s="143">
        <v>0</v>
      </c>
      <c r="AK212" s="143">
        <v>0</v>
      </c>
      <c r="AL212" s="143">
        <v>0</v>
      </c>
      <c r="AM212" s="143">
        <v>0</v>
      </c>
      <c r="AN212" s="143">
        <v>0</v>
      </c>
      <c r="AO212" s="143">
        <v>0</v>
      </c>
      <c r="AP212" s="143">
        <v>0</v>
      </c>
      <c r="AQ212" s="143">
        <v>0</v>
      </c>
      <c r="AR212" s="143"/>
      <c r="AS212" s="143"/>
      <c r="AT212" s="143"/>
      <c r="AU212" s="143"/>
      <c r="AV212" s="143"/>
      <c r="AW212" s="143"/>
    </row>
    <row r="213" spans="1:49" s="14" customFormat="1" x14ac:dyDescent="0.25">
      <c r="A213" s="123" t="s">
        <v>122</v>
      </c>
      <c r="B213" s="143">
        <f t="shared" si="60"/>
        <v>7.096774193548387</v>
      </c>
      <c r="C213" s="143">
        <v>0</v>
      </c>
      <c r="D213" s="143">
        <v>10</v>
      </c>
      <c r="E213" s="144">
        <v>0</v>
      </c>
      <c r="F213" s="143">
        <v>0</v>
      </c>
      <c r="G213" s="106">
        <f t="shared" si="54"/>
        <v>2.903225806451613</v>
      </c>
      <c r="H213" s="108">
        <v>0</v>
      </c>
      <c r="I213" s="106">
        <f t="shared" si="55"/>
        <v>7.096774193548387</v>
      </c>
      <c r="J213" s="108">
        <v>0</v>
      </c>
      <c r="K213" s="106">
        <f t="shared" si="56"/>
        <v>10</v>
      </c>
      <c r="L213" s="106">
        <f t="shared" si="57"/>
        <v>0</v>
      </c>
      <c r="M213" s="143">
        <v>0</v>
      </c>
      <c r="N213" s="143">
        <v>0</v>
      </c>
      <c r="O213" s="106">
        <f t="shared" si="61"/>
        <v>3</v>
      </c>
      <c r="P213" s="143">
        <v>0</v>
      </c>
      <c r="Q213" s="106">
        <f t="shared" si="62"/>
        <v>1</v>
      </c>
      <c r="R213" s="143">
        <v>0</v>
      </c>
      <c r="S213" s="123" t="s">
        <v>122</v>
      </c>
      <c r="T213" s="106">
        <f t="shared" si="58"/>
        <v>9</v>
      </c>
      <c r="U213" s="145">
        <v>0</v>
      </c>
      <c r="V213" s="106">
        <f t="shared" si="63"/>
        <v>7</v>
      </c>
      <c r="W213" s="132">
        <v>0</v>
      </c>
      <c r="X213" s="106">
        <v>10</v>
      </c>
      <c r="Y213" s="18">
        <f t="shared" si="64"/>
        <v>0</v>
      </c>
      <c r="Z213" s="143">
        <v>0</v>
      </c>
      <c r="AA213" s="132">
        <v>0</v>
      </c>
      <c r="AB213" s="143">
        <v>0</v>
      </c>
      <c r="AC213" s="143">
        <v>0</v>
      </c>
      <c r="AD213" s="143">
        <v>0</v>
      </c>
      <c r="AE213" s="143">
        <v>0</v>
      </c>
      <c r="AF213" s="143">
        <v>0</v>
      </c>
      <c r="AG213" s="143">
        <v>0</v>
      </c>
      <c r="AH213" s="143">
        <v>0</v>
      </c>
      <c r="AI213" s="143">
        <v>0</v>
      </c>
      <c r="AJ213" s="143">
        <v>0</v>
      </c>
      <c r="AK213" s="143">
        <v>0</v>
      </c>
      <c r="AL213" s="143">
        <v>5</v>
      </c>
      <c r="AM213" s="143">
        <v>6</v>
      </c>
      <c r="AN213" s="143">
        <v>6</v>
      </c>
      <c r="AO213" s="143">
        <v>7</v>
      </c>
      <c r="AP213" s="143">
        <v>4</v>
      </c>
      <c r="AQ213" s="143">
        <v>7</v>
      </c>
      <c r="AR213" s="143"/>
      <c r="AS213" s="143"/>
      <c r="AT213" s="143"/>
      <c r="AU213" s="143"/>
      <c r="AV213" s="143"/>
      <c r="AW213" s="143"/>
    </row>
    <row r="214" spans="1:49" s="23" customFormat="1" x14ac:dyDescent="0.25">
      <c r="A214" s="135" t="s">
        <v>15</v>
      </c>
      <c r="B214" s="142">
        <f t="shared" ref="B214:R214" si="65">SUM(B187:B213)</f>
        <v>1334.1935483870966</v>
      </c>
      <c r="C214" s="142">
        <f t="shared" si="65"/>
        <v>1344</v>
      </c>
      <c r="D214" s="142">
        <f t="shared" si="65"/>
        <v>1880</v>
      </c>
      <c r="E214" s="142">
        <f t="shared" si="65"/>
        <v>2101</v>
      </c>
      <c r="F214" s="142">
        <f t="shared" si="65"/>
        <v>2184</v>
      </c>
      <c r="G214" s="142">
        <f t="shared" si="65"/>
        <v>545.80645161290317</v>
      </c>
      <c r="H214" s="142">
        <f t="shared" si="65"/>
        <v>621</v>
      </c>
      <c r="I214" s="142">
        <f t="shared" si="65"/>
        <v>1334.1935483870966</v>
      </c>
      <c r="J214" s="142">
        <f t="shared" si="65"/>
        <v>1605</v>
      </c>
      <c r="K214" s="142">
        <f t="shared" si="65"/>
        <v>1880</v>
      </c>
      <c r="L214" s="142">
        <f t="shared" si="65"/>
        <v>2226</v>
      </c>
      <c r="M214" s="142">
        <f t="shared" si="65"/>
        <v>1884</v>
      </c>
      <c r="N214" s="142">
        <f t="shared" si="65"/>
        <v>2134</v>
      </c>
      <c r="O214" s="142">
        <f t="shared" si="65"/>
        <v>547</v>
      </c>
      <c r="P214" s="142">
        <f t="shared" si="65"/>
        <v>251</v>
      </c>
      <c r="Q214" s="142">
        <f t="shared" si="65"/>
        <v>241</v>
      </c>
      <c r="R214" s="142">
        <f t="shared" si="65"/>
        <v>24</v>
      </c>
      <c r="S214" s="135" t="s">
        <v>15</v>
      </c>
      <c r="T214" s="136">
        <f t="shared" ref="T214:AW214" si="66">SUM(T187:T213)</f>
        <v>1099</v>
      </c>
      <c r="U214" s="136">
        <f t="shared" si="66"/>
        <v>345</v>
      </c>
      <c r="V214" s="136">
        <f t="shared" si="66"/>
        <v>894</v>
      </c>
      <c r="W214" s="136">
        <f t="shared" si="66"/>
        <v>296</v>
      </c>
      <c r="X214" s="142">
        <f t="shared" si="66"/>
        <v>1260</v>
      </c>
      <c r="Y214" s="142">
        <f t="shared" si="66"/>
        <v>547</v>
      </c>
      <c r="Z214" s="142">
        <f t="shared" si="66"/>
        <v>648</v>
      </c>
      <c r="AA214" s="142">
        <f t="shared" si="66"/>
        <v>650</v>
      </c>
      <c r="AB214" s="142">
        <f t="shared" si="66"/>
        <v>615</v>
      </c>
      <c r="AC214" s="142">
        <f t="shared" si="66"/>
        <v>481</v>
      </c>
      <c r="AD214" s="142">
        <f t="shared" si="66"/>
        <v>676</v>
      </c>
      <c r="AE214" s="142">
        <f t="shared" si="66"/>
        <v>1191</v>
      </c>
      <c r="AF214" s="142">
        <f t="shared" si="66"/>
        <v>1229</v>
      </c>
      <c r="AG214" s="142">
        <f t="shared" si="66"/>
        <v>1235</v>
      </c>
      <c r="AH214" s="142">
        <f t="shared" si="66"/>
        <v>1135</v>
      </c>
      <c r="AI214" s="142">
        <f t="shared" si="66"/>
        <v>789</v>
      </c>
      <c r="AJ214" s="142">
        <f t="shared" si="66"/>
        <v>853</v>
      </c>
      <c r="AK214" s="142">
        <f t="shared" si="66"/>
        <v>945</v>
      </c>
      <c r="AL214" s="142">
        <f t="shared" si="66"/>
        <v>587</v>
      </c>
      <c r="AM214" s="142">
        <f t="shared" si="66"/>
        <v>586</v>
      </c>
      <c r="AN214" s="142">
        <f t="shared" si="66"/>
        <v>706</v>
      </c>
      <c r="AO214" s="142">
        <f t="shared" si="66"/>
        <v>1144</v>
      </c>
      <c r="AP214" s="142">
        <f t="shared" si="66"/>
        <v>817</v>
      </c>
      <c r="AQ214" s="142">
        <f t="shared" si="66"/>
        <v>961</v>
      </c>
      <c r="AR214" s="142">
        <f t="shared" si="66"/>
        <v>0</v>
      </c>
      <c r="AS214" s="142">
        <f t="shared" si="66"/>
        <v>0</v>
      </c>
      <c r="AT214" s="142">
        <f t="shared" si="66"/>
        <v>0</v>
      </c>
      <c r="AU214" s="142">
        <f t="shared" si="66"/>
        <v>0</v>
      </c>
      <c r="AV214" s="142">
        <f t="shared" si="66"/>
        <v>0</v>
      </c>
      <c r="AW214" s="142">
        <f t="shared" si="66"/>
        <v>0</v>
      </c>
    </row>
    <row r="215" spans="1:49" s="23" customFormat="1" x14ac:dyDescent="0.25">
      <c r="A215" s="125">
        <f>S215</f>
        <v>0</v>
      </c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50"/>
      <c r="T215" s="151"/>
      <c r="U215" s="151"/>
      <c r="V215" s="151"/>
      <c r="W215" s="151"/>
      <c r="X215" s="149"/>
      <c r="Y215" s="149"/>
      <c r="Z215" s="149"/>
      <c r="AA215" s="149"/>
      <c r="AB215" s="149"/>
      <c r="AC215" s="149"/>
      <c r="AD215" s="149"/>
      <c r="AE215" s="149"/>
      <c r="AF215" s="149"/>
      <c r="AG215" s="149"/>
      <c r="AH215" s="149"/>
      <c r="AI215" s="149"/>
      <c r="AJ215" s="149"/>
      <c r="AK215" s="149"/>
      <c r="AL215" s="149"/>
      <c r="AM215" s="149"/>
      <c r="AN215" s="149"/>
      <c r="AO215" s="149"/>
      <c r="AP215" s="149"/>
      <c r="AQ215" s="149"/>
      <c r="AR215" s="149"/>
      <c r="AS215" s="149"/>
      <c r="AT215" s="149"/>
      <c r="AU215" s="149"/>
      <c r="AV215" s="149"/>
      <c r="AW215" s="149"/>
    </row>
    <row r="216" spans="1:49" s="14" customFormat="1" x14ac:dyDescent="0.25">
      <c r="A216" s="125" t="str">
        <f>S216</f>
        <v>17. SADT EXTERNO ABSENTEÍSMO</v>
      </c>
      <c r="B216" s="126"/>
      <c r="C216" s="127"/>
      <c r="D216" s="126"/>
      <c r="E216" s="128"/>
      <c r="F216" s="127"/>
      <c r="G216" s="127"/>
      <c r="H216" s="129"/>
      <c r="I216" s="127"/>
      <c r="J216" s="129"/>
      <c r="K216" s="127"/>
      <c r="L216" s="127"/>
      <c r="M216" s="127"/>
      <c r="N216" s="127"/>
      <c r="O216" s="127"/>
      <c r="P216" s="127"/>
      <c r="Q216" s="127"/>
      <c r="R216" s="127"/>
      <c r="S216" s="65" t="s">
        <v>130</v>
      </c>
      <c r="T216" s="40"/>
      <c r="U216" s="8" t="str">
        <f>U$4</f>
        <v>05-31/jan de 2025</v>
      </c>
      <c r="V216" s="40"/>
      <c r="W216" s="8" t="str">
        <f>W$4</f>
        <v>10-31/jan de 2025</v>
      </c>
      <c r="X216" s="40"/>
      <c r="Y216" s="8">
        <f t="shared" ref="Y216:AW216" si="67">Y$4</f>
        <v>45658</v>
      </c>
      <c r="Z216" s="8">
        <f t="shared" si="67"/>
        <v>45689</v>
      </c>
      <c r="AA216" s="8">
        <f t="shared" si="67"/>
        <v>45717</v>
      </c>
      <c r="AB216" s="8">
        <f t="shared" si="67"/>
        <v>45748</v>
      </c>
      <c r="AC216" s="8">
        <f t="shared" si="67"/>
        <v>45778</v>
      </c>
      <c r="AD216" s="8">
        <f t="shared" si="67"/>
        <v>45809</v>
      </c>
      <c r="AE216" s="8">
        <f t="shared" si="67"/>
        <v>45839</v>
      </c>
      <c r="AF216" s="8">
        <f t="shared" si="67"/>
        <v>45870</v>
      </c>
      <c r="AG216" s="8">
        <f t="shared" si="67"/>
        <v>45901</v>
      </c>
      <c r="AH216" s="8">
        <f t="shared" si="67"/>
        <v>45931</v>
      </c>
      <c r="AI216" s="8">
        <f t="shared" si="67"/>
        <v>45962</v>
      </c>
      <c r="AJ216" s="8">
        <f t="shared" si="67"/>
        <v>45992</v>
      </c>
      <c r="AK216" s="8">
        <f t="shared" si="67"/>
        <v>46023</v>
      </c>
      <c r="AL216" s="8">
        <f t="shared" si="67"/>
        <v>46054</v>
      </c>
      <c r="AM216" s="8">
        <f t="shared" si="67"/>
        <v>46082</v>
      </c>
      <c r="AN216" s="8">
        <f t="shared" si="67"/>
        <v>46113</v>
      </c>
      <c r="AO216" s="8">
        <f t="shared" si="67"/>
        <v>46143</v>
      </c>
      <c r="AP216" s="8">
        <f t="shared" si="67"/>
        <v>46174</v>
      </c>
      <c r="AQ216" s="8">
        <f t="shared" si="67"/>
        <v>46204</v>
      </c>
      <c r="AR216" s="8">
        <f t="shared" si="67"/>
        <v>46235</v>
      </c>
      <c r="AS216" s="8">
        <f t="shared" si="67"/>
        <v>46266</v>
      </c>
      <c r="AT216" s="8">
        <f t="shared" si="67"/>
        <v>46296</v>
      </c>
      <c r="AU216" s="8">
        <f t="shared" si="67"/>
        <v>46327</v>
      </c>
      <c r="AV216" s="8">
        <f t="shared" si="67"/>
        <v>46357</v>
      </c>
      <c r="AW216" s="8">
        <f t="shared" si="67"/>
        <v>46388</v>
      </c>
    </row>
    <row r="217" spans="1:49" s="161" customFormat="1" x14ac:dyDescent="0.25">
      <c r="A217" s="152" t="str">
        <f t="shared" ref="A217:A245" si="68">S217</f>
        <v>Audiometria</v>
      </c>
      <c r="B217" s="153"/>
      <c r="C217" s="154"/>
      <c r="D217" s="153"/>
      <c r="E217" s="155"/>
      <c r="F217" s="154"/>
      <c r="G217" s="154"/>
      <c r="H217" s="156"/>
      <c r="I217" s="154"/>
      <c r="J217" s="156"/>
      <c r="K217" s="154"/>
      <c r="L217" s="154"/>
      <c r="M217" s="154"/>
      <c r="N217" s="154"/>
      <c r="O217" s="154"/>
      <c r="P217" s="154"/>
      <c r="Q217" s="154"/>
      <c r="R217" s="154"/>
      <c r="S217" s="157" t="s">
        <v>99</v>
      </c>
      <c r="T217" s="158"/>
      <c r="U217" s="159"/>
      <c r="V217" s="158"/>
      <c r="W217" s="160"/>
      <c r="X217" s="158"/>
      <c r="Y217" s="160">
        <f t="shared" ref="Y217:Y232" si="69">IF(Y187="","Aguardando...",IFERROR(((Y157-Y187)/Y157),0))</f>
        <v>0</v>
      </c>
      <c r="Z217" s="160">
        <f t="shared" ref="Z217:AW228" si="70">IF(Z187="","Aguardando...",IFERROR(((Z157-Z187)/Z157),0))</f>
        <v>0</v>
      </c>
      <c r="AA217" s="160">
        <f>IF(AA187="","Aguardando...",IFERROR(((AA157-AA187)/AA157),0))</f>
        <v>0</v>
      </c>
      <c r="AB217" s="160">
        <f t="shared" si="70"/>
        <v>0</v>
      </c>
      <c r="AC217" s="160">
        <f t="shared" si="70"/>
        <v>0</v>
      </c>
      <c r="AD217" s="160">
        <f t="shared" si="70"/>
        <v>0</v>
      </c>
      <c r="AE217" s="160">
        <f t="shared" si="70"/>
        <v>0</v>
      </c>
      <c r="AF217" s="160">
        <f t="shared" si="70"/>
        <v>0</v>
      </c>
      <c r="AG217" s="160">
        <f t="shared" si="70"/>
        <v>0</v>
      </c>
      <c r="AH217" s="160">
        <f t="shared" si="70"/>
        <v>0</v>
      </c>
      <c r="AI217" s="160">
        <f t="shared" si="70"/>
        <v>0</v>
      </c>
      <c r="AJ217" s="160">
        <f t="shared" si="70"/>
        <v>0</v>
      </c>
      <c r="AK217" s="160">
        <f t="shared" si="70"/>
        <v>0</v>
      </c>
      <c r="AL217" s="160">
        <f t="shared" si="70"/>
        <v>0</v>
      </c>
      <c r="AM217" s="160">
        <f t="shared" si="70"/>
        <v>0</v>
      </c>
      <c r="AN217" s="160">
        <f t="shared" si="70"/>
        <v>0</v>
      </c>
      <c r="AO217" s="160">
        <f t="shared" si="70"/>
        <v>0</v>
      </c>
      <c r="AP217" s="160">
        <f t="shared" si="70"/>
        <v>0.46153846153846156</v>
      </c>
      <c r="AQ217" s="160">
        <f t="shared" si="70"/>
        <v>0.33333333333333331</v>
      </c>
      <c r="AR217" s="160" t="str">
        <f t="shared" si="70"/>
        <v>Aguardando...</v>
      </c>
      <c r="AS217" s="160" t="str">
        <f t="shared" si="70"/>
        <v>Aguardando...</v>
      </c>
      <c r="AT217" s="160" t="str">
        <f t="shared" si="70"/>
        <v>Aguardando...</v>
      </c>
      <c r="AU217" s="160" t="str">
        <f t="shared" si="70"/>
        <v>Aguardando...</v>
      </c>
      <c r="AV217" s="160" t="str">
        <f t="shared" si="70"/>
        <v>Aguardando...</v>
      </c>
      <c r="AW217" s="160" t="str">
        <f t="shared" si="70"/>
        <v>Aguardando...</v>
      </c>
    </row>
    <row r="218" spans="1:49" s="161" customFormat="1" x14ac:dyDescent="0.25">
      <c r="A218" s="152" t="str">
        <f t="shared" si="68"/>
        <v>Cistoscopia</v>
      </c>
      <c r="B218" s="153"/>
      <c r="C218" s="154"/>
      <c r="D218" s="153"/>
      <c r="E218" s="155"/>
      <c r="F218" s="154"/>
      <c r="G218" s="154"/>
      <c r="H218" s="156"/>
      <c r="I218" s="154"/>
      <c r="J218" s="156"/>
      <c r="K218" s="154"/>
      <c r="L218" s="154"/>
      <c r="M218" s="154"/>
      <c r="N218" s="154"/>
      <c r="O218" s="154"/>
      <c r="P218" s="154"/>
      <c r="Q218" s="154"/>
      <c r="R218" s="154"/>
      <c r="S218" s="157" t="s">
        <v>100</v>
      </c>
      <c r="T218" s="158"/>
      <c r="U218" s="159"/>
      <c r="V218" s="158"/>
      <c r="W218" s="160"/>
      <c r="X218" s="158"/>
      <c r="Y218" s="160">
        <f t="shared" si="69"/>
        <v>0</v>
      </c>
      <c r="Z218" s="160">
        <f>IF(Z188="","Aguardando...",IFERROR(((Z158-Z188)/Z158),0))</f>
        <v>0</v>
      </c>
      <c r="AA218" s="160">
        <f>IF(AA188="","Aguardando...",IFERROR(((AA158-AA188)/AA158),0))</f>
        <v>0</v>
      </c>
      <c r="AB218" s="160">
        <f t="shared" ref="AB218:AN218" si="71">IF(AB188="","Aguardando...",IFERROR(((AB158-AB188)/AB158),0))</f>
        <v>0</v>
      </c>
      <c r="AC218" s="160">
        <f t="shared" si="71"/>
        <v>0</v>
      </c>
      <c r="AD218" s="160">
        <f t="shared" si="71"/>
        <v>0</v>
      </c>
      <c r="AE218" s="160">
        <f t="shared" si="71"/>
        <v>0</v>
      </c>
      <c r="AF218" s="160">
        <f t="shared" si="71"/>
        <v>0</v>
      </c>
      <c r="AG218" s="160">
        <f t="shared" si="71"/>
        <v>0</v>
      </c>
      <c r="AH218" s="160">
        <f t="shared" si="71"/>
        <v>0</v>
      </c>
      <c r="AI218" s="160">
        <f t="shared" si="71"/>
        <v>0</v>
      </c>
      <c r="AJ218" s="160">
        <f t="shared" si="71"/>
        <v>0</v>
      </c>
      <c r="AK218" s="160">
        <f t="shared" si="71"/>
        <v>0</v>
      </c>
      <c r="AL218" s="160">
        <f t="shared" si="71"/>
        <v>0</v>
      </c>
      <c r="AM218" s="160">
        <f t="shared" si="71"/>
        <v>0</v>
      </c>
      <c r="AN218" s="160">
        <f t="shared" si="71"/>
        <v>0</v>
      </c>
      <c r="AO218" s="160">
        <f t="shared" si="70"/>
        <v>0</v>
      </c>
      <c r="AP218" s="160">
        <f t="shared" si="70"/>
        <v>0</v>
      </c>
      <c r="AQ218" s="160">
        <f t="shared" si="70"/>
        <v>0</v>
      </c>
      <c r="AR218" s="160" t="str">
        <f t="shared" si="70"/>
        <v>Aguardando...</v>
      </c>
      <c r="AS218" s="160" t="str">
        <f t="shared" si="70"/>
        <v>Aguardando...</v>
      </c>
      <c r="AT218" s="160" t="str">
        <f t="shared" si="70"/>
        <v>Aguardando...</v>
      </c>
      <c r="AU218" s="160" t="str">
        <f t="shared" si="70"/>
        <v>Aguardando...</v>
      </c>
      <c r="AV218" s="160" t="str">
        <f t="shared" si="70"/>
        <v>Aguardando...</v>
      </c>
      <c r="AW218" s="160" t="str">
        <f t="shared" si="70"/>
        <v>Aguardando...</v>
      </c>
    </row>
    <row r="219" spans="1:49" s="161" customFormat="1" x14ac:dyDescent="0.25">
      <c r="A219" s="152" t="str">
        <f t="shared" si="68"/>
        <v>Colonoscopia</v>
      </c>
      <c r="B219" s="153"/>
      <c r="C219" s="154"/>
      <c r="D219" s="153"/>
      <c r="E219" s="155"/>
      <c r="F219" s="154"/>
      <c r="G219" s="154"/>
      <c r="H219" s="156"/>
      <c r="I219" s="154"/>
      <c r="J219" s="156"/>
      <c r="K219" s="154"/>
      <c r="L219" s="154"/>
      <c r="M219" s="154"/>
      <c r="N219" s="154"/>
      <c r="O219" s="154"/>
      <c r="P219" s="154"/>
      <c r="Q219" s="154"/>
      <c r="R219" s="154"/>
      <c r="S219" s="157" t="s">
        <v>101</v>
      </c>
      <c r="T219" s="158"/>
      <c r="U219" s="159"/>
      <c r="V219" s="158"/>
      <c r="W219" s="160"/>
      <c r="X219" s="158"/>
      <c r="Y219" s="160">
        <f t="shared" si="69"/>
        <v>0</v>
      </c>
      <c r="Z219" s="160">
        <f t="shared" si="70"/>
        <v>0.37864077669902912</v>
      </c>
      <c r="AA219" s="160">
        <f t="shared" si="70"/>
        <v>0</v>
      </c>
      <c r="AB219" s="160">
        <f t="shared" si="70"/>
        <v>0.72368421052631582</v>
      </c>
      <c r="AC219" s="160">
        <f t="shared" si="70"/>
        <v>0.89855072463768115</v>
      </c>
      <c r="AD219" s="160">
        <f t="shared" si="70"/>
        <v>0.47761194029850745</v>
      </c>
      <c r="AE219" s="160">
        <f t="shared" si="70"/>
        <v>0.56944444444444442</v>
      </c>
      <c r="AF219" s="160">
        <f t="shared" si="70"/>
        <v>0.37362637362637363</v>
      </c>
      <c r="AG219" s="160">
        <f t="shared" si="70"/>
        <v>0.39325842696629215</v>
      </c>
      <c r="AH219" s="160">
        <f t="shared" si="70"/>
        <v>7.407407407407407E-2</v>
      </c>
      <c r="AI219" s="160">
        <f t="shared" si="70"/>
        <v>0.4175824175824176</v>
      </c>
      <c r="AJ219" s="160">
        <f t="shared" si="70"/>
        <v>0.38709677419354838</v>
      </c>
      <c r="AK219" s="160">
        <f t="shared" si="70"/>
        <v>0.32500000000000001</v>
      </c>
      <c r="AL219" s="160">
        <f t="shared" si="70"/>
        <v>1</v>
      </c>
      <c r="AM219" s="160">
        <f t="shared" si="70"/>
        <v>0.56338028169014087</v>
      </c>
      <c r="AN219" s="160">
        <f t="shared" si="70"/>
        <v>0.2857142857142857</v>
      </c>
      <c r="AO219" s="160">
        <f t="shared" si="70"/>
        <v>0.26315789473684209</v>
      </c>
      <c r="AP219" s="160">
        <f t="shared" si="70"/>
        <v>0.50549450549450547</v>
      </c>
      <c r="AQ219" s="160">
        <f t="shared" si="70"/>
        <v>0.44565217391304346</v>
      </c>
      <c r="AR219" s="160" t="str">
        <f t="shared" si="70"/>
        <v>Aguardando...</v>
      </c>
      <c r="AS219" s="160" t="str">
        <f t="shared" si="70"/>
        <v>Aguardando...</v>
      </c>
      <c r="AT219" s="160" t="str">
        <f t="shared" si="70"/>
        <v>Aguardando...</v>
      </c>
      <c r="AU219" s="160" t="str">
        <f t="shared" si="70"/>
        <v>Aguardando...</v>
      </c>
      <c r="AV219" s="160" t="str">
        <f t="shared" si="70"/>
        <v>Aguardando...</v>
      </c>
      <c r="AW219" s="160" t="str">
        <f t="shared" si="70"/>
        <v>Aguardando...</v>
      </c>
    </row>
    <row r="220" spans="1:49" s="161" customFormat="1" x14ac:dyDescent="0.25">
      <c r="A220" s="152" t="str">
        <f t="shared" si="68"/>
        <v>Colposcopia</v>
      </c>
      <c r="B220" s="153"/>
      <c r="C220" s="154"/>
      <c r="D220" s="153"/>
      <c r="E220" s="155"/>
      <c r="F220" s="154"/>
      <c r="G220" s="154"/>
      <c r="H220" s="156"/>
      <c r="I220" s="154"/>
      <c r="J220" s="156"/>
      <c r="K220" s="154"/>
      <c r="L220" s="154"/>
      <c r="M220" s="154"/>
      <c r="N220" s="154"/>
      <c r="O220" s="154"/>
      <c r="P220" s="154"/>
      <c r="Q220" s="154"/>
      <c r="R220" s="154"/>
      <c r="S220" s="157" t="s">
        <v>102</v>
      </c>
      <c r="T220" s="158"/>
      <c r="U220" s="159"/>
      <c r="V220" s="158"/>
      <c r="W220" s="160"/>
      <c r="X220" s="158"/>
      <c r="Y220" s="160">
        <f t="shared" si="69"/>
        <v>0</v>
      </c>
      <c r="Z220" s="160">
        <f t="shared" si="70"/>
        <v>0.33333333333333331</v>
      </c>
      <c r="AA220" s="160">
        <f t="shared" si="70"/>
        <v>0</v>
      </c>
      <c r="AB220" s="160">
        <f t="shared" si="70"/>
        <v>1</v>
      </c>
      <c r="AC220" s="160">
        <f t="shared" si="70"/>
        <v>0</v>
      </c>
      <c r="AD220" s="160">
        <f t="shared" si="70"/>
        <v>1</v>
      </c>
      <c r="AE220" s="160">
        <f t="shared" si="70"/>
        <v>0.33333333333333331</v>
      </c>
      <c r="AF220" s="160">
        <f t="shared" si="70"/>
        <v>0.4</v>
      </c>
      <c r="AG220" s="160">
        <f t="shared" si="70"/>
        <v>0.6</v>
      </c>
      <c r="AH220" s="160">
        <f t="shared" si="70"/>
        <v>0.6</v>
      </c>
      <c r="AI220" s="160">
        <f t="shared" si="70"/>
        <v>0.14285714285714285</v>
      </c>
      <c r="AJ220" s="160">
        <f t="shared" si="70"/>
        <v>0.29411764705882354</v>
      </c>
      <c r="AK220" s="160">
        <f t="shared" si="70"/>
        <v>0.5</v>
      </c>
      <c r="AL220" s="160">
        <f t="shared" si="70"/>
        <v>0</v>
      </c>
      <c r="AM220" s="160">
        <f t="shared" si="70"/>
        <v>0.33333333333333331</v>
      </c>
      <c r="AN220" s="160">
        <f t="shared" si="70"/>
        <v>-0.1</v>
      </c>
      <c r="AO220" s="160">
        <f t="shared" si="70"/>
        <v>0.6</v>
      </c>
      <c r="AP220" s="160">
        <f t="shared" si="70"/>
        <v>0.3</v>
      </c>
      <c r="AQ220" s="160">
        <f t="shared" si="70"/>
        <v>0.4</v>
      </c>
      <c r="AR220" s="160" t="str">
        <f t="shared" si="70"/>
        <v>Aguardando...</v>
      </c>
      <c r="AS220" s="160" t="str">
        <f t="shared" si="70"/>
        <v>Aguardando...</v>
      </c>
      <c r="AT220" s="160" t="str">
        <f t="shared" si="70"/>
        <v>Aguardando...</v>
      </c>
      <c r="AU220" s="160" t="str">
        <f t="shared" si="70"/>
        <v>Aguardando...</v>
      </c>
      <c r="AV220" s="160" t="str">
        <f t="shared" si="70"/>
        <v>Aguardando...</v>
      </c>
      <c r="AW220" s="160" t="str">
        <f t="shared" si="70"/>
        <v>Aguardando...</v>
      </c>
    </row>
    <row r="221" spans="1:49" s="161" customFormat="1" x14ac:dyDescent="0.25">
      <c r="A221" s="152" t="str">
        <f t="shared" si="68"/>
        <v>Densitometria Óssea</v>
      </c>
      <c r="B221" s="153"/>
      <c r="C221" s="154"/>
      <c r="D221" s="153"/>
      <c r="E221" s="155"/>
      <c r="F221" s="154"/>
      <c r="G221" s="154"/>
      <c r="H221" s="156"/>
      <c r="I221" s="154"/>
      <c r="J221" s="156"/>
      <c r="K221" s="154"/>
      <c r="L221" s="154"/>
      <c r="M221" s="154"/>
      <c r="N221" s="154"/>
      <c r="O221" s="154"/>
      <c r="P221" s="154"/>
      <c r="Q221" s="154"/>
      <c r="R221" s="154"/>
      <c r="S221" s="157" t="s">
        <v>103</v>
      </c>
      <c r="T221" s="158"/>
      <c r="U221" s="159"/>
      <c r="V221" s="158"/>
      <c r="W221" s="160"/>
      <c r="X221" s="158"/>
      <c r="Y221" s="160">
        <f t="shared" si="69"/>
        <v>0</v>
      </c>
      <c r="Z221" s="160">
        <f t="shared" si="70"/>
        <v>0.36144578313253012</v>
      </c>
      <c r="AA221" s="160">
        <f t="shared" si="70"/>
        <v>-2.2727272727272728E-2</v>
      </c>
      <c r="AB221" s="160">
        <f t="shared" si="70"/>
        <v>0.45333333333333331</v>
      </c>
      <c r="AC221" s="160">
        <f t="shared" si="70"/>
        <v>0.27419354838709675</v>
      </c>
      <c r="AD221" s="160">
        <f t="shared" si="70"/>
        <v>0.379746835443038</v>
      </c>
      <c r="AE221" s="160">
        <f t="shared" si="70"/>
        <v>0.42788461538461536</v>
      </c>
      <c r="AF221" s="160">
        <f t="shared" si="70"/>
        <v>0.42962962962962964</v>
      </c>
      <c r="AG221" s="160">
        <f t="shared" si="70"/>
        <v>0.37662337662337664</v>
      </c>
      <c r="AH221" s="160">
        <f t="shared" si="70"/>
        <v>0.37333333333333335</v>
      </c>
      <c r="AI221" s="160">
        <f t="shared" si="70"/>
        <v>0.42</v>
      </c>
      <c r="AJ221" s="160">
        <f t="shared" si="70"/>
        <v>0.35365853658536583</v>
      </c>
      <c r="AK221" s="160">
        <f t="shared" si="70"/>
        <v>0.38016528925619836</v>
      </c>
      <c r="AL221" s="160">
        <f t="shared" si="70"/>
        <v>0.40350877192982454</v>
      </c>
      <c r="AM221" s="160">
        <f t="shared" si="70"/>
        <v>0.3611111111111111</v>
      </c>
      <c r="AN221" s="160">
        <f t="shared" si="70"/>
        <v>0.51249999999999996</v>
      </c>
      <c r="AO221" s="160">
        <f t="shared" si="70"/>
        <v>0.37857142857142856</v>
      </c>
      <c r="AP221" s="160">
        <f t="shared" si="70"/>
        <v>0.33720930232558138</v>
      </c>
      <c r="AQ221" s="160">
        <f t="shared" si="70"/>
        <v>0.27083333333333331</v>
      </c>
      <c r="AR221" s="160" t="str">
        <f t="shared" si="70"/>
        <v>Aguardando...</v>
      </c>
      <c r="AS221" s="160" t="str">
        <f t="shared" si="70"/>
        <v>Aguardando...</v>
      </c>
      <c r="AT221" s="160" t="str">
        <f t="shared" si="70"/>
        <v>Aguardando...</v>
      </c>
      <c r="AU221" s="160" t="str">
        <f t="shared" si="70"/>
        <v>Aguardando...</v>
      </c>
      <c r="AV221" s="160" t="str">
        <f t="shared" si="70"/>
        <v>Aguardando...</v>
      </c>
      <c r="AW221" s="160" t="str">
        <f t="shared" si="70"/>
        <v>Aguardando...</v>
      </c>
    </row>
    <row r="222" spans="1:49" s="161" customFormat="1" x14ac:dyDescent="0.25">
      <c r="A222" s="152" t="str">
        <f t="shared" si="68"/>
        <v>Doppler Vascular</v>
      </c>
      <c r="B222" s="153"/>
      <c r="C222" s="154"/>
      <c r="D222" s="153"/>
      <c r="E222" s="155"/>
      <c r="F222" s="154"/>
      <c r="G222" s="154"/>
      <c r="H222" s="156"/>
      <c r="I222" s="154"/>
      <c r="J222" s="156"/>
      <c r="K222" s="154"/>
      <c r="L222" s="154"/>
      <c r="M222" s="154"/>
      <c r="N222" s="154"/>
      <c r="O222" s="154"/>
      <c r="P222" s="154"/>
      <c r="Q222" s="154"/>
      <c r="R222" s="154"/>
      <c r="S222" s="157" t="s">
        <v>104</v>
      </c>
      <c r="T222" s="158"/>
      <c r="U222" s="159"/>
      <c r="V222" s="158"/>
      <c r="W222" s="160"/>
      <c r="X222" s="158"/>
      <c r="Y222" s="160">
        <f t="shared" si="69"/>
        <v>0</v>
      </c>
      <c r="Z222" s="160">
        <f t="shared" si="70"/>
        <v>0.16883116883116883</v>
      </c>
      <c r="AA222" s="160">
        <f t="shared" si="70"/>
        <v>0</v>
      </c>
      <c r="AB222" s="160">
        <f t="shared" si="70"/>
        <v>0.3724137931034483</v>
      </c>
      <c r="AC222" s="160">
        <f t="shared" si="70"/>
        <v>-2.7777777777777776E-2</v>
      </c>
      <c r="AD222" s="160">
        <f t="shared" si="70"/>
        <v>0.24193548387096775</v>
      </c>
      <c r="AE222" s="160">
        <f t="shared" si="70"/>
        <v>9.45945945945946E-2</v>
      </c>
      <c r="AF222" s="160">
        <f t="shared" si="70"/>
        <v>0.35</v>
      </c>
      <c r="AG222" s="160">
        <f t="shared" si="70"/>
        <v>0.46250000000000002</v>
      </c>
      <c r="AH222" s="160">
        <f t="shared" si="70"/>
        <v>0.37614678899082571</v>
      </c>
      <c r="AI222" s="160">
        <f t="shared" si="70"/>
        <v>0.24637681159420291</v>
      </c>
      <c r="AJ222" s="160">
        <f t="shared" si="70"/>
        <v>0.26315789473684209</v>
      </c>
      <c r="AK222" s="160">
        <f t="shared" si="70"/>
        <v>0.39784946236559138</v>
      </c>
      <c r="AL222" s="160">
        <f t="shared" si="70"/>
        <v>0.35483870967741937</v>
      </c>
      <c r="AM222" s="160">
        <f t="shared" si="70"/>
        <v>0.30107526881720431</v>
      </c>
      <c r="AN222" s="160">
        <f t="shared" si="70"/>
        <v>0.45161290322580644</v>
      </c>
      <c r="AO222" s="160">
        <f t="shared" si="70"/>
        <v>0.35802469135802467</v>
      </c>
      <c r="AP222" s="160">
        <f t="shared" si="70"/>
        <v>0.15068493150684931</v>
      </c>
      <c r="AQ222" s="160">
        <f t="shared" si="70"/>
        <v>0.16049382716049382</v>
      </c>
      <c r="AR222" s="160" t="str">
        <f t="shared" si="70"/>
        <v>Aguardando...</v>
      </c>
      <c r="AS222" s="160" t="str">
        <f t="shared" si="70"/>
        <v>Aguardando...</v>
      </c>
      <c r="AT222" s="160" t="str">
        <f t="shared" si="70"/>
        <v>Aguardando...</v>
      </c>
      <c r="AU222" s="160" t="str">
        <f t="shared" si="70"/>
        <v>Aguardando...</v>
      </c>
      <c r="AV222" s="160" t="str">
        <f t="shared" si="70"/>
        <v>Aguardando...</v>
      </c>
      <c r="AW222" s="160" t="str">
        <f t="shared" si="70"/>
        <v>Aguardando...</v>
      </c>
    </row>
    <row r="223" spans="1:49" s="161" customFormat="1" x14ac:dyDescent="0.25">
      <c r="A223" s="152" t="str">
        <f t="shared" si="68"/>
        <v>Ecocardiografia</v>
      </c>
      <c r="B223" s="153"/>
      <c r="C223" s="154"/>
      <c r="D223" s="153"/>
      <c r="E223" s="155"/>
      <c r="F223" s="154"/>
      <c r="G223" s="154"/>
      <c r="H223" s="156"/>
      <c r="I223" s="154"/>
      <c r="J223" s="156"/>
      <c r="K223" s="154"/>
      <c r="L223" s="154"/>
      <c r="M223" s="154"/>
      <c r="N223" s="154"/>
      <c r="O223" s="154"/>
      <c r="P223" s="154"/>
      <c r="Q223" s="154"/>
      <c r="R223" s="154"/>
      <c r="S223" s="157" t="s">
        <v>105</v>
      </c>
      <c r="T223" s="158"/>
      <c r="U223" s="159"/>
      <c r="V223" s="158"/>
      <c r="W223" s="160"/>
      <c r="X223" s="158"/>
      <c r="Y223" s="160">
        <f t="shared" si="69"/>
        <v>0</v>
      </c>
      <c r="Z223" s="160">
        <f t="shared" si="70"/>
        <v>0.48148148148148145</v>
      </c>
      <c r="AA223" s="160">
        <f t="shared" si="70"/>
        <v>0</v>
      </c>
      <c r="AB223" s="160">
        <f t="shared" si="70"/>
        <v>0.43478260869565216</v>
      </c>
      <c r="AC223" s="160">
        <f t="shared" si="70"/>
        <v>0.92682926829268297</v>
      </c>
      <c r="AD223" s="160">
        <f t="shared" si="70"/>
        <v>0</v>
      </c>
      <c r="AE223" s="160">
        <f t="shared" si="70"/>
        <v>0</v>
      </c>
      <c r="AF223" s="160">
        <f t="shared" si="70"/>
        <v>0</v>
      </c>
      <c r="AG223" s="160">
        <f t="shared" si="70"/>
        <v>0</v>
      </c>
      <c r="AH223" s="160">
        <f t="shared" si="70"/>
        <v>0</v>
      </c>
      <c r="AI223" s="160">
        <f t="shared" si="70"/>
        <v>0.22222222222222221</v>
      </c>
      <c r="AJ223" s="160">
        <f t="shared" si="70"/>
        <v>0.45714285714285713</v>
      </c>
      <c r="AK223" s="160">
        <f t="shared" si="70"/>
        <v>0.40540540540540543</v>
      </c>
      <c r="AL223" s="160">
        <f t="shared" si="70"/>
        <v>0.375</v>
      </c>
      <c r="AM223" s="160">
        <f t="shared" si="70"/>
        <v>0.7</v>
      </c>
      <c r="AN223" s="160">
        <f t="shared" si="70"/>
        <v>0.375</v>
      </c>
      <c r="AO223" s="160">
        <f t="shared" si="70"/>
        <v>0.57999999999999996</v>
      </c>
      <c r="AP223" s="160">
        <f t="shared" si="70"/>
        <v>0.36</v>
      </c>
      <c r="AQ223" s="160">
        <f t="shared" si="70"/>
        <v>0.5</v>
      </c>
      <c r="AR223" s="160" t="str">
        <f t="shared" si="70"/>
        <v>Aguardando...</v>
      </c>
      <c r="AS223" s="160" t="str">
        <f t="shared" si="70"/>
        <v>Aguardando...</v>
      </c>
      <c r="AT223" s="160" t="str">
        <f t="shared" si="70"/>
        <v>Aguardando...</v>
      </c>
      <c r="AU223" s="160" t="str">
        <f t="shared" si="70"/>
        <v>Aguardando...</v>
      </c>
      <c r="AV223" s="160" t="str">
        <f t="shared" si="70"/>
        <v>Aguardando...</v>
      </c>
      <c r="AW223" s="160" t="str">
        <f t="shared" si="70"/>
        <v>Aguardando...</v>
      </c>
    </row>
    <row r="224" spans="1:49" s="161" customFormat="1" x14ac:dyDescent="0.25">
      <c r="A224" s="152" t="str">
        <f t="shared" si="68"/>
        <v>Eletrocardiografia</v>
      </c>
      <c r="B224" s="153"/>
      <c r="C224" s="154"/>
      <c r="D224" s="153"/>
      <c r="E224" s="155"/>
      <c r="F224" s="154"/>
      <c r="G224" s="154"/>
      <c r="H224" s="156"/>
      <c r="I224" s="154"/>
      <c r="J224" s="156"/>
      <c r="K224" s="154"/>
      <c r="L224" s="154"/>
      <c r="M224" s="154"/>
      <c r="N224" s="154"/>
      <c r="O224" s="154"/>
      <c r="P224" s="154"/>
      <c r="Q224" s="154"/>
      <c r="R224" s="154"/>
      <c r="S224" s="157" t="s">
        <v>106</v>
      </c>
      <c r="T224" s="158"/>
      <c r="U224" s="159"/>
      <c r="V224" s="158"/>
      <c r="W224" s="160"/>
      <c r="X224" s="158"/>
      <c r="Y224" s="160">
        <f t="shared" si="69"/>
        <v>0</v>
      </c>
      <c r="Z224" s="160">
        <f t="shared" si="70"/>
        <v>0.22222222222222221</v>
      </c>
      <c r="AA224" s="160">
        <f t="shared" si="70"/>
        <v>0</v>
      </c>
      <c r="AB224" s="160">
        <f t="shared" si="70"/>
        <v>0.54545454545454541</v>
      </c>
      <c r="AC224" s="160">
        <f t="shared" si="70"/>
        <v>0.16666666666666666</v>
      </c>
      <c r="AD224" s="160">
        <f t="shared" si="70"/>
        <v>0.27777777777777779</v>
      </c>
      <c r="AE224" s="160">
        <f t="shared" si="70"/>
        <v>0.24761904761904763</v>
      </c>
      <c r="AF224" s="160">
        <f t="shared" si="70"/>
        <v>0.35294117647058826</v>
      </c>
      <c r="AG224" s="160">
        <f t="shared" si="70"/>
        <v>0.43410852713178294</v>
      </c>
      <c r="AH224" s="160">
        <f t="shared" si="70"/>
        <v>0.3125</v>
      </c>
      <c r="AI224" s="160">
        <f t="shared" si="70"/>
        <v>0.46710526315789475</v>
      </c>
      <c r="AJ224" s="160">
        <f t="shared" si="70"/>
        <v>0.4375</v>
      </c>
      <c r="AK224" s="160">
        <f t="shared" si="70"/>
        <v>0.47089947089947087</v>
      </c>
      <c r="AL224" s="160">
        <f t="shared" si="70"/>
        <v>0.35714285714285715</v>
      </c>
      <c r="AM224" s="160">
        <f t="shared" si="70"/>
        <v>0.66666666666666663</v>
      </c>
      <c r="AN224" s="160">
        <f t="shared" si="70"/>
        <v>0.39285714285714285</v>
      </c>
      <c r="AO224" s="160">
        <f t="shared" si="70"/>
        <v>0.5</v>
      </c>
      <c r="AP224" s="160">
        <f t="shared" si="70"/>
        <v>0.65625</v>
      </c>
      <c r="AQ224" s="160">
        <f t="shared" si="70"/>
        <v>0.6</v>
      </c>
      <c r="AR224" s="160" t="str">
        <f t="shared" si="70"/>
        <v>Aguardando...</v>
      </c>
      <c r="AS224" s="160" t="str">
        <f t="shared" si="70"/>
        <v>Aguardando...</v>
      </c>
      <c r="AT224" s="160" t="str">
        <f t="shared" si="70"/>
        <v>Aguardando...</v>
      </c>
      <c r="AU224" s="160" t="str">
        <f t="shared" si="70"/>
        <v>Aguardando...</v>
      </c>
      <c r="AV224" s="160" t="str">
        <f t="shared" si="70"/>
        <v>Aguardando...</v>
      </c>
      <c r="AW224" s="160" t="str">
        <f t="shared" si="70"/>
        <v>Aguardando...</v>
      </c>
    </row>
    <row r="225" spans="1:49" s="161" customFormat="1" x14ac:dyDescent="0.25">
      <c r="A225" s="152" t="str">
        <f t="shared" si="68"/>
        <v>Eletroencefalografia</v>
      </c>
      <c r="B225" s="153"/>
      <c r="C225" s="154"/>
      <c r="D225" s="153"/>
      <c r="E225" s="155"/>
      <c r="F225" s="154"/>
      <c r="G225" s="154"/>
      <c r="H225" s="156"/>
      <c r="I225" s="154"/>
      <c r="J225" s="156"/>
      <c r="K225" s="154"/>
      <c r="L225" s="154"/>
      <c r="M225" s="154"/>
      <c r="N225" s="154"/>
      <c r="O225" s="154"/>
      <c r="P225" s="154"/>
      <c r="Q225" s="154"/>
      <c r="R225" s="154"/>
      <c r="S225" s="157" t="s">
        <v>107</v>
      </c>
      <c r="T225" s="158"/>
      <c r="U225" s="159"/>
      <c r="V225" s="158"/>
      <c r="W225" s="160"/>
      <c r="X225" s="158"/>
      <c r="Y225" s="160">
        <f t="shared" si="69"/>
        <v>0</v>
      </c>
      <c r="Z225" s="160">
        <f t="shared" si="70"/>
        <v>0.42857142857142855</v>
      </c>
      <c r="AA225" s="160">
        <f t="shared" si="70"/>
        <v>0</v>
      </c>
      <c r="AB225" s="160">
        <f t="shared" si="70"/>
        <v>0.55555555555555558</v>
      </c>
      <c r="AC225" s="160">
        <f t="shared" si="70"/>
        <v>0.42857142857142855</v>
      </c>
      <c r="AD225" s="160">
        <f t="shared" si="70"/>
        <v>0.66666666666666663</v>
      </c>
      <c r="AE225" s="160">
        <f t="shared" si="70"/>
        <v>0.5</v>
      </c>
      <c r="AF225" s="160">
        <f t="shared" si="70"/>
        <v>0.375</v>
      </c>
      <c r="AG225" s="160">
        <f t="shared" si="70"/>
        <v>0</v>
      </c>
      <c r="AH225" s="160">
        <f t="shared" si="70"/>
        <v>0.2</v>
      </c>
      <c r="AI225" s="160">
        <f t="shared" si="70"/>
        <v>0.5625</v>
      </c>
      <c r="AJ225" s="160">
        <f t="shared" si="70"/>
        <v>0.61538461538461542</v>
      </c>
      <c r="AK225" s="160">
        <f t="shared" si="70"/>
        <v>0.58333333333333337</v>
      </c>
      <c r="AL225" s="160">
        <f t="shared" si="70"/>
        <v>0.40540540540540543</v>
      </c>
      <c r="AM225" s="160">
        <f t="shared" si="70"/>
        <v>0.65517241379310343</v>
      </c>
      <c r="AN225" s="160">
        <f t="shared" si="70"/>
        <v>0.5</v>
      </c>
      <c r="AO225" s="160">
        <f t="shared" si="70"/>
        <v>0.3888888888888889</v>
      </c>
      <c r="AP225" s="160">
        <f t="shared" si="70"/>
        <v>0.44827586206896552</v>
      </c>
      <c r="AQ225" s="160">
        <f t="shared" si="70"/>
        <v>0.47619047619047616</v>
      </c>
      <c r="AR225" s="160" t="str">
        <f t="shared" si="70"/>
        <v>Aguardando...</v>
      </c>
      <c r="AS225" s="160" t="str">
        <f t="shared" si="70"/>
        <v>Aguardando...</v>
      </c>
      <c r="AT225" s="160" t="str">
        <f t="shared" si="70"/>
        <v>Aguardando...</v>
      </c>
      <c r="AU225" s="160" t="str">
        <f t="shared" si="70"/>
        <v>Aguardando...</v>
      </c>
      <c r="AV225" s="160" t="str">
        <f t="shared" si="70"/>
        <v>Aguardando...</v>
      </c>
      <c r="AW225" s="160" t="str">
        <f t="shared" si="70"/>
        <v>Aguardando...</v>
      </c>
    </row>
    <row r="226" spans="1:49" s="161" customFormat="1" x14ac:dyDescent="0.25">
      <c r="A226" s="152" t="str">
        <f t="shared" si="68"/>
        <v>Eletroneuromiografia</v>
      </c>
      <c r="B226" s="153"/>
      <c r="C226" s="154"/>
      <c r="D226" s="153"/>
      <c r="E226" s="155"/>
      <c r="F226" s="154"/>
      <c r="G226" s="154"/>
      <c r="H226" s="156"/>
      <c r="I226" s="154"/>
      <c r="J226" s="156"/>
      <c r="K226" s="154"/>
      <c r="L226" s="154"/>
      <c r="M226" s="154"/>
      <c r="N226" s="154"/>
      <c r="O226" s="154"/>
      <c r="P226" s="154"/>
      <c r="Q226" s="154"/>
      <c r="R226" s="154"/>
      <c r="S226" s="157" t="s">
        <v>108</v>
      </c>
      <c r="T226" s="158"/>
      <c r="U226" s="159"/>
      <c r="V226" s="158"/>
      <c r="W226" s="160"/>
      <c r="X226" s="158"/>
      <c r="Y226" s="160">
        <f t="shared" si="69"/>
        <v>0</v>
      </c>
      <c r="Z226" s="160">
        <f t="shared" si="70"/>
        <v>-2</v>
      </c>
      <c r="AA226" s="160">
        <f t="shared" si="70"/>
        <v>0</v>
      </c>
      <c r="AB226" s="160">
        <f t="shared" si="70"/>
        <v>-1</v>
      </c>
      <c r="AC226" s="160">
        <f t="shared" si="70"/>
        <v>0</v>
      </c>
      <c r="AD226" s="160">
        <f t="shared" si="70"/>
        <v>0</v>
      </c>
      <c r="AE226" s="160">
        <f t="shared" si="70"/>
        <v>0</v>
      </c>
      <c r="AF226" s="160">
        <f t="shared" si="70"/>
        <v>0</v>
      </c>
      <c r="AG226" s="160">
        <f t="shared" si="70"/>
        <v>0</v>
      </c>
      <c r="AH226" s="160">
        <f t="shared" si="70"/>
        <v>0</v>
      </c>
      <c r="AI226" s="160">
        <f t="shared" si="70"/>
        <v>0.33333333333333331</v>
      </c>
      <c r="AJ226" s="160">
        <f t="shared" si="70"/>
        <v>-0.66666666666666663</v>
      </c>
      <c r="AK226" s="160">
        <f t="shared" si="70"/>
        <v>0.25</v>
      </c>
      <c r="AL226" s="160">
        <f t="shared" si="70"/>
        <v>0.5</v>
      </c>
      <c r="AM226" s="160">
        <f t="shared" si="70"/>
        <v>0.55555555555555558</v>
      </c>
      <c r="AN226" s="160">
        <f t="shared" si="70"/>
        <v>0.27777777777777779</v>
      </c>
      <c r="AO226" s="160">
        <f t="shared" si="70"/>
        <v>9.5238095238095233E-2</v>
      </c>
      <c r="AP226" s="160">
        <f t="shared" si="70"/>
        <v>0.3125</v>
      </c>
      <c r="AQ226" s="160">
        <f t="shared" si="70"/>
        <v>0.41666666666666669</v>
      </c>
      <c r="AR226" s="160" t="str">
        <f t="shared" si="70"/>
        <v>Aguardando...</v>
      </c>
      <c r="AS226" s="160" t="str">
        <f t="shared" si="70"/>
        <v>Aguardando...</v>
      </c>
      <c r="AT226" s="160" t="str">
        <f t="shared" si="70"/>
        <v>Aguardando...</v>
      </c>
      <c r="AU226" s="160" t="str">
        <f t="shared" si="70"/>
        <v>Aguardando...</v>
      </c>
      <c r="AV226" s="160" t="str">
        <f t="shared" si="70"/>
        <v>Aguardando...</v>
      </c>
      <c r="AW226" s="160" t="str">
        <f t="shared" si="70"/>
        <v>Aguardando...</v>
      </c>
    </row>
    <row r="227" spans="1:49" s="161" customFormat="1" x14ac:dyDescent="0.25">
      <c r="A227" s="152" t="str">
        <f t="shared" si="68"/>
        <v>Endoscopia</v>
      </c>
      <c r="B227" s="153"/>
      <c r="C227" s="154"/>
      <c r="D227" s="153"/>
      <c r="E227" s="155"/>
      <c r="F227" s="154"/>
      <c r="G227" s="154"/>
      <c r="H227" s="156"/>
      <c r="I227" s="154"/>
      <c r="J227" s="156"/>
      <c r="K227" s="154"/>
      <c r="L227" s="154"/>
      <c r="M227" s="154"/>
      <c r="N227" s="154"/>
      <c r="O227" s="154"/>
      <c r="P227" s="154"/>
      <c r="Q227" s="154"/>
      <c r="R227" s="154"/>
      <c r="S227" s="157" t="s">
        <v>109</v>
      </c>
      <c r="T227" s="158"/>
      <c r="U227" s="159"/>
      <c r="V227" s="158"/>
      <c r="W227" s="160"/>
      <c r="X227" s="158"/>
      <c r="Y227" s="160">
        <f t="shared" si="69"/>
        <v>0</v>
      </c>
      <c r="Z227" s="160">
        <f t="shared" si="70"/>
        <v>0.203125</v>
      </c>
      <c r="AA227" s="160">
        <f t="shared" si="70"/>
        <v>0.19718309859154928</v>
      </c>
      <c r="AB227" s="160">
        <f t="shared" si="70"/>
        <v>0.54545454545454541</v>
      </c>
      <c r="AC227" s="160">
        <f t="shared" si="70"/>
        <v>-1.2727272727272727</v>
      </c>
      <c r="AD227" s="160">
        <f t="shared" si="70"/>
        <v>0.39240506329113922</v>
      </c>
      <c r="AE227" s="160">
        <f t="shared" si="70"/>
        <v>0.59259259259259256</v>
      </c>
      <c r="AF227" s="160">
        <f t="shared" si="70"/>
        <v>0.59166666666666667</v>
      </c>
      <c r="AG227" s="160">
        <f t="shared" si="70"/>
        <v>0.1702127659574468</v>
      </c>
      <c r="AH227" s="160">
        <f t="shared" si="70"/>
        <v>0.34722222222222221</v>
      </c>
      <c r="AI227" s="160">
        <f t="shared" si="70"/>
        <v>0.42608695652173911</v>
      </c>
      <c r="AJ227" s="160">
        <f t="shared" si="70"/>
        <v>0.59130434782608698</v>
      </c>
      <c r="AK227" s="160">
        <f t="shared" si="70"/>
        <v>8.8888888888888892E-2</v>
      </c>
      <c r="AL227" s="160">
        <f t="shared" si="70"/>
        <v>0.33898305084745761</v>
      </c>
      <c r="AM227" s="160">
        <f t="shared" si="70"/>
        <v>0.55462184873949583</v>
      </c>
      <c r="AN227" s="160">
        <f t="shared" si="70"/>
        <v>0.2</v>
      </c>
      <c r="AO227" s="160">
        <f t="shared" si="70"/>
        <v>0.35714285714285715</v>
      </c>
      <c r="AP227" s="160">
        <f t="shared" si="70"/>
        <v>0.55555555555555558</v>
      </c>
      <c r="AQ227" s="160">
        <f t="shared" si="70"/>
        <v>0.36440677966101692</v>
      </c>
      <c r="AR227" s="160" t="str">
        <f t="shared" si="70"/>
        <v>Aguardando...</v>
      </c>
      <c r="AS227" s="160" t="str">
        <f t="shared" si="70"/>
        <v>Aguardando...</v>
      </c>
      <c r="AT227" s="160" t="str">
        <f t="shared" si="70"/>
        <v>Aguardando...</v>
      </c>
      <c r="AU227" s="160" t="str">
        <f t="shared" si="70"/>
        <v>Aguardando...</v>
      </c>
      <c r="AV227" s="160" t="str">
        <f t="shared" si="70"/>
        <v>Aguardando...</v>
      </c>
      <c r="AW227" s="160" t="str">
        <f t="shared" si="70"/>
        <v>Aguardando...</v>
      </c>
    </row>
    <row r="228" spans="1:49" s="161" customFormat="1" hidden="1" x14ac:dyDescent="0.25">
      <c r="A228" s="152">
        <f t="shared" si="68"/>
        <v>0</v>
      </c>
      <c r="B228" s="153"/>
      <c r="C228" s="154"/>
      <c r="D228" s="153"/>
      <c r="E228" s="155"/>
      <c r="F228" s="154"/>
      <c r="G228" s="154"/>
      <c r="H228" s="156"/>
      <c r="I228" s="154"/>
      <c r="J228" s="156"/>
      <c r="K228" s="154"/>
      <c r="L228" s="154"/>
      <c r="M228" s="154"/>
      <c r="N228" s="154"/>
      <c r="O228" s="154"/>
      <c r="P228" s="154"/>
      <c r="Q228" s="154"/>
      <c r="R228" s="154"/>
      <c r="S228" s="162"/>
      <c r="T228" s="163"/>
      <c r="U228" s="159"/>
      <c r="V228" s="163"/>
      <c r="W228" s="164"/>
      <c r="X228" s="163"/>
      <c r="Y228" s="164">
        <f t="shared" si="69"/>
        <v>0</v>
      </c>
      <c r="Z228" s="164" t="str">
        <f t="shared" si="70"/>
        <v>Aguardando...</v>
      </c>
      <c r="AA228" s="164" t="str">
        <f t="shared" si="70"/>
        <v>Aguardando...</v>
      </c>
      <c r="AB228" s="164" t="str">
        <f t="shared" si="70"/>
        <v>Aguardando...</v>
      </c>
      <c r="AC228" s="164" t="str">
        <f t="shared" si="70"/>
        <v>Aguardando...</v>
      </c>
      <c r="AD228" s="164" t="str">
        <f t="shared" si="70"/>
        <v>Aguardando...</v>
      </c>
      <c r="AE228" s="164" t="str">
        <f t="shared" si="70"/>
        <v>Aguardando...</v>
      </c>
      <c r="AF228" s="164" t="str">
        <f t="shared" si="70"/>
        <v>Aguardando...</v>
      </c>
      <c r="AG228" s="164" t="str">
        <f t="shared" ref="Z228:AW240" si="72">IF(AG198="","Aguardando...",IFERROR(((AG168-AG198)/AG168),0))</f>
        <v>Aguardando...</v>
      </c>
      <c r="AH228" s="164" t="str">
        <f t="shared" si="72"/>
        <v>Aguardando...</v>
      </c>
      <c r="AI228" s="164" t="str">
        <f t="shared" si="72"/>
        <v>Aguardando...</v>
      </c>
      <c r="AJ228" s="164" t="str">
        <f t="shared" si="72"/>
        <v>Aguardando...</v>
      </c>
      <c r="AK228" s="164" t="str">
        <f t="shared" si="72"/>
        <v>Aguardando...</v>
      </c>
      <c r="AL228" s="164" t="str">
        <f t="shared" si="72"/>
        <v>Aguardando...</v>
      </c>
      <c r="AM228" s="164" t="str">
        <f t="shared" si="72"/>
        <v>Aguardando...</v>
      </c>
      <c r="AN228" s="164" t="str">
        <f t="shared" si="72"/>
        <v>Aguardando...</v>
      </c>
      <c r="AO228" s="164" t="str">
        <f t="shared" si="72"/>
        <v>Aguardando...</v>
      </c>
      <c r="AP228" s="164" t="str">
        <f t="shared" si="72"/>
        <v>Aguardando...</v>
      </c>
      <c r="AQ228" s="164" t="str">
        <f t="shared" si="72"/>
        <v>Aguardando...</v>
      </c>
      <c r="AR228" s="164" t="str">
        <f t="shared" si="72"/>
        <v>Aguardando...</v>
      </c>
      <c r="AS228" s="164" t="str">
        <f t="shared" si="72"/>
        <v>Aguardando...</v>
      </c>
      <c r="AT228" s="164" t="str">
        <f t="shared" si="72"/>
        <v>Aguardando...</v>
      </c>
      <c r="AU228" s="164" t="str">
        <f t="shared" si="72"/>
        <v>Aguardando...</v>
      </c>
      <c r="AV228" s="164" t="str">
        <f t="shared" si="72"/>
        <v>Aguardando...</v>
      </c>
      <c r="AW228" s="164" t="str">
        <f t="shared" si="72"/>
        <v>Aguardando...</v>
      </c>
    </row>
    <row r="229" spans="1:49" s="161" customFormat="1" x14ac:dyDescent="0.25">
      <c r="A229" s="152" t="str">
        <f t="shared" si="68"/>
        <v>Espirometria</v>
      </c>
      <c r="B229" s="153"/>
      <c r="C229" s="154"/>
      <c r="D229" s="153"/>
      <c r="E229" s="155"/>
      <c r="F229" s="154"/>
      <c r="G229" s="154"/>
      <c r="H229" s="156"/>
      <c r="I229" s="154"/>
      <c r="J229" s="156"/>
      <c r="K229" s="154"/>
      <c r="L229" s="154"/>
      <c r="M229" s="154"/>
      <c r="N229" s="154"/>
      <c r="O229" s="154"/>
      <c r="P229" s="154"/>
      <c r="Q229" s="154"/>
      <c r="R229" s="154"/>
      <c r="S229" s="157" t="s">
        <v>110</v>
      </c>
      <c r="T229" s="158"/>
      <c r="U229" s="159"/>
      <c r="V229" s="158"/>
      <c r="W229" s="160"/>
      <c r="X229" s="158"/>
      <c r="Y229" s="160">
        <f t="shared" si="69"/>
        <v>0</v>
      </c>
      <c r="Z229" s="160">
        <f t="shared" si="72"/>
        <v>0</v>
      </c>
      <c r="AA229" s="160">
        <f t="shared" si="72"/>
        <v>0.39583333333333331</v>
      </c>
      <c r="AB229" s="160">
        <f t="shared" si="72"/>
        <v>0.40740740740740738</v>
      </c>
      <c r="AC229" s="160">
        <f t="shared" si="72"/>
        <v>0.77419354838709675</v>
      </c>
      <c r="AD229" s="160">
        <f t="shared" si="72"/>
        <v>0.67741935483870963</v>
      </c>
      <c r="AE229" s="160">
        <f t="shared" si="72"/>
        <v>0.62</v>
      </c>
      <c r="AF229" s="160">
        <f t="shared" si="72"/>
        <v>0.44</v>
      </c>
      <c r="AG229" s="160">
        <f t="shared" si="72"/>
        <v>0.62</v>
      </c>
      <c r="AH229" s="160">
        <f t="shared" si="72"/>
        <v>0.6</v>
      </c>
      <c r="AI229" s="160">
        <f t="shared" si="72"/>
        <v>0.5</v>
      </c>
      <c r="AJ229" s="160">
        <f t="shared" si="72"/>
        <v>0.5</v>
      </c>
      <c r="AK229" s="160">
        <f t="shared" si="72"/>
        <v>0.50943396226415094</v>
      </c>
      <c r="AL229" s="160">
        <f t="shared" si="72"/>
        <v>0.56862745098039214</v>
      </c>
      <c r="AM229" s="160">
        <f t="shared" si="72"/>
        <v>0.43137254901960786</v>
      </c>
      <c r="AN229" s="160">
        <f t="shared" si="72"/>
        <v>0.44</v>
      </c>
      <c r="AO229" s="160">
        <f t="shared" si="72"/>
        <v>0.47058823529411764</v>
      </c>
      <c r="AP229" s="160">
        <f t="shared" si="72"/>
        <v>0.56862745098039214</v>
      </c>
      <c r="AQ229" s="160">
        <f t="shared" si="72"/>
        <v>0.50980392156862742</v>
      </c>
      <c r="AR229" s="160" t="str">
        <f t="shared" si="72"/>
        <v>Aguardando...</v>
      </c>
      <c r="AS229" s="160" t="str">
        <f t="shared" si="72"/>
        <v>Aguardando...</v>
      </c>
      <c r="AT229" s="160" t="str">
        <f t="shared" si="72"/>
        <v>Aguardando...</v>
      </c>
      <c r="AU229" s="160" t="str">
        <f t="shared" si="72"/>
        <v>Aguardando...</v>
      </c>
      <c r="AV229" s="160" t="str">
        <f t="shared" si="72"/>
        <v>Aguardando...</v>
      </c>
      <c r="AW229" s="160" t="str">
        <f t="shared" si="72"/>
        <v>Aguardando...</v>
      </c>
    </row>
    <row r="230" spans="1:49" s="161" customFormat="1" x14ac:dyDescent="0.25">
      <c r="A230" s="152" t="str">
        <f t="shared" si="68"/>
        <v>Holter</v>
      </c>
      <c r="B230" s="153"/>
      <c r="C230" s="154"/>
      <c r="D230" s="153"/>
      <c r="E230" s="155"/>
      <c r="F230" s="154"/>
      <c r="G230" s="154"/>
      <c r="H230" s="156"/>
      <c r="I230" s="154"/>
      <c r="J230" s="156"/>
      <c r="K230" s="154"/>
      <c r="L230" s="154"/>
      <c r="M230" s="154"/>
      <c r="N230" s="154"/>
      <c r="O230" s="154"/>
      <c r="P230" s="154"/>
      <c r="Q230" s="154"/>
      <c r="R230" s="154"/>
      <c r="S230" s="157" t="s">
        <v>111</v>
      </c>
      <c r="T230" s="158"/>
      <c r="U230" s="159"/>
      <c r="V230" s="158"/>
      <c r="W230" s="160"/>
      <c r="X230" s="158"/>
      <c r="Y230" s="160">
        <f t="shared" si="69"/>
        <v>0</v>
      </c>
      <c r="Z230" s="160">
        <f t="shared" si="72"/>
        <v>0.38095238095238093</v>
      </c>
      <c r="AA230" s="160">
        <f t="shared" si="72"/>
        <v>-3.2258064516129031E-2</v>
      </c>
      <c r="AB230" s="160">
        <f t="shared" si="72"/>
        <v>0.58620689655172409</v>
      </c>
      <c r="AC230" s="160">
        <f t="shared" si="72"/>
        <v>0.30379746835443039</v>
      </c>
      <c r="AD230" s="160">
        <f t="shared" si="72"/>
        <v>0.35714285714285715</v>
      </c>
      <c r="AE230" s="160">
        <f t="shared" si="72"/>
        <v>0.39189189189189189</v>
      </c>
      <c r="AF230" s="160">
        <f t="shared" si="72"/>
        <v>0.42708333333333331</v>
      </c>
      <c r="AG230" s="160">
        <f t="shared" si="72"/>
        <v>0.4175824175824176</v>
      </c>
      <c r="AH230" s="160">
        <f t="shared" si="72"/>
        <v>0.55263157894736847</v>
      </c>
      <c r="AI230" s="160">
        <f t="shared" si="72"/>
        <v>0.46268656716417911</v>
      </c>
      <c r="AJ230" s="160">
        <f t="shared" si="72"/>
        <v>0.66666666666666663</v>
      </c>
      <c r="AK230" s="160">
        <f t="shared" si="72"/>
        <v>0.23809523809523808</v>
      </c>
      <c r="AL230" s="160">
        <f t="shared" si="72"/>
        <v>0.36666666666666664</v>
      </c>
      <c r="AM230" s="160">
        <f t="shared" si="72"/>
        <v>0.44285714285714284</v>
      </c>
      <c r="AN230" s="160">
        <f t="shared" si="72"/>
        <v>0.328125</v>
      </c>
      <c r="AO230" s="160">
        <f t="shared" si="72"/>
        <v>0.50943396226415094</v>
      </c>
      <c r="AP230" s="160">
        <f t="shared" si="72"/>
        <v>0.33333333333333331</v>
      </c>
      <c r="AQ230" s="160">
        <f t="shared" si="72"/>
        <v>0.53448275862068961</v>
      </c>
      <c r="AR230" s="160" t="str">
        <f t="shared" si="72"/>
        <v>Aguardando...</v>
      </c>
      <c r="AS230" s="160" t="str">
        <f t="shared" si="72"/>
        <v>Aguardando...</v>
      </c>
      <c r="AT230" s="160" t="str">
        <f t="shared" si="72"/>
        <v>Aguardando...</v>
      </c>
      <c r="AU230" s="160" t="str">
        <f t="shared" si="72"/>
        <v>Aguardando...</v>
      </c>
      <c r="AV230" s="160" t="str">
        <f t="shared" si="72"/>
        <v>Aguardando...</v>
      </c>
      <c r="AW230" s="160" t="str">
        <f t="shared" si="72"/>
        <v>Aguardando...</v>
      </c>
    </row>
    <row r="231" spans="1:49" s="161" customFormat="1" x14ac:dyDescent="0.25">
      <c r="A231" s="152" t="str">
        <f t="shared" si="68"/>
        <v>Mamografia</v>
      </c>
      <c r="B231" s="153"/>
      <c r="C231" s="154"/>
      <c r="D231" s="153"/>
      <c r="E231" s="155"/>
      <c r="F231" s="154"/>
      <c r="G231" s="154"/>
      <c r="H231" s="156"/>
      <c r="I231" s="154"/>
      <c r="J231" s="156"/>
      <c r="K231" s="154"/>
      <c r="L231" s="154"/>
      <c r="M231" s="154"/>
      <c r="N231" s="154"/>
      <c r="O231" s="154"/>
      <c r="P231" s="154"/>
      <c r="Q231" s="154"/>
      <c r="R231" s="154"/>
      <c r="S231" s="157" t="s">
        <v>112</v>
      </c>
      <c r="T231" s="158"/>
      <c r="U231" s="159"/>
      <c r="V231" s="158"/>
      <c r="W231" s="160"/>
      <c r="X231" s="158"/>
      <c r="Y231" s="160">
        <f t="shared" si="69"/>
        <v>0</v>
      </c>
      <c r="Z231" s="160">
        <f t="shared" si="72"/>
        <v>0.36912751677852351</v>
      </c>
      <c r="AA231" s="160">
        <f t="shared" si="72"/>
        <v>0</v>
      </c>
      <c r="AB231" s="160">
        <f t="shared" si="72"/>
        <v>0.26890756302521007</v>
      </c>
      <c r="AC231" s="160">
        <f t="shared" si="72"/>
        <v>0.21818181818181817</v>
      </c>
      <c r="AD231" s="160">
        <f t="shared" si="72"/>
        <v>0.24561403508771928</v>
      </c>
      <c r="AE231" s="160">
        <f t="shared" si="72"/>
        <v>0.33333333333333331</v>
      </c>
      <c r="AF231" s="160">
        <f t="shared" si="72"/>
        <v>0.2413793103448276</v>
      </c>
      <c r="AG231" s="160">
        <f t="shared" si="72"/>
        <v>0.36567164179104478</v>
      </c>
      <c r="AH231" s="160">
        <f t="shared" si="72"/>
        <v>-0.22525597269624573</v>
      </c>
      <c r="AI231" s="160">
        <f t="shared" si="72"/>
        <v>0.44094488188976377</v>
      </c>
      <c r="AJ231" s="160">
        <f t="shared" si="72"/>
        <v>0.37563451776649748</v>
      </c>
      <c r="AK231" s="160">
        <f t="shared" si="72"/>
        <v>0.36094674556213019</v>
      </c>
      <c r="AL231" s="160">
        <f t="shared" si="72"/>
        <v>0.35632183908045978</v>
      </c>
      <c r="AM231" s="160">
        <f t="shared" si="72"/>
        <v>0.39423076923076922</v>
      </c>
      <c r="AN231" s="160">
        <f t="shared" si="72"/>
        <v>0.29729729729729731</v>
      </c>
      <c r="AO231" s="160">
        <f t="shared" si="72"/>
        <v>0.47499999999999998</v>
      </c>
      <c r="AP231" s="160">
        <f t="shared" si="72"/>
        <v>0.44102564102564101</v>
      </c>
      <c r="AQ231" s="160">
        <f t="shared" si="72"/>
        <v>0.3551912568306011</v>
      </c>
      <c r="AR231" s="160" t="str">
        <f t="shared" si="72"/>
        <v>Aguardando...</v>
      </c>
      <c r="AS231" s="160" t="str">
        <f t="shared" si="72"/>
        <v>Aguardando...</v>
      </c>
      <c r="AT231" s="160" t="str">
        <f t="shared" si="72"/>
        <v>Aguardando...</v>
      </c>
      <c r="AU231" s="160" t="str">
        <f t="shared" si="72"/>
        <v>Aguardando...</v>
      </c>
      <c r="AV231" s="160" t="str">
        <f t="shared" si="72"/>
        <v>Aguardando...</v>
      </c>
      <c r="AW231" s="160" t="str">
        <f t="shared" si="72"/>
        <v>Aguardando...</v>
      </c>
    </row>
    <row r="232" spans="1:49" s="161" customFormat="1" x14ac:dyDescent="0.25">
      <c r="A232" s="152" t="str">
        <f t="shared" si="68"/>
        <v>Mapa</v>
      </c>
      <c r="B232" s="153"/>
      <c r="C232" s="154"/>
      <c r="D232" s="153"/>
      <c r="E232" s="155"/>
      <c r="F232" s="154"/>
      <c r="G232" s="154"/>
      <c r="H232" s="156"/>
      <c r="I232" s="154"/>
      <c r="J232" s="156"/>
      <c r="K232" s="154"/>
      <c r="L232" s="154"/>
      <c r="M232" s="154"/>
      <c r="N232" s="154"/>
      <c r="O232" s="154"/>
      <c r="P232" s="154"/>
      <c r="Q232" s="154"/>
      <c r="R232" s="154"/>
      <c r="S232" s="157" t="s">
        <v>113</v>
      </c>
      <c r="T232" s="158"/>
      <c r="U232" s="159"/>
      <c r="V232" s="158"/>
      <c r="W232" s="160"/>
      <c r="X232" s="158"/>
      <c r="Y232" s="160">
        <f t="shared" si="69"/>
        <v>0</v>
      </c>
      <c r="Z232" s="160">
        <f t="shared" si="72"/>
        <v>0.47368421052631576</v>
      </c>
      <c r="AA232" s="160">
        <f t="shared" si="72"/>
        <v>0</v>
      </c>
      <c r="AB232" s="160">
        <f t="shared" si="72"/>
        <v>0.43478260869565216</v>
      </c>
      <c r="AC232" s="160">
        <f t="shared" si="72"/>
        <v>0.49056603773584906</v>
      </c>
      <c r="AD232" s="160">
        <f t="shared" si="72"/>
        <v>0.3902439024390244</v>
      </c>
      <c r="AE232" s="160">
        <f t="shared" si="72"/>
        <v>0.56923076923076921</v>
      </c>
      <c r="AF232" s="160">
        <f t="shared" si="72"/>
        <v>0.42682926829268292</v>
      </c>
      <c r="AG232" s="160">
        <f t="shared" si="72"/>
        <v>0.24390243902439024</v>
      </c>
      <c r="AH232" s="160">
        <f t="shared" si="72"/>
        <v>0.51282051282051277</v>
      </c>
      <c r="AI232" s="160">
        <f t="shared" si="72"/>
        <v>0.32075471698113206</v>
      </c>
      <c r="AJ232" s="160">
        <f t="shared" si="72"/>
        <v>0.22950819672131148</v>
      </c>
      <c r="AK232" s="160">
        <f t="shared" si="72"/>
        <v>0.45901639344262296</v>
      </c>
      <c r="AL232" s="160">
        <f t="shared" si="72"/>
        <v>0.49019607843137253</v>
      </c>
      <c r="AM232" s="160">
        <f t="shared" si="72"/>
        <v>0.58730158730158732</v>
      </c>
      <c r="AN232" s="160">
        <f t="shared" si="72"/>
        <v>0.34693877551020408</v>
      </c>
      <c r="AO232" s="160">
        <f t="shared" si="72"/>
        <v>0.39285714285714285</v>
      </c>
      <c r="AP232" s="160">
        <f t="shared" si="72"/>
        <v>0.43548387096774194</v>
      </c>
      <c r="AQ232" s="160">
        <f t="shared" si="72"/>
        <v>0.50847457627118642</v>
      </c>
      <c r="AR232" s="160" t="str">
        <f t="shared" si="72"/>
        <v>Aguardando...</v>
      </c>
      <c r="AS232" s="160" t="str">
        <f t="shared" si="72"/>
        <v>Aguardando...</v>
      </c>
      <c r="AT232" s="160" t="str">
        <f t="shared" si="72"/>
        <v>Aguardando...</v>
      </c>
      <c r="AU232" s="160" t="str">
        <f t="shared" si="72"/>
        <v>Aguardando...</v>
      </c>
      <c r="AV232" s="160" t="str">
        <f t="shared" si="72"/>
        <v>Aguardando...</v>
      </c>
      <c r="AW232" s="160" t="str">
        <f t="shared" si="72"/>
        <v>Aguardando...</v>
      </c>
    </row>
    <row r="233" spans="1:49" s="161" customFormat="1" hidden="1" x14ac:dyDescent="0.25">
      <c r="A233" s="152">
        <f t="shared" si="68"/>
        <v>0</v>
      </c>
      <c r="B233" s="153"/>
      <c r="C233" s="154"/>
      <c r="D233" s="153"/>
      <c r="E233" s="155"/>
      <c r="F233" s="154"/>
      <c r="G233" s="154"/>
      <c r="H233" s="156"/>
      <c r="I233" s="154"/>
      <c r="J233" s="156"/>
      <c r="K233" s="154"/>
      <c r="L233" s="154"/>
      <c r="M233" s="154"/>
      <c r="N233" s="154"/>
      <c r="O233" s="154"/>
      <c r="P233" s="154"/>
      <c r="Q233" s="154"/>
      <c r="R233" s="154"/>
      <c r="S233" s="133"/>
      <c r="T233" s="133"/>
      <c r="U233" s="133"/>
      <c r="V233" s="133"/>
      <c r="W233" s="133"/>
      <c r="X233" s="133"/>
      <c r="Y233" s="133"/>
      <c r="Z233" s="133"/>
      <c r="AA233" s="133"/>
      <c r="AB233" s="133"/>
      <c r="AC233" s="133"/>
      <c r="AD233" s="133"/>
      <c r="AE233" s="133"/>
      <c r="AF233" s="133"/>
      <c r="AG233" s="133"/>
      <c r="AH233" s="133"/>
      <c r="AI233" s="133"/>
      <c r="AJ233" s="133"/>
      <c r="AK233" s="133"/>
      <c r="AL233" s="133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33"/>
      <c r="AW233" s="133"/>
    </row>
    <row r="234" spans="1:49" s="161" customFormat="1" hidden="1" x14ac:dyDescent="0.25">
      <c r="A234" s="152">
        <f t="shared" si="68"/>
        <v>0</v>
      </c>
      <c r="B234" s="153"/>
      <c r="C234" s="154"/>
      <c r="D234" s="153"/>
      <c r="E234" s="155"/>
      <c r="F234" s="154"/>
      <c r="G234" s="154"/>
      <c r="H234" s="156"/>
      <c r="I234" s="154"/>
      <c r="J234" s="156"/>
      <c r="K234" s="154"/>
      <c r="L234" s="154"/>
      <c r="M234" s="154"/>
      <c r="N234" s="154"/>
      <c r="O234" s="154"/>
      <c r="P234" s="154"/>
      <c r="Q234" s="154"/>
      <c r="R234" s="154"/>
      <c r="S234" s="133"/>
      <c r="T234" s="133"/>
      <c r="U234" s="133"/>
      <c r="V234" s="133"/>
      <c r="W234" s="133"/>
      <c r="X234" s="133"/>
      <c r="Y234" s="133"/>
      <c r="Z234" s="133"/>
      <c r="AA234" s="133"/>
      <c r="AB234" s="133"/>
      <c r="AC234" s="133"/>
      <c r="AD234" s="133"/>
      <c r="AE234" s="133"/>
      <c r="AF234" s="133"/>
      <c r="AG234" s="133"/>
      <c r="AH234" s="133"/>
      <c r="AI234" s="133"/>
      <c r="AJ234" s="133"/>
      <c r="AK234" s="133"/>
      <c r="AL234" s="133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33"/>
      <c r="AW234" s="133"/>
    </row>
    <row r="235" spans="1:49" s="161" customFormat="1" x14ac:dyDescent="0.25">
      <c r="A235" s="152" t="str">
        <f t="shared" si="68"/>
        <v>Punção Aspirativa por Agulha Fina (PAAF): Mama</v>
      </c>
      <c r="B235" s="153"/>
      <c r="C235" s="154"/>
      <c r="D235" s="153"/>
      <c r="E235" s="155"/>
      <c r="F235" s="154"/>
      <c r="G235" s="154"/>
      <c r="H235" s="156"/>
      <c r="I235" s="154"/>
      <c r="J235" s="156"/>
      <c r="K235" s="154"/>
      <c r="L235" s="154"/>
      <c r="M235" s="154"/>
      <c r="N235" s="154"/>
      <c r="O235" s="154"/>
      <c r="P235" s="154"/>
      <c r="Q235" s="154"/>
      <c r="R235" s="154"/>
      <c r="S235" s="157" t="s">
        <v>114</v>
      </c>
      <c r="T235" s="158"/>
      <c r="U235" s="159"/>
      <c r="V235" s="158"/>
      <c r="W235" s="160"/>
      <c r="X235" s="158"/>
      <c r="Y235" s="160">
        <f t="shared" ref="Y235:Y244" si="73">IF(Y205="","Aguardando...",IFERROR(((Y175-Y205)/Y175),0))</f>
        <v>0</v>
      </c>
      <c r="Z235" s="160">
        <f t="shared" si="72"/>
        <v>0</v>
      </c>
      <c r="AA235" s="160">
        <f t="shared" si="72"/>
        <v>0</v>
      </c>
      <c r="AB235" s="160">
        <f t="shared" si="72"/>
        <v>0.25</v>
      </c>
      <c r="AC235" s="160">
        <f t="shared" si="72"/>
        <v>0.25</v>
      </c>
      <c r="AD235" s="160">
        <f t="shared" si="72"/>
        <v>0.6</v>
      </c>
      <c r="AE235" s="160">
        <f t="shared" si="72"/>
        <v>0</v>
      </c>
      <c r="AF235" s="160">
        <f t="shared" si="72"/>
        <v>0</v>
      </c>
      <c r="AG235" s="160">
        <f t="shared" si="72"/>
        <v>0</v>
      </c>
      <c r="AH235" s="160">
        <f t="shared" si="72"/>
        <v>0</v>
      </c>
      <c r="AI235" s="160">
        <f t="shared" si="72"/>
        <v>1</v>
      </c>
      <c r="AJ235" s="160">
        <f t="shared" si="72"/>
        <v>0.25</v>
      </c>
      <c r="AK235" s="160">
        <f t="shared" si="72"/>
        <v>0</v>
      </c>
      <c r="AL235" s="160">
        <f t="shared" si="72"/>
        <v>0</v>
      </c>
      <c r="AM235" s="160">
        <f t="shared" si="72"/>
        <v>0.5</v>
      </c>
      <c r="AN235" s="160">
        <f t="shared" si="72"/>
        <v>0</v>
      </c>
      <c r="AO235" s="160">
        <f t="shared" si="72"/>
        <v>0</v>
      </c>
      <c r="AP235" s="160">
        <f t="shared" si="72"/>
        <v>0</v>
      </c>
      <c r="AQ235" s="160">
        <f t="shared" si="72"/>
        <v>0</v>
      </c>
      <c r="AR235" s="160" t="str">
        <f t="shared" si="72"/>
        <v>Aguardando...</v>
      </c>
      <c r="AS235" s="160" t="str">
        <f t="shared" si="72"/>
        <v>Aguardando...</v>
      </c>
      <c r="AT235" s="160" t="str">
        <f t="shared" si="72"/>
        <v>Aguardando...</v>
      </c>
      <c r="AU235" s="160" t="str">
        <f t="shared" si="72"/>
        <v>Aguardando...</v>
      </c>
      <c r="AV235" s="160" t="str">
        <f t="shared" si="72"/>
        <v>Aguardando...</v>
      </c>
      <c r="AW235" s="160" t="str">
        <f t="shared" si="72"/>
        <v>Aguardando...</v>
      </c>
    </row>
    <row r="236" spans="1:49" s="161" customFormat="1" x14ac:dyDescent="0.25">
      <c r="A236" s="152" t="str">
        <f t="shared" si="68"/>
        <v>Punção Aspirativa por Agulha Fina (PAAF): Tireóide</v>
      </c>
      <c r="B236" s="153"/>
      <c r="C236" s="154"/>
      <c r="D236" s="153"/>
      <c r="E236" s="155"/>
      <c r="F236" s="154"/>
      <c r="G236" s="154"/>
      <c r="H236" s="156"/>
      <c r="I236" s="154"/>
      <c r="J236" s="156"/>
      <c r="K236" s="154"/>
      <c r="L236" s="154"/>
      <c r="M236" s="154"/>
      <c r="N236" s="154"/>
      <c r="O236" s="154"/>
      <c r="P236" s="154"/>
      <c r="Q236" s="154"/>
      <c r="R236" s="154"/>
      <c r="S236" s="157" t="s">
        <v>115</v>
      </c>
      <c r="T236" s="158"/>
      <c r="U236" s="159"/>
      <c r="V236" s="158"/>
      <c r="W236" s="160"/>
      <c r="X236" s="158"/>
      <c r="Y236" s="160">
        <f t="shared" si="73"/>
        <v>0</v>
      </c>
      <c r="Z236" s="160">
        <f t="shared" si="72"/>
        <v>0</v>
      </c>
      <c r="AA236" s="160">
        <f t="shared" si="72"/>
        <v>0.27272727272727271</v>
      </c>
      <c r="AB236" s="160">
        <f t="shared" si="72"/>
        <v>0.36363636363636365</v>
      </c>
      <c r="AC236" s="160">
        <f t="shared" si="72"/>
        <v>0</v>
      </c>
      <c r="AD236" s="160">
        <f t="shared" si="72"/>
        <v>0</v>
      </c>
      <c r="AE236" s="160">
        <f t="shared" si="72"/>
        <v>0.5</v>
      </c>
      <c r="AF236" s="160">
        <f t="shared" si="72"/>
        <v>0.33333333333333331</v>
      </c>
      <c r="AG236" s="160">
        <f t="shared" si="72"/>
        <v>0.6</v>
      </c>
      <c r="AH236" s="160">
        <f t="shared" si="72"/>
        <v>0.5</v>
      </c>
      <c r="AI236" s="160">
        <f t="shared" si="72"/>
        <v>0.4</v>
      </c>
      <c r="AJ236" s="160">
        <f t="shared" si="72"/>
        <v>0.7</v>
      </c>
      <c r="AK236" s="160">
        <f t="shared" si="72"/>
        <v>0.66666666666666663</v>
      </c>
      <c r="AL236" s="160">
        <f t="shared" si="72"/>
        <v>0.33333333333333331</v>
      </c>
      <c r="AM236" s="160">
        <f t="shared" si="72"/>
        <v>0.44444444444444442</v>
      </c>
      <c r="AN236" s="160">
        <f t="shared" si="72"/>
        <v>0.4</v>
      </c>
      <c r="AO236" s="160">
        <f t="shared" si="72"/>
        <v>0.6</v>
      </c>
      <c r="AP236" s="160">
        <f t="shared" si="72"/>
        <v>0.33333333333333331</v>
      </c>
      <c r="AQ236" s="160">
        <f t="shared" si="72"/>
        <v>0.1</v>
      </c>
      <c r="AR236" s="160" t="str">
        <f t="shared" si="72"/>
        <v>Aguardando...</v>
      </c>
      <c r="AS236" s="160" t="str">
        <f t="shared" si="72"/>
        <v>Aguardando...</v>
      </c>
      <c r="AT236" s="160" t="str">
        <f t="shared" si="72"/>
        <v>Aguardando...</v>
      </c>
      <c r="AU236" s="160" t="str">
        <f t="shared" si="72"/>
        <v>Aguardando...</v>
      </c>
      <c r="AV236" s="160" t="str">
        <f t="shared" si="72"/>
        <v>Aguardando...</v>
      </c>
      <c r="AW236" s="160" t="str">
        <f t="shared" si="72"/>
        <v>Aguardando...</v>
      </c>
    </row>
    <row r="237" spans="1:49" s="161" customFormat="1" x14ac:dyDescent="0.25">
      <c r="A237" s="152" t="str">
        <f t="shared" si="68"/>
        <v>Punção Aspirativa por Agulha Grossa</v>
      </c>
      <c r="B237" s="153"/>
      <c r="C237" s="154"/>
      <c r="D237" s="153"/>
      <c r="E237" s="155"/>
      <c r="F237" s="154"/>
      <c r="G237" s="154"/>
      <c r="H237" s="156"/>
      <c r="I237" s="154"/>
      <c r="J237" s="156"/>
      <c r="K237" s="154"/>
      <c r="L237" s="154"/>
      <c r="M237" s="154"/>
      <c r="N237" s="154"/>
      <c r="O237" s="154"/>
      <c r="P237" s="154"/>
      <c r="Q237" s="154"/>
      <c r="R237" s="154"/>
      <c r="S237" s="157" t="s">
        <v>116</v>
      </c>
      <c r="T237" s="158"/>
      <c r="U237" s="159"/>
      <c r="V237" s="158"/>
      <c r="W237" s="160"/>
      <c r="X237" s="158"/>
      <c r="Y237" s="160">
        <f t="shared" si="73"/>
        <v>0</v>
      </c>
      <c r="Z237" s="160">
        <f t="shared" si="72"/>
        <v>0</v>
      </c>
      <c r="AA237" s="160">
        <f t="shared" si="72"/>
        <v>0</v>
      </c>
      <c r="AB237" s="160">
        <f t="shared" si="72"/>
        <v>0</v>
      </c>
      <c r="AC237" s="160">
        <f t="shared" si="72"/>
        <v>0.33333333333333331</v>
      </c>
      <c r="AD237" s="160">
        <f t="shared" si="72"/>
        <v>0</v>
      </c>
      <c r="AE237" s="160">
        <f t="shared" si="72"/>
        <v>0</v>
      </c>
      <c r="AF237" s="160">
        <f t="shared" si="72"/>
        <v>0.6</v>
      </c>
      <c r="AG237" s="160">
        <f t="shared" si="72"/>
        <v>0.2</v>
      </c>
      <c r="AH237" s="160">
        <f t="shared" si="72"/>
        <v>0.8</v>
      </c>
      <c r="AI237" s="160">
        <f t="shared" si="72"/>
        <v>0.2</v>
      </c>
      <c r="AJ237" s="160">
        <f t="shared" si="72"/>
        <v>0.6</v>
      </c>
      <c r="AK237" s="160">
        <f t="shared" si="72"/>
        <v>0.4</v>
      </c>
      <c r="AL237" s="160">
        <f t="shared" si="72"/>
        <v>-0.2</v>
      </c>
      <c r="AM237" s="160">
        <f t="shared" si="72"/>
        <v>0.4</v>
      </c>
      <c r="AN237" s="160">
        <f t="shared" si="72"/>
        <v>0</v>
      </c>
      <c r="AO237" s="160">
        <f t="shared" si="72"/>
        <v>0.2</v>
      </c>
      <c r="AP237" s="160">
        <f t="shared" si="72"/>
        <v>0.5</v>
      </c>
      <c r="AQ237" s="160">
        <f t="shared" si="72"/>
        <v>0</v>
      </c>
      <c r="AR237" s="160" t="str">
        <f t="shared" si="72"/>
        <v>Aguardando...</v>
      </c>
      <c r="AS237" s="160" t="str">
        <f t="shared" si="72"/>
        <v>Aguardando...</v>
      </c>
      <c r="AT237" s="160" t="str">
        <f t="shared" si="72"/>
        <v>Aguardando...</v>
      </c>
      <c r="AU237" s="160" t="str">
        <f t="shared" si="72"/>
        <v>Aguardando...</v>
      </c>
      <c r="AV237" s="160" t="str">
        <f t="shared" si="72"/>
        <v>Aguardando...</v>
      </c>
      <c r="AW237" s="160" t="str">
        <f t="shared" si="72"/>
        <v>Aguardando...</v>
      </c>
    </row>
    <row r="238" spans="1:49" s="161" customFormat="1" x14ac:dyDescent="0.25">
      <c r="A238" s="152" t="str">
        <f t="shared" si="68"/>
        <v>Radiologia</v>
      </c>
      <c r="B238" s="153"/>
      <c r="C238" s="154"/>
      <c r="D238" s="153"/>
      <c r="E238" s="155"/>
      <c r="F238" s="154"/>
      <c r="G238" s="154"/>
      <c r="H238" s="156"/>
      <c r="I238" s="154"/>
      <c r="J238" s="156"/>
      <c r="K238" s="154"/>
      <c r="L238" s="154"/>
      <c r="M238" s="154"/>
      <c r="N238" s="154"/>
      <c r="O238" s="154"/>
      <c r="P238" s="154"/>
      <c r="Q238" s="154"/>
      <c r="R238" s="154"/>
      <c r="S238" s="157" t="s">
        <v>117</v>
      </c>
      <c r="T238" s="158"/>
      <c r="U238" s="159"/>
      <c r="V238" s="158"/>
      <c r="W238" s="160"/>
      <c r="X238" s="158"/>
      <c r="Y238" s="160">
        <f t="shared" si="73"/>
        <v>0</v>
      </c>
      <c r="Z238" s="160">
        <f t="shared" si="72"/>
        <v>0.48648648648648651</v>
      </c>
      <c r="AA238" s="160">
        <f t="shared" si="72"/>
        <v>0.05</v>
      </c>
      <c r="AB238" s="160">
        <f t="shared" si="72"/>
        <v>0.46153846153846156</v>
      </c>
      <c r="AC238" s="160">
        <f t="shared" si="72"/>
        <v>0.65217391304347827</v>
      </c>
      <c r="AD238" s="160">
        <f t="shared" si="72"/>
        <v>0.22522522522522523</v>
      </c>
      <c r="AE238" s="160">
        <f t="shared" si="72"/>
        <v>0.19138755980861244</v>
      </c>
      <c r="AF238" s="160">
        <f t="shared" si="72"/>
        <v>0.24897959183673468</v>
      </c>
      <c r="AG238" s="160">
        <f t="shared" si="72"/>
        <v>5.5248618784530384E-2</v>
      </c>
      <c r="AH238" s="160">
        <f t="shared" si="72"/>
        <v>0.36666666666666664</v>
      </c>
      <c r="AI238" s="160">
        <f t="shared" si="72"/>
        <v>0</v>
      </c>
      <c r="AJ238" s="160">
        <f t="shared" si="72"/>
        <v>0.13636363636363635</v>
      </c>
      <c r="AK238" s="160">
        <f t="shared" si="72"/>
        <v>0.23255813953488372</v>
      </c>
      <c r="AL238" s="160">
        <f t="shared" si="72"/>
        <v>0.52</v>
      </c>
      <c r="AM238" s="160">
        <f t="shared" si="72"/>
        <v>0.57894736842105265</v>
      </c>
      <c r="AN238" s="160">
        <f t="shared" si="72"/>
        <v>0.43333333333333335</v>
      </c>
      <c r="AO238" s="160">
        <f t="shared" si="72"/>
        <v>0.29441624365482233</v>
      </c>
      <c r="AP238" s="160">
        <f t="shared" si="72"/>
        <v>0.18181818181818182</v>
      </c>
      <c r="AQ238" s="160">
        <f t="shared" si="72"/>
        <v>0.12994350282485875</v>
      </c>
      <c r="AR238" s="160" t="str">
        <f t="shared" si="72"/>
        <v>Aguardando...</v>
      </c>
      <c r="AS238" s="160" t="str">
        <f t="shared" si="72"/>
        <v>Aguardando...</v>
      </c>
      <c r="AT238" s="160" t="str">
        <f t="shared" si="72"/>
        <v>Aguardando...</v>
      </c>
      <c r="AU238" s="160" t="str">
        <f t="shared" si="72"/>
        <v>Aguardando...</v>
      </c>
      <c r="AV238" s="160" t="str">
        <f t="shared" si="72"/>
        <v>Aguardando...</v>
      </c>
      <c r="AW238" s="160" t="str">
        <f t="shared" si="72"/>
        <v>Aguardando...</v>
      </c>
    </row>
    <row r="239" spans="1:49" s="161" customFormat="1" x14ac:dyDescent="0.25">
      <c r="A239" s="152" t="str">
        <f t="shared" si="68"/>
        <v>Teste Ergométrico</v>
      </c>
      <c r="B239" s="153"/>
      <c r="C239" s="154"/>
      <c r="D239" s="153"/>
      <c r="E239" s="155"/>
      <c r="F239" s="154"/>
      <c r="G239" s="154"/>
      <c r="H239" s="156"/>
      <c r="I239" s="154"/>
      <c r="J239" s="156"/>
      <c r="K239" s="154"/>
      <c r="L239" s="154"/>
      <c r="M239" s="154"/>
      <c r="N239" s="154"/>
      <c r="O239" s="154"/>
      <c r="P239" s="154"/>
      <c r="Q239" s="154"/>
      <c r="R239" s="154"/>
      <c r="S239" s="157" t="s">
        <v>118</v>
      </c>
      <c r="T239" s="158"/>
      <c r="U239" s="159"/>
      <c r="V239" s="158"/>
      <c r="W239" s="160"/>
      <c r="X239" s="158"/>
      <c r="Y239" s="160">
        <f t="shared" si="73"/>
        <v>0</v>
      </c>
      <c r="Z239" s="160">
        <f t="shared" si="72"/>
        <v>0.58461538461538465</v>
      </c>
      <c r="AA239" s="160">
        <f t="shared" si="72"/>
        <v>-0.1388888888888889</v>
      </c>
      <c r="AB239" s="160">
        <f t="shared" si="72"/>
        <v>0.47142857142857142</v>
      </c>
      <c r="AC239" s="160">
        <f t="shared" si="72"/>
        <v>0.85</v>
      </c>
      <c r="AD239" s="160">
        <f t="shared" si="72"/>
        <v>0.27777777777777779</v>
      </c>
      <c r="AE239" s="160">
        <f t="shared" si="72"/>
        <v>0.6</v>
      </c>
      <c r="AF239" s="160">
        <f t="shared" si="72"/>
        <v>0.43333333333333335</v>
      </c>
      <c r="AG239" s="160">
        <f t="shared" si="72"/>
        <v>0.6</v>
      </c>
      <c r="AH239" s="160">
        <f t="shared" si="72"/>
        <v>0.43478260869565216</v>
      </c>
      <c r="AI239" s="160">
        <f t="shared" si="72"/>
        <v>0.5</v>
      </c>
      <c r="AJ239" s="160">
        <f t="shared" si="72"/>
        <v>0.4576271186440678</v>
      </c>
      <c r="AK239" s="160">
        <f t="shared" si="72"/>
        <v>0.53333333333333333</v>
      </c>
      <c r="AL239" s="160">
        <f t="shared" si="72"/>
        <v>0.20338983050847459</v>
      </c>
      <c r="AM239" s="160">
        <f t="shared" si="72"/>
        <v>0.83333333333333337</v>
      </c>
      <c r="AN239" s="160">
        <f t="shared" si="72"/>
        <v>0.65</v>
      </c>
      <c r="AO239" s="160">
        <f t="shared" si="72"/>
        <v>0.36666666666666664</v>
      </c>
      <c r="AP239" s="160">
        <f t="shared" si="72"/>
        <v>0.6</v>
      </c>
      <c r="AQ239" s="160">
        <f t="shared" si="72"/>
        <v>0.45</v>
      </c>
      <c r="AR239" s="160" t="str">
        <f t="shared" si="72"/>
        <v>Aguardando...</v>
      </c>
      <c r="AS239" s="160" t="str">
        <f t="shared" si="72"/>
        <v>Aguardando...</v>
      </c>
      <c r="AT239" s="160" t="str">
        <f t="shared" si="72"/>
        <v>Aguardando...</v>
      </c>
      <c r="AU239" s="160" t="str">
        <f t="shared" si="72"/>
        <v>Aguardando...</v>
      </c>
      <c r="AV239" s="160" t="str">
        <f t="shared" si="72"/>
        <v>Aguardando...</v>
      </c>
      <c r="AW239" s="160" t="str">
        <f t="shared" si="72"/>
        <v>Aguardando...</v>
      </c>
    </row>
    <row r="240" spans="1:49" s="161" customFormat="1" x14ac:dyDescent="0.25">
      <c r="A240" s="152" t="str">
        <f t="shared" si="68"/>
        <v>Tomografia</v>
      </c>
      <c r="B240" s="153"/>
      <c r="C240" s="154"/>
      <c r="D240" s="153"/>
      <c r="E240" s="155"/>
      <c r="F240" s="154"/>
      <c r="G240" s="154"/>
      <c r="H240" s="156"/>
      <c r="I240" s="154"/>
      <c r="J240" s="156"/>
      <c r="K240" s="154"/>
      <c r="L240" s="154"/>
      <c r="M240" s="154"/>
      <c r="N240" s="154"/>
      <c r="O240" s="154"/>
      <c r="P240" s="154"/>
      <c r="Q240" s="154"/>
      <c r="R240" s="154"/>
      <c r="S240" s="157" t="s">
        <v>119</v>
      </c>
      <c r="T240" s="158"/>
      <c r="U240" s="159"/>
      <c r="V240" s="158"/>
      <c r="W240" s="160"/>
      <c r="X240" s="158"/>
      <c r="Y240" s="160">
        <f t="shared" si="73"/>
        <v>0</v>
      </c>
      <c r="Z240" s="160">
        <f t="shared" si="72"/>
        <v>0.21052631578947367</v>
      </c>
      <c r="AA240" s="160">
        <f t="shared" si="72"/>
        <v>-1.5873015873015872E-2</v>
      </c>
      <c r="AB240" s="160">
        <f t="shared" si="72"/>
        <v>0.10526315789473684</v>
      </c>
      <c r="AC240" s="160">
        <f t="shared" si="72"/>
        <v>0.20192307692307693</v>
      </c>
      <c r="AD240" s="160">
        <f t="shared" si="72"/>
        <v>0.31578947368421051</v>
      </c>
      <c r="AE240" s="160">
        <f t="shared" si="72"/>
        <v>0.2734375</v>
      </c>
      <c r="AF240" s="160">
        <f t="shared" si="72"/>
        <v>0.20100502512562815</v>
      </c>
      <c r="AG240" s="160">
        <f t="shared" si="72"/>
        <v>0.22935779816513763</v>
      </c>
      <c r="AH240" s="160">
        <f t="shared" si="72"/>
        <v>0.34210526315789475</v>
      </c>
      <c r="AI240" s="160">
        <f t="shared" si="72"/>
        <v>0.375</v>
      </c>
      <c r="AJ240" s="160">
        <f t="shared" si="72"/>
        <v>0.33566433566433568</v>
      </c>
      <c r="AK240" s="160">
        <f t="shared" si="72"/>
        <v>0.35390946502057613</v>
      </c>
      <c r="AL240" s="160">
        <f t="shared" si="72"/>
        <v>0.60655737704918034</v>
      </c>
      <c r="AM240" s="160">
        <f t="shared" si="72"/>
        <v>0.36538461538461536</v>
      </c>
      <c r="AN240" s="160">
        <f t="shared" si="72"/>
        <v>0.28888888888888886</v>
      </c>
      <c r="AO240" s="160">
        <f t="shared" si="72"/>
        <v>0.10204081632653061</v>
      </c>
      <c r="AP240" s="160">
        <f t="shared" si="72"/>
        <v>0.30246913580246915</v>
      </c>
      <c r="AQ240" s="160">
        <f t="shared" si="72"/>
        <v>0.12612612612612611</v>
      </c>
      <c r="AR240" s="160" t="str">
        <f t="shared" si="72"/>
        <v>Aguardando...</v>
      </c>
      <c r="AS240" s="160" t="str">
        <f t="shared" si="72"/>
        <v>Aguardando...</v>
      </c>
      <c r="AT240" s="160" t="str">
        <f t="shared" si="72"/>
        <v>Aguardando...</v>
      </c>
      <c r="AU240" s="160" t="str">
        <f t="shared" si="72"/>
        <v>Aguardando...</v>
      </c>
      <c r="AV240" s="160" t="str">
        <f t="shared" ref="Z240:AW244" si="74">IF(AV210="","Aguardando...",IFERROR(((AV180-AV210)/AV180),0))</f>
        <v>Aguardando...</v>
      </c>
      <c r="AW240" s="160" t="str">
        <f t="shared" si="74"/>
        <v>Aguardando...</v>
      </c>
    </row>
    <row r="241" spans="1:49" s="161" customFormat="1" x14ac:dyDescent="0.25">
      <c r="A241" s="152" t="str">
        <f t="shared" si="68"/>
        <v>Ultrassonografia</v>
      </c>
      <c r="B241" s="153"/>
      <c r="C241" s="154"/>
      <c r="D241" s="153"/>
      <c r="E241" s="155"/>
      <c r="F241" s="154"/>
      <c r="G241" s="154"/>
      <c r="H241" s="156"/>
      <c r="I241" s="154"/>
      <c r="J241" s="156"/>
      <c r="K241" s="154"/>
      <c r="L241" s="154"/>
      <c r="M241" s="154"/>
      <c r="N241" s="154"/>
      <c r="O241" s="154"/>
      <c r="P241" s="154"/>
      <c r="Q241" s="154"/>
      <c r="R241" s="154"/>
      <c r="S241" s="157" t="s">
        <v>120</v>
      </c>
      <c r="T241" s="158"/>
      <c r="U241" s="159"/>
      <c r="V241" s="158"/>
      <c r="W241" s="160"/>
      <c r="X241" s="158"/>
      <c r="Y241" s="160">
        <f t="shared" si="73"/>
        <v>0</v>
      </c>
      <c r="Z241" s="160">
        <f t="shared" si="74"/>
        <v>0.20652173913043478</v>
      </c>
      <c r="AA241" s="160">
        <f t="shared" si="74"/>
        <v>-3.7735849056603772E-2</v>
      </c>
      <c r="AB241" s="160">
        <f t="shared" si="74"/>
        <v>0.57352941176470584</v>
      </c>
      <c r="AC241" s="160">
        <f t="shared" si="74"/>
        <v>0.74766355140186913</v>
      </c>
      <c r="AD241" s="160">
        <f t="shared" si="74"/>
        <v>0.1310344827586207</v>
      </c>
      <c r="AE241" s="160">
        <f t="shared" si="74"/>
        <v>0.28671328671328672</v>
      </c>
      <c r="AF241" s="160">
        <f t="shared" si="74"/>
        <v>0.2119205298013245</v>
      </c>
      <c r="AG241" s="160">
        <f t="shared" si="74"/>
        <v>0.36315789473684212</v>
      </c>
      <c r="AH241" s="160">
        <f t="shared" si="74"/>
        <v>0.52551020408163263</v>
      </c>
      <c r="AI241" s="160">
        <f t="shared" si="74"/>
        <v>0.3728813559322034</v>
      </c>
      <c r="AJ241" s="160">
        <f t="shared" si="74"/>
        <v>0.3108108108108108</v>
      </c>
      <c r="AK241" s="160">
        <f t="shared" si="74"/>
        <v>0.25675675675675674</v>
      </c>
      <c r="AL241" s="160">
        <f t="shared" si="74"/>
        <v>0.62666666666666671</v>
      </c>
      <c r="AM241" s="160">
        <f t="shared" si="74"/>
        <v>0.52027027027027029</v>
      </c>
      <c r="AN241" s="160">
        <f t="shared" si="74"/>
        <v>0.43333333333333335</v>
      </c>
      <c r="AO241" s="160">
        <f t="shared" si="74"/>
        <v>0.55263157894736847</v>
      </c>
      <c r="AP241" s="160">
        <f t="shared" si="74"/>
        <v>0.44666666666666666</v>
      </c>
      <c r="AQ241" s="160">
        <f t="shared" si="74"/>
        <v>0.48677248677248675</v>
      </c>
      <c r="AR241" s="160" t="str">
        <f t="shared" si="74"/>
        <v>Aguardando...</v>
      </c>
      <c r="AS241" s="160" t="str">
        <f t="shared" si="74"/>
        <v>Aguardando...</v>
      </c>
      <c r="AT241" s="160" t="str">
        <f t="shared" si="74"/>
        <v>Aguardando...</v>
      </c>
      <c r="AU241" s="160" t="str">
        <f t="shared" si="74"/>
        <v>Aguardando...</v>
      </c>
      <c r="AV241" s="160" t="str">
        <f t="shared" si="74"/>
        <v>Aguardando...</v>
      </c>
      <c r="AW241" s="160" t="str">
        <f t="shared" si="74"/>
        <v>Aguardando...</v>
      </c>
    </row>
    <row r="242" spans="1:49" s="161" customFormat="1" x14ac:dyDescent="0.25">
      <c r="A242" s="152" t="str">
        <f t="shared" si="68"/>
        <v>Urodinâmica</v>
      </c>
      <c r="B242" s="153"/>
      <c r="C242" s="154"/>
      <c r="D242" s="153"/>
      <c r="E242" s="155"/>
      <c r="F242" s="154"/>
      <c r="G242" s="154"/>
      <c r="H242" s="156"/>
      <c r="I242" s="154"/>
      <c r="J242" s="156"/>
      <c r="K242" s="154"/>
      <c r="L242" s="154"/>
      <c r="M242" s="154"/>
      <c r="N242" s="154"/>
      <c r="O242" s="154"/>
      <c r="P242" s="154"/>
      <c r="Q242" s="154"/>
      <c r="R242" s="154"/>
      <c r="S242" s="157" t="s">
        <v>121</v>
      </c>
      <c r="T242" s="158"/>
      <c r="U242" s="159"/>
      <c r="V242" s="158"/>
      <c r="W242" s="160"/>
      <c r="X242" s="158"/>
      <c r="Y242" s="160">
        <f t="shared" si="73"/>
        <v>0</v>
      </c>
      <c r="Z242" s="160">
        <f t="shared" si="74"/>
        <v>0</v>
      </c>
      <c r="AA242" s="160">
        <f t="shared" si="74"/>
        <v>0</v>
      </c>
      <c r="AB242" s="160">
        <f t="shared" si="74"/>
        <v>0</v>
      </c>
      <c r="AC242" s="160">
        <f t="shared" si="74"/>
        <v>0</v>
      </c>
      <c r="AD242" s="160">
        <f t="shared" si="74"/>
        <v>0</v>
      </c>
      <c r="AE242" s="160">
        <f t="shared" si="74"/>
        <v>0</v>
      </c>
      <c r="AF242" s="160">
        <f t="shared" si="74"/>
        <v>0</v>
      </c>
      <c r="AG242" s="160">
        <f t="shared" si="74"/>
        <v>0</v>
      </c>
      <c r="AH242" s="160">
        <f t="shared" si="74"/>
        <v>0</v>
      </c>
      <c r="AI242" s="160">
        <f t="shared" si="74"/>
        <v>0</v>
      </c>
      <c r="AJ242" s="160">
        <f t="shared" si="74"/>
        <v>0</v>
      </c>
      <c r="AK242" s="160">
        <f t="shared" si="74"/>
        <v>0</v>
      </c>
      <c r="AL242" s="160">
        <f t="shared" si="74"/>
        <v>0</v>
      </c>
      <c r="AM242" s="160">
        <f t="shared" si="74"/>
        <v>0</v>
      </c>
      <c r="AN242" s="160">
        <f t="shared" si="74"/>
        <v>0</v>
      </c>
      <c r="AO242" s="160">
        <f t="shared" si="74"/>
        <v>0</v>
      </c>
      <c r="AP242" s="160">
        <f t="shared" si="74"/>
        <v>0</v>
      </c>
      <c r="AQ242" s="160">
        <f t="shared" si="74"/>
        <v>0</v>
      </c>
      <c r="AR242" s="160" t="str">
        <f t="shared" si="74"/>
        <v>Aguardando...</v>
      </c>
      <c r="AS242" s="160" t="str">
        <f t="shared" si="74"/>
        <v>Aguardando...</v>
      </c>
      <c r="AT242" s="160" t="str">
        <f t="shared" si="74"/>
        <v>Aguardando...</v>
      </c>
      <c r="AU242" s="160" t="str">
        <f t="shared" si="74"/>
        <v>Aguardando...</v>
      </c>
      <c r="AV242" s="160" t="str">
        <f t="shared" si="74"/>
        <v>Aguardando...</v>
      </c>
      <c r="AW242" s="160" t="str">
        <f t="shared" si="74"/>
        <v>Aguardando...</v>
      </c>
    </row>
    <row r="243" spans="1:49" s="161" customFormat="1" x14ac:dyDescent="0.25">
      <c r="A243" s="152" t="str">
        <f t="shared" si="68"/>
        <v>Videolaringoscopia</v>
      </c>
      <c r="B243" s="153"/>
      <c r="C243" s="154"/>
      <c r="D243" s="153"/>
      <c r="E243" s="155"/>
      <c r="F243" s="154"/>
      <c r="G243" s="154"/>
      <c r="H243" s="156"/>
      <c r="I243" s="154"/>
      <c r="J243" s="156"/>
      <c r="K243" s="154"/>
      <c r="L243" s="154"/>
      <c r="M243" s="154"/>
      <c r="N243" s="154"/>
      <c r="O243" s="154"/>
      <c r="P243" s="154"/>
      <c r="Q243" s="154"/>
      <c r="R243" s="154"/>
      <c r="S243" s="157" t="s">
        <v>122</v>
      </c>
      <c r="T243" s="158"/>
      <c r="U243" s="159"/>
      <c r="V243" s="158"/>
      <c r="W243" s="160"/>
      <c r="X243" s="158"/>
      <c r="Y243" s="160">
        <f t="shared" si="73"/>
        <v>0</v>
      </c>
      <c r="Z243" s="160">
        <f t="shared" si="74"/>
        <v>0</v>
      </c>
      <c r="AA243" s="160">
        <f t="shared" si="74"/>
        <v>0</v>
      </c>
      <c r="AB243" s="160">
        <f t="shared" si="74"/>
        <v>0</v>
      </c>
      <c r="AC243" s="160">
        <f t="shared" si="74"/>
        <v>0</v>
      </c>
      <c r="AD243" s="160">
        <f t="shared" si="74"/>
        <v>0</v>
      </c>
      <c r="AE243" s="160">
        <f t="shared" si="74"/>
        <v>0</v>
      </c>
      <c r="AF243" s="160">
        <f t="shared" si="74"/>
        <v>0</v>
      </c>
      <c r="AG243" s="160">
        <f t="shared" si="74"/>
        <v>0</v>
      </c>
      <c r="AH243" s="160">
        <f t="shared" si="74"/>
        <v>0</v>
      </c>
      <c r="AI243" s="160">
        <f t="shared" si="74"/>
        <v>0</v>
      </c>
      <c r="AJ243" s="160">
        <f t="shared" si="74"/>
        <v>0</v>
      </c>
      <c r="AK243" s="160">
        <f t="shared" si="74"/>
        <v>0</v>
      </c>
      <c r="AL243" s="160">
        <f t="shared" si="74"/>
        <v>0.5</v>
      </c>
      <c r="AM243" s="160">
        <f t="shared" si="74"/>
        <v>0.4</v>
      </c>
      <c r="AN243" s="160">
        <f t="shared" si="74"/>
        <v>0.33333333333333331</v>
      </c>
      <c r="AO243" s="160">
        <f t="shared" si="74"/>
        <v>0.3</v>
      </c>
      <c r="AP243" s="160">
        <f t="shared" si="74"/>
        <v>0.6</v>
      </c>
      <c r="AQ243" s="160">
        <f t="shared" si="74"/>
        <v>0.3</v>
      </c>
      <c r="AR243" s="160" t="str">
        <f t="shared" si="74"/>
        <v>Aguardando...</v>
      </c>
      <c r="AS243" s="160" t="str">
        <f t="shared" si="74"/>
        <v>Aguardando...</v>
      </c>
      <c r="AT243" s="160" t="str">
        <f t="shared" si="74"/>
        <v>Aguardando...</v>
      </c>
      <c r="AU243" s="160" t="str">
        <f t="shared" si="74"/>
        <v>Aguardando...</v>
      </c>
      <c r="AV243" s="160" t="str">
        <f t="shared" si="74"/>
        <v>Aguardando...</v>
      </c>
      <c r="AW243" s="160" t="str">
        <f t="shared" si="74"/>
        <v>Aguardando...</v>
      </c>
    </row>
    <row r="244" spans="1:49" s="161" customFormat="1" x14ac:dyDescent="0.25">
      <c r="A244" s="152" t="str">
        <f t="shared" si="68"/>
        <v>TOTAL</v>
      </c>
      <c r="B244" s="153"/>
      <c r="C244" s="154"/>
      <c r="D244" s="153"/>
      <c r="E244" s="155"/>
      <c r="F244" s="154"/>
      <c r="G244" s="154"/>
      <c r="H244" s="156"/>
      <c r="I244" s="154"/>
      <c r="J244" s="156"/>
      <c r="K244" s="154"/>
      <c r="L244" s="154"/>
      <c r="M244" s="154"/>
      <c r="N244" s="154"/>
      <c r="O244" s="154"/>
      <c r="P244" s="154"/>
      <c r="Q244" s="154"/>
      <c r="R244" s="154"/>
      <c r="S244" s="165" t="s">
        <v>15</v>
      </c>
      <c r="T244" s="166"/>
      <c r="U244" s="167">
        <f>SUM(U217:U243)</f>
        <v>0</v>
      </c>
      <c r="V244" s="166"/>
      <c r="W244" s="167">
        <f>SUM(W217:W243)</f>
        <v>0</v>
      </c>
      <c r="X244" s="166"/>
      <c r="Y244" s="167">
        <f t="shared" si="73"/>
        <v>0</v>
      </c>
      <c r="Z244" s="167">
        <f t="shared" si="74"/>
        <v>0.33401849948612539</v>
      </c>
      <c r="AA244" s="167">
        <f t="shared" si="74"/>
        <v>3.8461538461538464E-2</v>
      </c>
      <c r="AB244" s="167">
        <f t="shared" si="74"/>
        <v>0.45333333333333331</v>
      </c>
      <c r="AC244" s="167">
        <f t="shared" si="74"/>
        <v>0.43742690058479533</v>
      </c>
      <c r="AD244" s="167">
        <f t="shared" si="74"/>
        <v>0.30452674897119342</v>
      </c>
      <c r="AE244" s="167">
        <f t="shared" si="74"/>
        <v>0.3346368715083799</v>
      </c>
      <c r="AF244" s="167">
        <f t="shared" si="74"/>
        <v>0.32509610104338277</v>
      </c>
      <c r="AG244" s="167">
        <f t="shared" si="74"/>
        <v>0.29948950652297218</v>
      </c>
      <c r="AH244" s="167">
        <f t="shared" si="74"/>
        <v>0.28436317780580078</v>
      </c>
      <c r="AI244" s="167">
        <f t="shared" si="74"/>
        <v>0.39586523736600304</v>
      </c>
      <c r="AJ244" s="167">
        <f t="shared" si="74"/>
        <v>0.38633093525179857</v>
      </c>
      <c r="AK244" s="167">
        <f t="shared" si="74"/>
        <v>0.36191762322754895</v>
      </c>
      <c r="AL244" s="167">
        <f t="shared" si="74"/>
        <v>0.46781504986400724</v>
      </c>
      <c r="AM244" s="167">
        <f t="shared" si="74"/>
        <v>0.49871685201026517</v>
      </c>
      <c r="AN244" s="167">
        <f t="shared" si="74"/>
        <v>0.38070175438596493</v>
      </c>
      <c r="AO244" s="167">
        <f t="shared" si="74"/>
        <v>0.36969696969696969</v>
      </c>
      <c r="AP244" s="167">
        <f t="shared" si="74"/>
        <v>0.40754169688179842</v>
      </c>
      <c r="AQ244" s="167">
        <f t="shared" si="74"/>
        <v>0.35242587601078168</v>
      </c>
      <c r="AR244" s="167">
        <f t="shared" si="74"/>
        <v>0</v>
      </c>
      <c r="AS244" s="167">
        <f t="shared" si="74"/>
        <v>0</v>
      </c>
      <c r="AT244" s="167">
        <f t="shared" si="74"/>
        <v>0</v>
      </c>
      <c r="AU244" s="167">
        <f t="shared" si="74"/>
        <v>0</v>
      </c>
      <c r="AV244" s="167">
        <f t="shared" si="74"/>
        <v>0</v>
      </c>
      <c r="AW244" s="167">
        <f t="shared" si="74"/>
        <v>0</v>
      </c>
    </row>
    <row r="245" spans="1:49" x14ac:dyDescent="0.25">
      <c r="A245" s="125">
        <f t="shared" si="68"/>
        <v>0</v>
      </c>
    </row>
    <row r="246" spans="1:49" s="42" customFormat="1" ht="25.5" x14ac:dyDescent="0.25">
      <c r="A246" s="168" t="s">
        <v>131</v>
      </c>
      <c r="B246" s="5" t="str">
        <f>B$4</f>
        <v>Meta Parcial</v>
      </c>
      <c r="C246" s="5" t="str">
        <f t="shared" ref="C246:AW246" si="75">C$4</f>
        <v>10-31-jul-24</v>
      </c>
      <c r="D246" s="5" t="str">
        <f t="shared" si="75"/>
        <v>Meta Mensal</v>
      </c>
      <c r="E246" s="27">
        <f t="shared" si="75"/>
        <v>45505</v>
      </c>
      <c r="F246" s="27">
        <f t="shared" si="75"/>
        <v>45536</v>
      </c>
      <c r="G246" s="27" t="str">
        <f t="shared" si="75"/>
        <v>Meta Parcial</v>
      </c>
      <c r="H246" s="27" t="str">
        <f t="shared" si="75"/>
        <v>01-09-Out-24</v>
      </c>
      <c r="I246" s="27" t="str">
        <f t="shared" si="75"/>
        <v>Meta Parcial</v>
      </c>
      <c r="J246" s="27" t="str">
        <f t="shared" si="75"/>
        <v>10-31-Out-24</v>
      </c>
      <c r="K246" s="27" t="str">
        <f t="shared" si="75"/>
        <v>Meta Mensal</v>
      </c>
      <c r="L246" s="27">
        <f t="shared" si="75"/>
        <v>45566</v>
      </c>
      <c r="M246" s="27">
        <f t="shared" si="75"/>
        <v>45597</v>
      </c>
      <c r="N246" s="27">
        <f t="shared" si="75"/>
        <v>45627</v>
      </c>
      <c r="O246" s="27" t="str">
        <f t="shared" si="75"/>
        <v>Meta Parcial</v>
      </c>
      <c r="P246" s="27" t="str">
        <f t="shared" si="75"/>
        <v>01-09/jan de 2025</v>
      </c>
      <c r="Q246" s="169" t="str">
        <f t="shared" si="75"/>
        <v>Meta Parcial</v>
      </c>
      <c r="R246" s="170" t="str">
        <f t="shared" si="75"/>
        <v>01-04/jan de 2025</v>
      </c>
      <c r="S246" s="171" t="s">
        <v>132</v>
      </c>
      <c r="T246" s="40"/>
      <c r="U246" s="8" t="str">
        <f>U$4</f>
        <v>05-31/jan de 2025</v>
      </c>
      <c r="V246" s="40"/>
      <c r="W246" s="8" t="str">
        <f>W$4</f>
        <v>10-31/jan de 2025</v>
      </c>
      <c r="X246" s="8" t="s">
        <v>133</v>
      </c>
      <c r="Y246" s="8">
        <f t="shared" si="75"/>
        <v>45658</v>
      </c>
      <c r="Z246" s="8">
        <f t="shared" si="75"/>
        <v>45689</v>
      </c>
      <c r="AA246" s="8">
        <f t="shared" si="75"/>
        <v>45717</v>
      </c>
      <c r="AB246" s="8">
        <f t="shared" si="75"/>
        <v>45748</v>
      </c>
      <c r="AC246" s="8">
        <f t="shared" si="75"/>
        <v>45778</v>
      </c>
      <c r="AD246" s="8">
        <f t="shared" si="75"/>
        <v>45809</v>
      </c>
      <c r="AE246" s="8">
        <f t="shared" si="75"/>
        <v>45839</v>
      </c>
      <c r="AF246" s="8">
        <f t="shared" si="75"/>
        <v>45870</v>
      </c>
      <c r="AG246" s="8">
        <f t="shared" si="75"/>
        <v>45901</v>
      </c>
      <c r="AH246" s="8">
        <f t="shared" si="75"/>
        <v>45931</v>
      </c>
      <c r="AI246" s="8">
        <f t="shared" si="75"/>
        <v>45962</v>
      </c>
      <c r="AJ246" s="8">
        <f t="shared" si="75"/>
        <v>45992</v>
      </c>
      <c r="AK246" s="8">
        <f t="shared" si="75"/>
        <v>46023</v>
      </c>
      <c r="AL246" s="8">
        <f t="shared" si="75"/>
        <v>46054</v>
      </c>
      <c r="AM246" s="8">
        <f t="shared" si="75"/>
        <v>46082</v>
      </c>
      <c r="AN246" s="8">
        <f t="shared" si="75"/>
        <v>46113</v>
      </c>
      <c r="AO246" s="8">
        <f t="shared" si="75"/>
        <v>46143</v>
      </c>
      <c r="AP246" s="8">
        <f t="shared" si="75"/>
        <v>46174</v>
      </c>
      <c r="AQ246" s="8">
        <f t="shared" si="75"/>
        <v>46204</v>
      </c>
      <c r="AR246" s="8">
        <f t="shared" si="75"/>
        <v>46235</v>
      </c>
      <c r="AS246" s="8">
        <f t="shared" si="75"/>
        <v>46266</v>
      </c>
      <c r="AT246" s="8">
        <f t="shared" si="75"/>
        <v>46296</v>
      </c>
      <c r="AU246" s="8">
        <f t="shared" si="75"/>
        <v>46327</v>
      </c>
      <c r="AV246" s="8">
        <f t="shared" si="75"/>
        <v>46357</v>
      </c>
      <c r="AW246" s="8">
        <f t="shared" si="75"/>
        <v>46388</v>
      </c>
    </row>
    <row r="247" spans="1:49" s="14" customFormat="1" x14ac:dyDescent="0.25">
      <c r="A247" s="124" t="s">
        <v>134</v>
      </c>
      <c r="B247" s="143">
        <f>(D247/31)*22</f>
        <v>85.161290322580641</v>
      </c>
      <c r="C247" s="143">
        <v>4222</v>
      </c>
      <c r="D247" s="143">
        <v>120</v>
      </c>
      <c r="E247" s="144">
        <v>5191</v>
      </c>
      <c r="F247" s="143">
        <v>6813</v>
      </c>
      <c r="G247" s="106">
        <f>(K247/31)*9</f>
        <v>34.838709677419359</v>
      </c>
      <c r="H247" s="108">
        <v>1849</v>
      </c>
      <c r="I247" s="106">
        <f>(K247/31)*22</f>
        <v>85.161290322580641</v>
      </c>
      <c r="J247" s="108">
        <v>4518</v>
      </c>
      <c r="K247" s="106">
        <f>D247</f>
        <v>120</v>
      </c>
      <c r="L247" s="106">
        <f>H247+J247</f>
        <v>6367</v>
      </c>
      <c r="M247" s="143">
        <v>5371</v>
      </c>
      <c r="N247" s="143">
        <v>4975</v>
      </c>
      <c r="O247" s="106">
        <f>ROUND((K247/31)*9,0)</f>
        <v>35</v>
      </c>
      <c r="P247" s="143">
        <v>2235</v>
      </c>
      <c r="Q247" s="106">
        <f>ROUND((K247/31)*4,0)</f>
        <v>15</v>
      </c>
      <c r="R247" s="172">
        <v>271</v>
      </c>
      <c r="S247" s="124" t="s">
        <v>134</v>
      </c>
      <c r="T247" s="113"/>
      <c r="U247" s="173">
        <v>4259</v>
      </c>
      <c r="V247" s="113"/>
      <c r="W247" s="106">
        <v>2335</v>
      </c>
      <c r="X247" s="312">
        <v>6824</v>
      </c>
      <c r="Y247" s="18">
        <v>4553</v>
      </c>
      <c r="Z247" s="143">
        <v>4554</v>
      </c>
      <c r="AA247" s="143">
        <v>4445</v>
      </c>
      <c r="AB247" s="143">
        <v>4385</v>
      </c>
      <c r="AC247" s="143">
        <v>4498</v>
      </c>
      <c r="AD247" s="143">
        <v>4432</v>
      </c>
      <c r="AE247" s="143">
        <v>4555</v>
      </c>
      <c r="AF247" s="143">
        <v>4457</v>
      </c>
      <c r="AG247" s="143">
        <v>6340</v>
      </c>
      <c r="AH247" s="143">
        <v>6692</v>
      </c>
      <c r="AI247" s="143">
        <v>5508</v>
      </c>
      <c r="AJ247" s="143">
        <v>5413</v>
      </c>
      <c r="AK247" s="143">
        <v>6818</v>
      </c>
      <c r="AL247" s="143">
        <v>6497</v>
      </c>
      <c r="AM247" s="143">
        <v>6759</v>
      </c>
      <c r="AN247" s="143">
        <v>6654</v>
      </c>
      <c r="AO247" s="143">
        <v>6595</v>
      </c>
      <c r="AP247" s="143">
        <v>6645</v>
      </c>
      <c r="AQ247" s="143">
        <v>6653</v>
      </c>
      <c r="AR247" s="143"/>
      <c r="AS247" s="143"/>
      <c r="AT247" s="143"/>
      <c r="AU247" s="143"/>
      <c r="AV247" s="143"/>
      <c r="AW247" s="143"/>
    </row>
    <row r="248" spans="1:49" s="14" customFormat="1" x14ac:dyDescent="0.25">
      <c r="A248" s="124" t="s">
        <v>135</v>
      </c>
      <c r="B248" s="174"/>
      <c r="C248" s="143">
        <v>0</v>
      </c>
      <c r="D248" s="174"/>
      <c r="E248" s="144">
        <v>0</v>
      </c>
      <c r="F248" s="143">
        <v>92</v>
      </c>
      <c r="G248" s="106"/>
      <c r="H248" s="108">
        <v>41</v>
      </c>
      <c r="I248" s="106"/>
      <c r="J248" s="108">
        <v>41</v>
      </c>
      <c r="K248" s="106"/>
      <c r="L248" s="106">
        <f>H248+J248</f>
        <v>82</v>
      </c>
      <c r="M248" s="143">
        <v>70</v>
      </c>
      <c r="N248" s="143">
        <v>63</v>
      </c>
      <c r="O248" s="106"/>
      <c r="P248" s="143">
        <v>17</v>
      </c>
      <c r="Q248" s="106"/>
      <c r="R248" s="175">
        <v>12</v>
      </c>
      <c r="S248" s="124" t="s">
        <v>135</v>
      </c>
      <c r="T248" s="113"/>
      <c r="U248" s="173">
        <v>51</v>
      </c>
      <c r="V248" s="113"/>
      <c r="W248" s="106">
        <v>23</v>
      </c>
      <c r="X248" s="313"/>
      <c r="Y248" s="18">
        <v>40</v>
      </c>
      <c r="Z248" s="143">
        <v>53</v>
      </c>
      <c r="AA248" s="143">
        <v>121</v>
      </c>
      <c r="AB248" s="143">
        <v>115</v>
      </c>
      <c r="AC248" s="143">
        <v>36</v>
      </c>
      <c r="AD248" s="143">
        <v>68</v>
      </c>
      <c r="AE248" s="143">
        <v>73</v>
      </c>
      <c r="AF248" s="143">
        <v>43</v>
      </c>
      <c r="AG248" s="143">
        <v>123</v>
      </c>
      <c r="AH248" s="143">
        <v>132</v>
      </c>
      <c r="AI248" s="143">
        <v>142</v>
      </c>
      <c r="AJ248" s="143">
        <v>192</v>
      </c>
      <c r="AK248" s="143">
        <v>6</v>
      </c>
      <c r="AL248" s="143">
        <v>297</v>
      </c>
      <c r="AM248" s="143">
        <v>60</v>
      </c>
      <c r="AN248" s="143">
        <v>155</v>
      </c>
      <c r="AO248" s="143">
        <v>223</v>
      </c>
      <c r="AP248" s="143">
        <v>176</v>
      </c>
      <c r="AQ248" s="143">
        <v>171</v>
      </c>
      <c r="AR248" s="143"/>
      <c r="AS248" s="143"/>
      <c r="AT248" s="143"/>
      <c r="AU248" s="143"/>
      <c r="AV248" s="143"/>
      <c r="AW248" s="143"/>
    </row>
    <row r="249" spans="1:49" s="14" customFormat="1" x14ac:dyDescent="0.25">
      <c r="A249" s="124" t="s">
        <v>104</v>
      </c>
      <c r="B249" s="174"/>
      <c r="C249" s="143"/>
      <c r="D249" s="174"/>
      <c r="E249" s="144"/>
      <c r="F249" s="143"/>
      <c r="G249" s="106"/>
      <c r="H249" s="108"/>
      <c r="I249" s="106"/>
      <c r="J249" s="108"/>
      <c r="K249" s="106"/>
      <c r="L249" s="106"/>
      <c r="M249" s="143"/>
      <c r="N249" s="143"/>
      <c r="O249" s="106"/>
      <c r="P249" s="143"/>
      <c r="Q249" s="106"/>
      <c r="R249" s="175"/>
      <c r="S249" s="124" t="s">
        <v>104</v>
      </c>
      <c r="T249" s="113"/>
      <c r="U249" s="173"/>
      <c r="V249" s="113"/>
      <c r="W249" s="106"/>
      <c r="X249" s="106">
        <v>12</v>
      </c>
      <c r="Y249" s="18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>
        <v>12</v>
      </c>
      <c r="AJ249" s="143">
        <v>14</v>
      </c>
      <c r="AK249" s="143">
        <v>18</v>
      </c>
      <c r="AL249" s="143">
        <v>44</v>
      </c>
      <c r="AM249" s="143">
        <v>65</v>
      </c>
      <c r="AN249" s="143">
        <v>43</v>
      </c>
      <c r="AO249" s="143">
        <v>51</v>
      </c>
      <c r="AP249" s="143">
        <v>40</v>
      </c>
      <c r="AQ249" s="143">
        <v>33</v>
      </c>
      <c r="AR249" s="143"/>
      <c r="AS249" s="143"/>
      <c r="AT249" s="143"/>
      <c r="AU249" s="143"/>
      <c r="AV249" s="143"/>
      <c r="AW249" s="143"/>
    </row>
    <row r="250" spans="1:49" s="14" customFormat="1" x14ac:dyDescent="0.25">
      <c r="A250" s="124" t="s">
        <v>105</v>
      </c>
      <c r="B250" s="174"/>
      <c r="C250" s="143"/>
      <c r="D250" s="174"/>
      <c r="E250" s="144"/>
      <c r="F250" s="143"/>
      <c r="G250" s="106"/>
      <c r="H250" s="108"/>
      <c r="I250" s="106"/>
      <c r="J250" s="108"/>
      <c r="K250" s="106"/>
      <c r="L250" s="106"/>
      <c r="M250" s="143"/>
      <c r="N250" s="143"/>
      <c r="O250" s="106"/>
      <c r="P250" s="143"/>
      <c r="Q250" s="106"/>
      <c r="R250" s="175"/>
      <c r="S250" s="124" t="s">
        <v>105</v>
      </c>
      <c r="T250" s="113"/>
      <c r="U250" s="173"/>
      <c r="V250" s="113"/>
      <c r="W250" s="106"/>
      <c r="X250" s="106">
        <v>5</v>
      </c>
      <c r="Y250" s="18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>
        <v>5</v>
      </c>
      <c r="AJ250" s="143">
        <v>10</v>
      </c>
      <c r="AK250" s="143">
        <v>19</v>
      </c>
      <c r="AL250" s="143">
        <v>16</v>
      </c>
      <c r="AM250" s="143">
        <v>27</v>
      </c>
      <c r="AN250" s="143">
        <v>16</v>
      </c>
      <c r="AO250" s="143">
        <v>22</v>
      </c>
      <c r="AP250" s="143">
        <v>20</v>
      </c>
      <c r="AQ250" s="143">
        <v>19</v>
      </c>
      <c r="AR250" s="143"/>
      <c r="AS250" s="143"/>
      <c r="AT250" s="143"/>
      <c r="AU250" s="143"/>
      <c r="AV250" s="143"/>
      <c r="AW250" s="143"/>
    </row>
    <row r="251" spans="1:49" s="14" customFormat="1" x14ac:dyDescent="0.25">
      <c r="A251" s="124" t="s">
        <v>106</v>
      </c>
      <c r="B251" s="174"/>
      <c r="C251" s="143"/>
      <c r="D251" s="174"/>
      <c r="E251" s="144"/>
      <c r="F251" s="143"/>
      <c r="G251" s="106"/>
      <c r="H251" s="108"/>
      <c r="I251" s="106"/>
      <c r="J251" s="108"/>
      <c r="K251" s="106"/>
      <c r="L251" s="106"/>
      <c r="M251" s="143"/>
      <c r="N251" s="143"/>
      <c r="O251" s="106"/>
      <c r="P251" s="143"/>
      <c r="Q251" s="106"/>
      <c r="R251" s="175"/>
      <c r="S251" s="124" t="s">
        <v>106</v>
      </c>
      <c r="T251" s="113"/>
      <c r="U251" s="173"/>
      <c r="V251" s="113"/>
      <c r="W251" s="106"/>
      <c r="X251" s="106">
        <v>73</v>
      </c>
      <c r="Y251" s="18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>
        <v>73</v>
      </c>
      <c r="AJ251" s="143">
        <v>78</v>
      </c>
      <c r="AK251" s="143">
        <v>69</v>
      </c>
      <c r="AL251" s="143">
        <v>78</v>
      </c>
      <c r="AM251" s="143">
        <v>170</v>
      </c>
      <c r="AN251" s="143">
        <v>197</v>
      </c>
      <c r="AO251" s="143">
        <v>163</v>
      </c>
      <c r="AP251" s="143">
        <v>168</v>
      </c>
      <c r="AQ251" s="143">
        <v>189</v>
      </c>
      <c r="AR251" s="143"/>
      <c r="AS251" s="143"/>
      <c r="AT251" s="143"/>
      <c r="AU251" s="143"/>
      <c r="AV251" s="143"/>
      <c r="AW251" s="143"/>
    </row>
    <row r="252" spans="1:49" s="14" customFormat="1" x14ac:dyDescent="0.25">
      <c r="A252" s="124" t="s">
        <v>107</v>
      </c>
      <c r="B252" s="174"/>
      <c r="C252" s="143"/>
      <c r="D252" s="174"/>
      <c r="E252" s="144"/>
      <c r="F252" s="143"/>
      <c r="G252" s="106"/>
      <c r="H252" s="108"/>
      <c r="I252" s="106"/>
      <c r="J252" s="108"/>
      <c r="K252" s="106"/>
      <c r="L252" s="106"/>
      <c r="M252" s="143"/>
      <c r="N252" s="143"/>
      <c r="O252" s="106"/>
      <c r="P252" s="143"/>
      <c r="Q252" s="106"/>
      <c r="R252" s="175"/>
      <c r="S252" s="124" t="s">
        <v>107</v>
      </c>
      <c r="T252" s="113"/>
      <c r="U252" s="173"/>
      <c r="V252" s="113"/>
      <c r="W252" s="106"/>
      <c r="X252" s="106">
        <v>9</v>
      </c>
      <c r="Y252" s="18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>
        <v>9</v>
      </c>
      <c r="AJ252" s="143">
        <v>2</v>
      </c>
      <c r="AK252" s="143">
        <v>1</v>
      </c>
      <c r="AL252" s="143">
        <v>6</v>
      </c>
      <c r="AM252" s="143">
        <v>4</v>
      </c>
      <c r="AN252" s="143">
        <v>6</v>
      </c>
      <c r="AO252" s="143">
        <v>9</v>
      </c>
      <c r="AP252" s="143">
        <v>7</v>
      </c>
      <c r="AQ252" s="143">
        <v>3</v>
      </c>
      <c r="AR252" s="143"/>
      <c r="AS252" s="143"/>
      <c r="AT252" s="143"/>
      <c r="AU252" s="143"/>
      <c r="AV252" s="143"/>
      <c r="AW252" s="143"/>
    </row>
    <row r="253" spans="1:49" s="14" customFormat="1" x14ac:dyDescent="0.25">
      <c r="A253" s="124" t="s">
        <v>110</v>
      </c>
      <c r="B253" s="174"/>
      <c r="C253" s="143"/>
      <c r="D253" s="174"/>
      <c r="E253" s="144"/>
      <c r="F253" s="143"/>
      <c r="G253" s="106"/>
      <c r="H253" s="108"/>
      <c r="I253" s="106"/>
      <c r="J253" s="108"/>
      <c r="K253" s="106"/>
      <c r="L253" s="106"/>
      <c r="M253" s="143"/>
      <c r="N253" s="143"/>
      <c r="O253" s="106"/>
      <c r="P253" s="143"/>
      <c r="Q253" s="106"/>
      <c r="R253" s="175"/>
      <c r="S253" s="124" t="s">
        <v>110</v>
      </c>
      <c r="T253" s="113"/>
      <c r="U253" s="173"/>
      <c r="V253" s="113"/>
      <c r="W253" s="106"/>
      <c r="X253" s="106">
        <v>11</v>
      </c>
      <c r="Y253" s="18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>
        <v>12</v>
      </c>
      <c r="AJ253" s="143">
        <v>9</v>
      </c>
      <c r="AK253" s="143">
        <v>5</v>
      </c>
      <c r="AL253" s="143">
        <v>14</v>
      </c>
      <c r="AM253" s="143">
        <v>16</v>
      </c>
      <c r="AN253" s="143">
        <v>16</v>
      </c>
      <c r="AO253" s="143">
        <v>17</v>
      </c>
      <c r="AP253" s="143">
        <v>20</v>
      </c>
      <c r="AQ253" s="143">
        <v>28</v>
      </c>
      <c r="AR253" s="143"/>
      <c r="AS253" s="143"/>
      <c r="AT253" s="143"/>
      <c r="AU253" s="143"/>
      <c r="AV253" s="143"/>
      <c r="AW253" s="143"/>
    </row>
    <row r="254" spans="1:49" s="14" customFormat="1" x14ac:dyDescent="0.25">
      <c r="A254" s="124" t="s">
        <v>136</v>
      </c>
      <c r="B254" s="174"/>
      <c r="C254" s="143"/>
      <c r="D254" s="174"/>
      <c r="E254" s="144"/>
      <c r="F254" s="143"/>
      <c r="G254" s="106"/>
      <c r="H254" s="108"/>
      <c r="I254" s="106"/>
      <c r="J254" s="108"/>
      <c r="K254" s="106"/>
      <c r="L254" s="106"/>
      <c r="M254" s="143"/>
      <c r="N254" s="143"/>
      <c r="O254" s="106"/>
      <c r="P254" s="143"/>
      <c r="Q254" s="106"/>
      <c r="R254" s="175"/>
      <c r="S254" s="124" t="s">
        <v>136</v>
      </c>
      <c r="T254" s="113"/>
      <c r="U254" s="173"/>
      <c r="V254" s="113"/>
      <c r="W254" s="106"/>
      <c r="X254" s="106">
        <v>1400</v>
      </c>
      <c r="Y254" s="18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>
        <v>905</v>
      </c>
      <c r="AJ254" s="143">
        <v>817</v>
      </c>
      <c r="AK254" s="143">
        <v>530</v>
      </c>
      <c r="AL254" s="143">
        <v>421</v>
      </c>
      <c r="AM254" s="143">
        <v>559</v>
      </c>
      <c r="AN254" s="143">
        <v>438</v>
      </c>
      <c r="AO254" s="143">
        <v>397</v>
      </c>
      <c r="AP254" s="143">
        <v>400</v>
      </c>
      <c r="AQ254" s="143">
        <v>323</v>
      </c>
      <c r="AR254" s="143"/>
      <c r="AS254" s="143"/>
      <c r="AT254" s="143"/>
      <c r="AU254" s="143"/>
      <c r="AV254" s="143"/>
      <c r="AW254" s="143"/>
    </row>
    <row r="255" spans="1:49" s="14" customFormat="1" x14ac:dyDescent="0.25">
      <c r="A255" s="124" t="s">
        <v>137</v>
      </c>
      <c r="B255" s="174"/>
      <c r="C255" s="143"/>
      <c r="D255" s="174"/>
      <c r="E255" s="144"/>
      <c r="F255" s="143"/>
      <c r="G255" s="106"/>
      <c r="H255" s="108"/>
      <c r="I255" s="106"/>
      <c r="J255" s="108"/>
      <c r="K255" s="106"/>
      <c r="L255" s="106"/>
      <c r="M255" s="143"/>
      <c r="N255" s="143"/>
      <c r="O255" s="106"/>
      <c r="P255" s="143"/>
      <c r="Q255" s="106"/>
      <c r="R255" s="175"/>
      <c r="S255" s="124" t="s">
        <v>137</v>
      </c>
      <c r="T255" s="113"/>
      <c r="U255" s="173"/>
      <c r="V255" s="113"/>
      <c r="W255" s="106"/>
      <c r="X255" s="106">
        <v>5</v>
      </c>
      <c r="Y255" s="18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>
        <v>5</v>
      </c>
      <c r="AJ255" s="143">
        <v>5</v>
      </c>
      <c r="AK255" s="143">
        <v>7</v>
      </c>
      <c r="AL255" s="143">
        <v>5</v>
      </c>
      <c r="AM255" s="143">
        <v>15</v>
      </c>
      <c r="AN255" s="143">
        <v>14</v>
      </c>
      <c r="AO255" s="143">
        <v>9</v>
      </c>
      <c r="AP255" s="143">
        <v>19</v>
      </c>
      <c r="AQ255" s="143">
        <v>21</v>
      </c>
      <c r="AR255" s="143"/>
      <c r="AS255" s="143"/>
      <c r="AT255" s="143"/>
      <c r="AU255" s="143"/>
      <c r="AV255" s="143"/>
      <c r="AW255" s="143"/>
    </row>
    <row r="256" spans="1:49" s="14" customFormat="1" x14ac:dyDescent="0.25">
      <c r="A256" s="124" t="s">
        <v>117</v>
      </c>
      <c r="B256" s="174"/>
      <c r="C256" s="143"/>
      <c r="D256" s="174"/>
      <c r="E256" s="144"/>
      <c r="F256" s="143"/>
      <c r="G256" s="106"/>
      <c r="H256" s="108"/>
      <c r="I256" s="106"/>
      <c r="J256" s="108"/>
      <c r="K256" s="106"/>
      <c r="L256" s="106"/>
      <c r="M256" s="143"/>
      <c r="N256" s="143"/>
      <c r="O256" s="106"/>
      <c r="P256" s="143"/>
      <c r="Q256" s="106"/>
      <c r="R256" s="175"/>
      <c r="S256" s="124" t="s">
        <v>117</v>
      </c>
      <c r="T256" s="113"/>
      <c r="U256" s="173"/>
      <c r="V256" s="113"/>
      <c r="W256" s="106"/>
      <c r="X256" s="106">
        <v>128</v>
      </c>
      <c r="Y256" s="18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>
        <v>67</v>
      </c>
      <c r="AJ256" s="143">
        <v>235</v>
      </c>
      <c r="AK256" s="143">
        <v>153</v>
      </c>
      <c r="AL256" s="143">
        <v>522</v>
      </c>
      <c r="AM256" s="143">
        <v>376</v>
      </c>
      <c r="AN256" s="143">
        <v>227</v>
      </c>
      <c r="AO256" s="143">
        <v>242</v>
      </c>
      <c r="AP256" s="143">
        <v>207</v>
      </c>
      <c r="AQ256" s="143">
        <v>247</v>
      </c>
      <c r="AR256" s="143"/>
      <c r="AS256" s="143"/>
      <c r="AT256" s="143"/>
      <c r="AU256" s="143"/>
      <c r="AV256" s="143"/>
      <c r="AW256" s="143"/>
    </row>
    <row r="257" spans="1:49" s="14" customFormat="1" x14ac:dyDescent="0.25">
      <c r="A257" s="124" t="s">
        <v>119</v>
      </c>
      <c r="B257" s="174"/>
      <c r="C257" s="143"/>
      <c r="D257" s="174"/>
      <c r="E257" s="144"/>
      <c r="F257" s="143"/>
      <c r="G257" s="106"/>
      <c r="H257" s="108"/>
      <c r="I257" s="106"/>
      <c r="J257" s="108"/>
      <c r="K257" s="106"/>
      <c r="L257" s="106"/>
      <c r="M257" s="143"/>
      <c r="N257" s="143"/>
      <c r="O257" s="106"/>
      <c r="P257" s="143"/>
      <c r="Q257" s="106"/>
      <c r="R257" s="175"/>
      <c r="S257" s="124" t="s">
        <v>119</v>
      </c>
      <c r="T257" s="113"/>
      <c r="U257" s="173"/>
      <c r="V257" s="113"/>
      <c r="W257" s="106"/>
      <c r="X257" s="106">
        <v>118</v>
      </c>
      <c r="Y257" s="18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>
        <v>150</v>
      </c>
      <c r="AJ257" s="143">
        <v>169</v>
      </c>
      <c r="AK257" s="143">
        <v>156</v>
      </c>
      <c r="AL257" s="143">
        <v>190</v>
      </c>
      <c r="AM257" s="143">
        <v>311</v>
      </c>
      <c r="AN257" s="143">
        <v>302</v>
      </c>
      <c r="AO257" s="143">
        <v>219</v>
      </c>
      <c r="AP257" s="143">
        <v>244</v>
      </c>
      <c r="AQ257" s="143">
        <v>274</v>
      </c>
      <c r="AR257" s="143"/>
      <c r="AS257" s="143"/>
      <c r="AT257" s="143"/>
      <c r="AU257" s="143"/>
      <c r="AV257" s="143"/>
      <c r="AW257" s="143"/>
    </row>
    <row r="258" spans="1:49" s="14" customFormat="1" x14ac:dyDescent="0.25">
      <c r="A258" s="124" t="s">
        <v>120</v>
      </c>
      <c r="B258" s="174"/>
      <c r="C258" s="143"/>
      <c r="D258" s="174"/>
      <c r="E258" s="144"/>
      <c r="F258" s="143"/>
      <c r="G258" s="106"/>
      <c r="H258" s="108"/>
      <c r="I258" s="106"/>
      <c r="J258" s="108"/>
      <c r="K258" s="106"/>
      <c r="L258" s="106"/>
      <c r="M258" s="143"/>
      <c r="N258" s="143"/>
      <c r="O258" s="106"/>
      <c r="P258" s="143"/>
      <c r="Q258" s="106"/>
      <c r="R258" s="175"/>
      <c r="S258" s="124" t="s">
        <v>120</v>
      </c>
      <c r="T258" s="113"/>
      <c r="U258" s="173"/>
      <c r="V258" s="113"/>
      <c r="W258" s="111"/>
      <c r="X258" s="106">
        <v>276</v>
      </c>
      <c r="Y258" s="18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>
        <v>269</v>
      </c>
      <c r="AJ258" s="143">
        <v>273</v>
      </c>
      <c r="AK258" s="143">
        <v>249</v>
      </c>
      <c r="AL258" s="143">
        <v>434</v>
      </c>
      <c r="AM258" s="143">
        <v>372</v>
      </c>
      <c r="AN258" s="143">
        <v>252</v>
      </c>
      <c r="AO258" s="143">
        <v>382</v>
      </c>
      <c r="AP258" s="143">
        <v>366</v>
      </c>
      <c r="AQ258" s="143">
        <v>391</v>
      </c>
      <c r="AR258" s="143"/>
      <c r="AS258" s="143"/>
      <c r="AT258" s="143"/>
      <c r="AU258" s="143"/>
      <c r="AV258" s="143"/>
      <c r="AW258" s="143"/>
    </row>
    <row r="259" spans="1:49" s="14" customFormat="1" x14ac:dyDescent="0.25">
      <c r="A259" s="124" t="s">
        <v>99</v>
      </c>
      <c r="B259" s="174"/>
      <c r="C259" s="143"/>
      <c r="D259" s="174"/>
      <c r="E259" s="144"/>
      <c r="F259" s="143"/>
      <c r="G259" s="106"/>
      <c r="H259" s="108"/>
      <c r="I259" s="106"/>
      <c r="J259" s="108"/>
      <c r="K259" s="106"/>
      <c r="L259" s="106"/>
      <c r="M259" s="143"/>
      <c r="N259" s="143"/>
      <c r="O259" s="106"/>
      <c r="P259" s="143"/>
      <c r="Q259" s="106"/>
      <c r="R259" s="175"/>
      <c r="S259" s="124" t="s">
        <v>99</v>
      </c>
      <c r="T259" s="113"/>
      <c r="U259" s="173"/>
      <c r="V259" s="113"/>
      <c r="W259" s="111"/>
      <c r="X259" s="176" t="s">
        <v>138</v>
      </c>
      <c r="Y259" s="18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>
        <v>0</v>
      </c>
      <c r="AM259" s="143">
        <v>0</v>
      </c>
      <c r="AN259" s="143">
        <v>0</v>
      </c>
      <c r="AO259" s="143">
        <v>0</v>
      </c>
      <c r="AP259" s="143">
        <v>1</v>
      </c>
      <c r="AQ259" s="143">
        <v>12</v>
      </c>
      <c r="AR259" s="143"/>
      <c r="AS259" s="143"/>
      <c r="AT259" s="143"/>
      <c r="AU259" s="143"/>
      <c r="AV259" s="143"/>
      <c r="AW259" s="143"/>
    </row>
    <row r="260" spans="1:49" s="14" customFormat="1" x14ac:dyDescent="0.25">
      <c r="A260" s="124" t="s">
        <v>100</v>
      </c>
      <c r="B260" s="174"/>
      <c r="C260" s="143"/>
      <c r="D260" s="174"/>
      <c r="E260" s="144"/>
      <c r="F260" s="143"/>
      <c r="G260" s="106"/>
      <c r="H260" s="108"/>
      <c r="I260" s="106"/>
      <c r="J260" s="108"/>
      <c r="K260" s="106"/>
      <c r="L260" s="106"/>
      <c r="M260" s="143"/>
      <c r="N260" s="143"/>
      <c r="O260" s="106"/>
      <c r="P260" s="143"/>
      <c r="Q260" s="106"/>
      <c r="R260" s="175"/>
      <c r="S260" s="124" t="s">
        <v>100</v>
      </c>
      <c r="T260" s="113"/>
      <c r="U260" s="173"/>
      <c r="V260" s="113"/>
      <c r="W260" s="111"/>
      <c r="X260" s="176" t="s">
        <v>138</v>
      </c>
      <c r="Y260" s="18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>
        <v>0</v>
      </c>
      <c r="AM260" s="143">
        <v>0</v>
      </c>
      <c r="AN260" s="143">
        <v>0</v>
      </c>
      <c r="AO260" s="143">
        <v>0</v>
      </c>
      <c r="AP260" s="143">
        <v>0</v>
      </c>
      <c r="AQ260" s="143">
        <v>0</v>
      </c>
      <c r="AR260" s="143"/>
      <c r="AS260" s="143"/>
      <c r="AT260" s="143"/>
      <c r="AU260" s="143"/>
      <c r="AV260" s="143"/>
      <c r="AW260" s="143"/>
    </row>
    <row r="261" spans="1:49" s="14" customFormat="1" x14ac:dyDescent="0.25">
      <c r="A261" s="124" t="s">
        <v>101</v>
      </c>
      <c r="B261" s="174"/>
      <c r="C261" s="143"/>
      <c r="D261" s="174"/>
      <c r="E261" s="144"/>
      <c r="F261" s="143"/>
      <c r="G261" s="106"/>
      <c r="H261" s="108"/>
      <c r="I261" s="106"/>
      <c r="J261" s="108"/>
      <c r="K261" s="106"/>
      <c r="L261" s="106"/>
      <c r="M261" s="143"/>
      <c r="N261" s="143"/>
      <c r="O261" s="106"/>
      <c r="P261" s="143"/>
      <c r="Q261" s="106"/>
      <c r="R261" s="175"/>
      <c r="S261" s="124" t="s">
        <v>101</v>
      </c>
      <c r="T261" s="113"/>
      <c r="U261" s="173"/>
      <c r="V261" s="113"/>
      <c r="W261" s="111"/>
      <c r="X261" s="176" t="s">
        <v>138</v>
      </c>
      <c r="Y261" s="18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>
        <v>0</v>
      </c>
      <c r="AM261" s="143">
        <v>0</v>
      </c>
      <c r="AN261" s="143">
        <v>0</v>
      </c>
      <c r="AO261" s="143">
        <v>11</v>
      </c>
      <c r="AP261" s="143">
        <v>1</v>
      </c>
      <c r="AQ261" s="143">
        <v>0</v>
      </c>
      <c r="AR261" s="143"/>
      <c r="AS261" s="143"/>
      <c r="AT261" s="143"/>
      <c r="AU261" s="143"/>
      <c r="AV261" s="143"/>
      <c r="AW261" s="143"/>
    </row>
    <row r="262" spans="1:49" s="14" customFormat="1" x14ac:dyDescent="0.25">
      <c r="A262" s="124" t="s">
        <v>102</v>
      </c>
      <c r="B262" s="174"/>
      <c r="C262" s="143"/>
      <c r="D262" s="174"/>
      <c r="E262" s="144"/>
      <c r="F262" s="143"/>
      <c r="G262" s="106"/>
      <c r="H262" s="108"/>
      <c r="I262" s="106"/>
      <c r="J262" s="108"/>
      <c r="K262" s="106"/>
      <c r="L262" s="106"/>
      <c r="M262" s="143"/>
      <c r="N262" s="143"/>
      <c r="O262" s="106"/>
      <c r="P262" s="143"/>
      <c r="Q262" s="106"/>
      <c r="R262" s="175"/>
      <c r="S262" s="157" t="s">
        <v>102</v>
      </c>
      <c r="T262" s="113"/>
      <c r="U262" s="173"/>
      <c r="V262" s="113"/>
      <c r="W262" s="111"/>
      <c r="X262" s="176" t="s">
        <v>138</v>
      </c>
      <c r="Y262" s="18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>
        <v>0</v>
      </c>
      <c r="AM262" s="143">
        <v>1</v>
      </c>
      <c r="AN262" s="143">
        <v>0</v>
      </c>
      <c r="AO262" s="143">
        <v>0</v>
      </c>
      <c r="AP262" s="143">
        <v>2</v>
      </c>
      <c r="AQ262" s="143">
        <v>1</v>
      </c>
      <c r="AR262" s="143"/>
      <c r="AS262" s="143"/>
      <c r="AT262" s="143"/>
      <c r="AU262" s="143"/>
      <c r="AV262" s="143"/>
      <c r="AW262" s="143"/>
    </row>
    <row r="263" spans="1:49" s="14" customFormat="1" x14ac:dyDescent="0.25">
      <c r="A263" s="124" t="s">
        <v>103</v>
      </c>
      <c r="B263" s="174"/>
      <c r="C263" s="143"/>
      <c r="D263" s="174"/>
      <c r="E263" s="144"/>
      <c r="F263" s="143"/>
      <c r="G263" s="106"/>
      <c r="H263" s="108"/>
      <c r="I263" s="106"/>
      <c r="J263" s="108"/>
      <c r="K263" s="106"/>
      <c r="L263" s="106"/>
      <c r="M263" s="143"/>
      <c r="N263" s="143"/>
      <c r="O263" s="106"/>
      <c r="P263" s="143"/>
      <c r="Q263" s="106"/>
      <c r="R263" s="175"/>
      <c r="S263" s="124" t="s">
        <v>103</v>
      </c>
      <c r="T263" s="113"/>
      <c r="U263" s="173"/>
      <c r="V263" s="113"/>
      <c r="W263" s="111"/>
      <c r="X263" s="176" t="s">
        <v>138</v>
      </c>
      <c r="Y263" s="18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>
        <v>3</v>
      </c>
      <c r="AM263" s="143">
        <v>0</v>
      </c>
      <c r="AN263" s="143">
        <v>3</v>
      </c>
      <c r="AO263" s="143">
        <v>7</v>
      </c>
      <c r="AP263" s="143">
        <v>9</v>
      </c>
      <c r="AQ263" s="143">
        <v>8</v>
      </c>
      <c r="AR263" s="143"/>
      <c r="AS263" s="143"/>
      <c r="AT263" s="143"/>
      <c r="AU263" s="143"/>
      <c r="AV263" s="143"/>
      <c r="AW263" s="143"/>
    </row>
    <row r="264" spans="1:49" s="14" customFormat="1" x14ac:dyDescent="0.25">
      <c r="A264" s="124" t="s">
        <v>108</v>
      </c>
      <c r="B264" s="174"/>
      <c r="C264" s="143"/>
      <c r="D264" s="174"/>
      <c r="E264" s="144"/>
      <c r="F264" s="143"/>
      <c r="G264" s="106"/>
      <c r="H264" s="108"/>
      <c r="I264" s="106"/>
      <c r="J264" s="108"/>
      <c r="K264" s="106"/>
      <c r="L264" s="106"/>
      <c r="M264" s="143"/>
      <c r="N264" s="143"/>
      <c r="O264" s="106"/>
      <c r="P264" s="143"/>
      <c r="Q264" s="106"/>
      <c r="R264" s="175"/>
      <c r="S264" s="124" t="s">
        <v>108</v>
      </c>
      <c r="T264" s="113"/>
      <c r="U264" s="173"/>
      <c r="V264" s="113"/>
      <c r="W264" s="111"/>
      <c r="X264" s="176" t="s">
        <v>138</v>
      </c>
      <c r="Y264" s="18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>
        <v>4</v>
      </c>
      <c r="AM264" s="143">
        <v>2</v>
      </c>
      <c r="AN264" s="143">
        <v>0</v>
      </c>
      <c r="AO264" s="143">
        <v>0</v>
      </c>
      <c r="AP264" s="143">
        <v>10</v>
      </c>
      <c r="AQ264" s="143">
        <v>0</v>
      </c>
      <c r="AR264" s="143"/>
      <c r="AS264" s="143"/>
      <c r="AT264" s="143"/>
      <c r="AU264" s="143"/>
      <c r="AV264" s="143"/>
      <c r="AW264" s="143"/>
    </row>
    <row r="265" spans="1:49" s="14" customFormat="1" x14ac:dyDescent="0.25">
      <c r="A265" s="124" t="s">
        <v>109</v>
      </c>
      <c r="B265" s="174"/>
      <c r="C265" s="143"/>
      <c r="D265" s="174"/>
      <c r="E265" s="144"/>
      <c r="F265" s="143"/>
      <c r="G265" s="106"/>
      <c r="H265" s="108"/>
      <c r="I265" s="106"/>
      <c r="J265" s="108"/>
      <c r="K265" s="106"/>
      <c r="L265" s="106"/>
      <c r="M265" s="143"/>
      <c r="N265" s="143"/>
      <c r="O265" s="106"/>
      <c r="P265" s="143"/>
      <c r="Q265" s="106"/>
      <c r="R265" s="175"/>
      <c r="S265" s="124" t="s">
        <v>109</v>
      </c>
      <c r="T265" s="113"/>
      <c r="U265" s="173"/>
      <c r="V265" s="113"/>
      <c r="W265" s="111"/>
      <c r="X265" s="176" t="s">
        <v>138</v>
      </c>
      <c r="Y265" s="18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>
        <v>0</v>
      </c>
      <c r="AM265" s="143">
        <v>0</v>
      </c>
      <c r="AN265" s="143">
        <v>0</v>
      </c>
      <c r="AO265" s="143">
        <v>4</v>
      </c>
      <c r="AP265" s="143">
        <v>18</v>
      </c>
      <c r="AQ265" s="143">
        <v>4</v>
      </c>
      <c r="AR265" s="143"/>
      <c r="AS265" s="143"/>
      <c r="AT265" s="143"/>
      <c r="AU265" s="143"/>
      <c r="AV265" s="143"/>
      <c r="AW265" s="143"/>
    </row>
    <row r="266" spans="1:49" s="14" customFormat="1" x14ac:dyDescent="0.25">
      <c r="A266" s="124" t="s">
        <v>111</v>
      </c>
      <c r="B266" s="174"/>
      <c r="C266" s="143"/>
      <c r="D266" s="174"/>
      <c r="E266" s="144"/>
      <c r="F266" s="143"/>
      <c r="G266" s="106"/>
      <c r="H266" s="108"/>
      <c r="I266" s="106"/>
      <c r="J266" s="108"/>
      <c r="K266" s="106"/>
      <c r="L266" s="106"/>
      <c r="M266" s="143"/>
      <c r="N266" s="143"/>
      <c r="O266" s="106"/>
      <c r="P266" s="143"/>
      <c r="Q266" s="106"/>
      <c r="R266" s="175"/>
      <c r="S266" s="124" t="s">
        <v>111</v>
      </c>
      <c r="T266" s="113"/>
      <c r="U266" s="173"/>
      <c r="V266" s="113"/>
      <c r="W266" s="111"/>
      <c r="X266" s="176" t="s">
        <v>138</v>
      </c>
      <c r="Y266" s="18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>
        <v>5</v>
      </c>
      <c r="AM266" s="143">
        <v>7</v>
      </c>
      <c r="AN266" s="143">
        <v>17</v>
      </c>
      <c r="AO266" s="143">
        <v>11</v>
      </c>
      <c r="AP266" s="143">
        <v>28</v>
      </c>
      <c r="AQ266" s="143">
        <v>35</v>
      </c>
      <c r="AR266" s="143"/>
      <c r="AS266" s="143"/>
      <c r="AT266" s="143"/>
      <c r="AU266" s="143"/>
      <c r="AV266" s="143"/>
      <c r="AW266" s="143"/>
    </row>
    <row r="267" spans="1:49" s="14" customFormat="1" x14ac:dyDescent="0.25">
      <c r="A267" s="124" t="s">
        <v>112</v>
      </c>
      <c r="B267" s="174"/>
      <c r="C267" s="143"/>
      <c r="D267" s="174"/>
      <c r="E267" s="144"/>
      <c r="F267" s="143"/>
      <c r="G267" s="106"/>
      <c r="H267" s="108"/>
      <c r="I267" s="106"/>
      <c r="J267" s="108"/>
      <c r="K267" s="106"/>
      <c r="L267" s="106"/>
      <c r="M267" s="143"/>
      <c r="N267" s="143"/>
      <c r="O267" s="106"/>
      <c r="P267" s="143"/>
      <c r="Q267" s="106"/>
      <c r="R267" s="175"/>
      <c r="S267" s="124" t="s">
        <v>112</v>
      </c>
      <c r="T267" s="113"/>
      <c r="U267" s="173"/>
      <c r="V267" s="113"/>
      <c r="W267" s="111"/>
      <c r="X267" s="176" t="s">
        <v>138</v>
      </c>
      <c r="Y267" s="18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>
        <v>35</v>
      </c>
      <c r="AM267" s="143">
        <v>3</v>
      </c>
      <c r="AN267" s="143">
        <v>50</v>
      </c>
      <c r="AO267" s="143">
        <v>81</v>
      </c>
      <c r="AP267" s="143">
        <v>40</v>
      </c>
      <c r="AQ267" s="143">
        <v>50</v>
      </c>
      <c r="AR267" s="143"/>
      <c r="AS267" s="143"/>
      <c r="AT267" s="143"/>
      <c r="AU267" s="143"/>
      <c r="AV267" s="143"/>
      <c r="AW267" s="143"/>
    </row>
    <row r="268" spans="1:49" s="14" customFormat="1" x14ac:dyDescent="0.25">
      <c r="A268" s="124" t="s">
        <v>114</v>
      </c>
      <c r="B268" s="174"/>
      <c r="C268" s="143"/>
      <c r="D268" s="174"/>
      <c r="E268" s="144"/>
      <c r="F268" s="143"/>
      <c r="G268" s="106"/>
      <c r="H268" s="108"/>
      <c r="I268" s="106"/>
      <c r="J268" s="108"/>
      <c r="K268" s="106"/>
      <c r="L268" s="106"/>
      <c r="M268" s="143"/>
      <c r="N268" s="143"/>
      <c r="O268" s="106"/>
      <c r="P268" s="143"/>
      <c r="Q268" s="106"/>
      <c r="R268" s="175"/>
      <c r="S268" s="124" t="s">
        <v>114</v>
      </c>
      <c r="T268" s="113"/>
      <c r="U268" s="173"/>
      <c r="V268" s="113"/>
      <c r="W268" s="111"/>
      <c r="X268" s="176" t="s">
        <v>138</v>
      </c>
      <c r="Y268" s="18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>
        <v>0</v>
      </c>
      <c r="AM268" s="143">
        <v>2</v>
      </c>
      <c r="AN268" s="143">
        <v>0</v>
      </c>
      <c r="AO268" s="143">
        <v>0</v>
      </c>
      <c r="AP268" s="143">
        <v>0</v>
      </c>
      <c r="AQ268" s="143">
        <v>1</v>
      </c>
      <c r="AR268" s="143"/>
      <c r="AS268" s="143"/>
      <c r="AT268" s="143"/>
      <c r="AU268" s="143"/>
      <c r="AV268" s="143"/>
      <c r="AW268" s="143"/>
    </row>
    <row r="269" spans="1:49" s="14" customFormat="1" x14ac:dyDescent="0.25">
      <c r="A269" s="124" t="s">
        <v>115</v>
      </c>
      <c r="B269" s="174"/>
      <c r="C269" s="143"/>
      <c r="D269" s="174"/>
      <c r="E269" s="144"/>
      <c r="F269" s="143"/>
      <c r="G269" s="106"/>
      <c r="H269" s="108"/>
      <c r="I269" s="106"/>
      <c r="J269" s="108"/>
      <c r="K269" s="106"/>
      <c r="L269" s="106"/>
      <c r="M269" s="143"/>
      <c r="N269" s="143"/>
      <c r="O269" s="106"/>
      <c r="P269" s="143"/>
      <c r="Q269" s="106"/>
      <c r="R269" s="175"/>
      <c r="S269" s="124" t="s">
        <v>115</v>
      </c>
      <c r="T269" s="113"/>
      <c r="U269" s="173"/>
      <c r="V269" s="113"/>
      <c r="W269" s="111"/>
      <c r="X269" s="176" t="s">
        <v>138</v>
      </c>
      <c r="Y269" s="18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>
        <v>0</v>
      </c>
      <c r="AM269" s="143">
        <v>2</v>
      </c>
      <c r="AN269" s="143">
        <v>3</v>
      </c>
      <c r="AO269" s="143">
        <v>4</v>
      </c>
      <c r="AP269" s="143">
        <v>4</v>
      </c>
      <c r="AQ269" s="143">
        <v>2</v>
      </c>
      <c r="AR269" s="143"/>
      <c r="AS269" s="143"/>
      <c r="AT269" s="143"/>
      <c r="AU269" s="143"/>
      <c r="AV269" s="143"/>
      <c r="AW269" s="143"/>
    </row>
    <row r="270" spans="1:49" s="14" customFormat="1" x14ac:dyDescent="0.25">
      <c r="A270" s="124" t="s">
        <v>116</v>
      </c>
      <c r="B270" s="174"/>
      <c r="C270" s="143"/>
      <c r="D270" s="174"/>
      <c r="E270" s="144"/>
      <c r="F270" s="143"/>
      <c r="G270" s="106"/>
      <c r="H270" s="108"/>
      <c r="I270" s="106"/>
      <c r="J270" s="108"/>
      <c r="K270" s="106"/>
      <c r="L270" s="106"/>
      <c r="M270" s="143"/>
      <c r="N270" s="143"/>
      <c r="O270" s="106"/>
      <c r="P270" s="143"/>
      <c r="Q270" s="106"/>
      <c r="R270" s="175"/>
      <c r="S270" s="124" t="s">
        <v>116</v>
      </c>
      <c r="T270" s="113"/>
      <c r="U270" s="173"/>
      <c r="V270" s="113"/>
      <c r="W270" s="111"/>
      <c r="X270" s="176" t="s">
        <v>138</v>
      </c>
      <c r="Y270" s="18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>
        <v>0</v>
      </c>
      <c r="AM270" s="143">
        <v>0</v>
      </c>
      <c r="AN270" s="143">
        <v>0</v>
      </c>
      <c r="AO270" s="143">
        <v>1</v>
      </c>
      <c r="AP270" s="143">
        <v>0</v>
      </c>
      <c r="AQ270" s="143">
        <v>2</v>
      </c>
      <c r="AR270" s="143"/>
      <c r="AS270" s="143"/>
      <c r="AT270" s="143"/>
      <c r="AU270" s="143"/>
      <c r="AV270" s="143"/>
      <c r="AW270" s="143"/>
    </row>
    <row r="271" spans="1:49" s="14" customFormat="1" x14ac:dyDescent="0.25">
      <c r="A271" s="124" t="s">
        <v>118</v>
      </c>
      <c r="B271" s="174"/>
      <c r="C271" s="143"/>
      <c r="D271" s="174"/>
      <c r="E271" s="144"/>
      <c r="F271" s="143"/>
      <c r="G271" s="106"/>
      <c r="H271" s="108"/>
      <c r="I271" s="106"/>
      <c r="J271" s="108"/>
      <c r="K271" s="106"/>
      <c r="L271" s="106"/>
      <c r="M271" s="143"/>
      <c r="N271" s="143"/>
      <c r="O271" s="106"/>
      <c r="P271" s="143"/>
      <c r="Q271" s="106"/>
      <c r="R271" s="175"/>
      <c r="S271" s="124" t="s">
        <v>118</v>
      </c>
      <c r="T271" s="113"/>
      <c r="U271" s="173"/>
      <c r="V271" s="113"/>
      <c r="W271" s="111"/>
      <c r="X271" s="176" t="s">
        <v>138</v>
      </c>
      <c r="Y271" s="18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>
        <v>8</v>
      </c>
      <c r="AM271" s="143">
        <v>5</v>
      </c>
      <c r="AN271" s="143">
        <v>0</v>
      </c>
      <c r="AO271" s="143">
        <v>6</v>
      </c>
      <c r="AP271" s="143">
        <v>13</v>
      </c>
      <c r="AQ271" s="143">
        <v>44</v>
      </c>
      <c r="AR271" s="143"/>
      <c r="AS271" s="143"/>
      <c r="AT271" s="143"/>
      <c r="AU271" s="143"/>
      <c r="AV271" s="143"/>
      <c r="AW271" s="143"/>
    </row>
    <row r="272" spans="1:49" s="14" customFormat="1" x14ac:dyDescent="0.25">
      <c r="A272" s="124" t="s">
        <v>121</v>
      </c>
      <c r="B272" s="174"/>
      <c r="C272" s="143"/>
      <c r="D272" s="174"/>
      <c r="E272" s="144"/>
      <c r="F272" s="143"/>
      <c r="G272" s="106"/>
      <c r="H272" s="108"/>
      <c r="I272" s="106"/>
      <c r="J272" s="108"/>
      <c r="K272" s="106"/>
      <c r="L272" s="106"/>
      <c r="M272" s="143"/>
      <c r="N272" s="143"/>
      <c r="O272" s="106"/>
      <c r="P272" s="143"/>
      <c r="Q272" s="106"/>
      <c r="R272" s="175"/>
      <c r="S272" s="124" t="s">
        <v>121</v>
      </c>
      <c r="T272" s="113"/>
      <c r="U272" s="173"/>
      <c r="V272" s="113"/>
      <c r="W272" s="111"/>
      <c r="X272" s="176" t="s">
        <v>138</v>
      </c>
      <c r="Y272" s="18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>
        <v>0</v>
      </c>
      <c r="AM272" s="143">
        <v>0</v>
      </c>
      <c r="AN272" s="143">
        <v>0</v>
      </c>
      <c r="AO272" s="143">
        <v>0</v>
      </c>
      <c r="AP272" s="143">
        <v>0</v>
      </c>
      <c r="AQ272" s="143">
        <v>0</v>
      </c>
      <c r="AR272" s="143"/>
      <c r="AS272" s="143"/>
      <c r="AT272" s="143"/>
      <c r="AU272" s="143"/>
      <c r="AV272" s="143"/>
      <c r="AW272" s="143"/>
    </row>
    <row r="273" spans="1:49" s="14" customFormat="1" x14ac:dyDescent="0.25">
      <c r="A273" s="124" t="s">
        <v>122</v>
      </c>
      <c r="B273" s="174"/>
      <c r="C273" s="143"/>
      <c r="D273" s="174"/>
      <c r="E273" s="144"/>
      <c r="F273" s="143"/>
      <c r="G273" s="106"/>
      <c r="H273" s="108"/>
      <c r="I273" s="106"/>
      <c r="J273" s="108"/>
      <c r="K273" s="106"/>
      <c r="L273" s="106"/>
      <c r="M273" s="143"/>
      <c r="N273" s="143"/>
      <c r="O273" s="106"/>
      <c r="P273" s="143"/>
      <c r="Q273" s="106"/>
      <c r="R273" s="175"/>
      <c r="S273" s="124" t="s">
        <v>122</v>
      </c>
      <c r="T273" s="113"/>
      <c r="U273" s="173"/>
      <c r="V273" s="113"/>
      <c r="W273" s="111"/>
      <c r="X273" s="176" t="s">
        <v>138</v>
      </c>
      <c r="Y273" s="18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>
        <v>0</v>
      </c>
      <c r="AM273" s="143">
        <v>0</v>
      </c>
      <c r="AN273" s="143">
        <v>5</v>
      </c>
      <c r="AO273" s="143">
        <v>3</v>
      </c>
      <c r="AP273" s="143">
        <v>4</v>
      </c>
      <c r="AQ273" s="143">
        <v>3</v>
      </c>
      <c r="AR273" s="143"/>
      <c r="AS273" s="143"/>
      <c r="AT273" s="143"/>
      <c r="AU273" s="143"/>
      <c r="AV273" s="143"/>
      <c r="AW273" s="143"/>
    </row>
    <row r="274" spans="1:49" s="23" customFormat="1" x14ac:dyDescent="0.25">
      <c r="A274" s="124" t="str">
        <f>S274</f>
        <v>TOTAL</v>
      </c>
      <c r="B274" s="142">
        <f t="shared" ref="B274:R274" si="76">SUM(B247:B248)</f>
        <v>85.161290322580641</v>
      </c>
      <c r="C274" s="142">
        <f t="shared" si="76"/>
        <v>4222</v>
      </c>
      <c r="D274" s="142">
        <f t="shared" si="76"/>
        <v>120</v>
      </c>
      <c r="E274" s="142">
        <f t="shared" si="76"/>
        <v>5191</v>
      </c>
      <c r="F274" s="142">
        <f t="shared" si="76"/>
        <v>6905</v>
      </c>
      <c r="G274" s="142">
        <f t="shared" si="76"/>
        <v>34.838709677419359</v>
      </c>
      <c r="H274" s="142">
        <f t="shared" si="76"/>
        <v>1890</v>
      </c>
      <c r="I274" s="142">
        <f t="shared" si="76"/>
        <v>85.161290322580641</v>
      </c>
      <c r="J274" s="142">
        <f t="shared" si="76"/>
        <v>4559</v>
      </c>
      <c r="K274" s="142">
        <f t="shared" si="76"/>
        <v>120</v>
      </c>
      <c r="L274" s="142">
        <f t="shared" si="76"/>
        <v>6449</v>
      </c>
      <c r="M274" s="142">
        <f t="shared" si="76"/>
        <v>5441</v>
      </c>
      <c r="N274" s="142">
        <f t="shared" si="76"/>
        <v>5038</v>
      </c>
      <c r="O274" s="142">
        <f t="shared" si="76"/>
        <v>35</v>
      </c>
      <c r="P274" s="142">
        <f t="shared" si="76"/>
        <v>2252</v>
      </c>
      <c r="Q274" s="142">
        <f t="shared" si="76"/>
        <v>15</v>
      </c>
      <c r="R274" s="142">
        <f t="shared" si="76"/>
        <v>283</v>
      </c>
      <c r="S274" s="140" t="s">
        <v>15</v>
      </c>
      <c r="T274" s="141"/>
      <c r="U274" s="136">
        <f>SUM(U247:U248)</f>
        <v>4310</v>
      </c>
      <c r="V274" s="141"/>
      <c r="W274" s="177">
        <f>SUM(W247:W248)</f>
        <v>2358</v>
      </c>
      <c r="X274" s="142">
        <f>SUM(X247:X273)</f>
        <v>8861</v>
      </c>
      <c r="Y274" s="142">
        <f t="shared" ref="Y274:AW274" si="77">SUM(Y247:Y273)</f>
        <v>4593</v>
      </c>
      <c r="Z274" s="142">
        <f t="shared" si="77"/>
        <v>4607</v>
      </c>
      <c r="AA274" s="142">
        <f t="shared" si="77"/>
        <v>4566</v>
      </c>
      <c r="AB274" s="142">
        <f t="shared" si="77"/>
        <v>4500</v>
      </c>
      <c r="AC274" s="142">
        <f t="shared" si="77"/>
        <v>4534</v>
      </c>
      <c r="AD274" s="142">
        <f t="shared" si="77"/>
        <v>4500</v>
      </c>
      <c r="AE274" s="142">
        <f t="shared" si="77"/>
        <v>4628</v>
      </c>
      <c r="AF274" s="142">
        <f t="shared" si="77"/>
        <v>4500</v>
      </c>
      <c r="AG274" s="142">
        <f t="shared" si="77"/>
        <v>6463</v>
      </c>
      <c r="AH274" s="142">
        <f t="shared" si="77"/>
        <v>6824</v>
      </c>
      <c r="AI274" s="142">
        <f t="shared" si="77"/>
        <v>7157</v>
      </c>
      <c r="AJ274" s="142">
        <f t="shared" si="77"/>
        <v>7217</v>
      </c>
      <c r="AK274" s="142">
        <f t="shared" si="77"/>
        <v>8031</v>
      </c>
      <c r="AL274" s="142">
        <f t="shared" si="77"/>
        <v>8579</v>
      </c>
      <c r="AM274" s="142">
        <f t="shared" si="77"/>
        <v>8756</v>
      </c>
      <c r="AN274" s="142">
        <f t="shared" si="77"/>
        <v>8398</v>
      </c>
      <c r="AO274" s="142">
        <f t="shared" si="77"/>
        <v>8457</v>
      </c>
      <c r="AP274" s="142">
        <f t="shared" si="77"/>
        <v>8442</v>
      </c>
      <c r="AQ274" s="142">
        <f t="shared" si="77"/>
        <v>8514</v>
      </c>
      <c r="AR274" s="142">
        <f t="shared" si="77"/>
        <v>0</v>
      </c>
      <c r="AS274" s="142">
        <f t="shared" si="77"/>
        <v>0</v>
      </c>
      <c r="AT274" s="142">
        <f t="shared" si="77"/>
        <v>0</v>
      </c>
      <c r="AU274" s="142">
        <f t="shared" si="77"/>
        <v>0</v>
      </c>
      <c r="AV274" s="142">
        <f t="shared" si="77"/>
        <v>0</v>
      </c>
      <c r="AW274" s="142">
        <f t="shared" si="77"/>
        <v>0</v>
      </c>
    </row>
    <row r="275" spans="1:49" x14ac:dyDescent="0.25">
      <c r="X275" s="178"/>
    </row>
    <row r="276" spans="1:49" s="42" customFormat="1" ht="25.5" x14ac:dyDescent="0.25">
      <c r="A276" s="168" t="s">
        <v>139</v>
      </c>
      <c r="B276" s="5"/>
      <c r="C276" s="5" t="str">
        <f t="shared" ref="C276:AW276" si="78">C$4</f>
        <v>10-31-jul-24</v>
      </c>
      <c r="D276" s="5"/>
      <c r="E276" s="5">
        <f t="shared" si="78"/>
        <v>45505</v>
      </c>
      <c r="F276" s="5">
        <f t="shared" si="78"/>
        <v>45536</v>
      </c>
      <c r="G276" s="5"/>
      <c r="H276" s="5" t="str">
        <f t="shared" si="78"/>
        <v>01-09-Out-24</v>
      </c>
      <c r="I276" s="5"/>
      <c r="J276" s="5" t="str">
        <f t="shared" si="78"/>
        <v>10-31-Out-24</v>
      </c>
      <c r="K276" s="5"/>
      <c r="L276" s="5">
        <f t="shared" si="78"/>
        <v>45566</v>
      </c>
      <c r="M276" s="5">
        <f t="shared" si="78"/>
        <v>45597</v>
      </c>
      <c r="N276" s="5">
        <f t="shared" si="78"/>
        <v>45627</v>
      </c>
      <c r="O276" s="5"/>
      <c r="P276" s="5" t="str">
        <f t="shared" si="78"/>
        <v>01-09/jan de 2025</v>
      </c>
      <c r="Q276" s="5"/>
      <c r="R276" s="5" t="str">
        <f t="shared" si="78"/>
        <v>01-04/jan de 2025</v>
      </c>
      <c r="S276" s="65" t="s">
        <v>140</v>
      </c>
      <c r="T276" s="40"/>
      <c r="U276" s="97" t="str">
        <f>U$4</f>
        <v>05-31/jan de 2025</v>
      </c>
      <c r="V276" s="40"/>
      <c r="W276" s="41" t="str">
        <f>W$4</f>
        <v>10-31/jan de 2025</v>
      </c>
      <c r="X276" s="40"/>
      <c r="Y276" s="8">
        <f t="shared" si="78"/>
        <v>45658</v>
      </c>
      <c r="Z276" s="8">
        <f t="shared" si="78"/>
        <v>45689</v>
      </c>
      <c r="AA276" s="8">
        <f t="shared" si="78"/>
        <v>45717</v>
      </c>
      <c r="AB276" s="8">
        <f t="shared" si="78"/>
        <v>45748</v>
      </c>
      <c r="AC276" s="8">
        <f t="shared" si="78"/>
        <v>45778</v>
      </c>
      <c r="AD276" s="8">
        <f t="shared" si="78"/>
        <v>45809</v>
      </c>
      <c r="AE276" s="8">
        <f t="shared" si="78"/>
        <v>45839</v>
      </c>
      <c r="AF276" s="8">
        <f t="shared" si="78"/>
        <v>45870</v>
      </c>
      <c r="AG276" s="8">
        <f t="shared" si="78"/>
        <v>45901</v>
      </c>
      <c r="AH276" s="8">
        <f t="shared" si="78"/>
        <v>45931</v>
      </c>
      <c r="AI276" s="8">
        <f t="shared" si="78"/>
        <v>45962</v>
      </c>
      <c r="AJ276" s="8">
        <f t="shared" si="78"/>
        <v>45992</v>
      </c>
      <c r="AK276" s="8">
        <f t="shared" si="78"/>
        <v>46023</v>
      </c>
      <c r="AL276" s="8">
        <f t="shared" si="78"/>
        <v>46054</v>
      </c>
      <c r="AM276" s="8">
        <f t="shared" si="78"/>
        <v>46082</v>
      </c>
      <c r="AN276" s="8">
        <f t="shared" si="78"/>
        <v>46113</v>
      </c>
      <c r="AO276" s="8">
        <f t="shared" si="78"/>
        <v>46143</v>
      </c>
      <c r="AP276" s="8">
        <f t="shared" si="78"/>
        <v>46174</v>
      </c>
      <c r="AQ276" s="8">
        <f t="shared" si="78"/>
        <v>46204</v>
      </c>
      <c r="AR276" s="8">
        <f t="shared" si="78"/>
        <v>46235</v>
      </c>
      <c r="AS276" s="8">
        <f t="shared" si="78"/>
        <v>46266</v>
      </c>
      <c r="AT276" s="8">
        <f t="shared" si="78"/>
        <v>46296</v>
      </c>
      <c r="AU276" s="8">
        <f t="shared" si="78"/>
        <v>46327</v>
      </c>
      <c r="AV276" s="8">
        <f t="shared" si="78"/>
        <v>46357</v>
      </c>
      <c r="AW276" s="8">
        <f t="shared" si="78"/>
        <v>46388</v>
      </c>
    </row>
    <row r="277" spans="1:49" s="14" customFormat="1" x14ac:dyDescent="0.25">
      <c r="A277" s="124" t="s">
        <v>141</v>
      </c>
      <c r="B277" s="174"/>
      <c r="C277" s="143">
        <v>72</v>
      </c>
      <c r="D277" s="174"/>
      <c r="E277" s="144">
        <v>342</v>
      </c>
      <c r="F277" s="143">
        <v>239</v>
      </c>
      <c r="G277" s="174"/>
      <c r="H277" s="108">
        <v>174</v>
      </c>
      <c r="I277" s="174"/>
      <c r="J277" s="108">
        <v>82</v>
      </c>
      <c r="K277" s="174"/>
      <c r="L277" s="106">
        <f>H277+J277</f>
        <v>256</v>
      </c>
      <c r="M277" s="143">
        <v>215</v>
      </c>
      <c r="N277" s="143">
        <v>286</v>
      </c>
      <c r="O277" s="174"/>
      <c r="P277" s="143">
        <v>0</v>
      </c>
      <c r="Q277" s="174"/>
      <c r="R277" s="143">
        <v>0</v>
      </c>
      <c r="S277" s="124" t="s">
        <v>141</v>
      </c>
      <c r="T277" s="179"/>
      <c r="U277" s="180">
        <v>199</v>
      </c>
      <c r="V277" s="181"/>
      <c r="W277" s="174">
        <v>199</v>
      </c>
      <c r="X277" s="174"/>
      <c r="Y277" s="18">
        <f t="shared" ref="Y277:Y282" si="79">P277+W277</f>
        <v>199</v>
      </c>
      <c r="Z277" s="143">
        <v>293</v>
      </c>
      <c r="AA277" s="143">
        <v>280</v>
      </c>
      <c r="AB277" s="143">
        <v>324</v>
      </c>
      <c r="AC277" s="143">
        <v>394</v>
      </c>
      <c r="AD277" s="143">
        <v>266</v>
      </c>
      <c r="AE277" s="143">
        <v>294</v>
      </c>
      <c r="AF277" s="143">
        <v>241</v>
      </c>
      <c r="AG277" s="143">
        <v>210</v>
      </c>
      <c r="AH277" s="143">
        <v>223</v>
      </c>
      <c r="AI277" s="143">
        <v>226</v>
      </c>
      <c r="AJ277" s="143">
        <v>203</v>
      </c>
      <c r="AK277" s="143">
        <v>132</v>
      </c>
      <c r="AL277" s="143">
        <v>105</v>
      </c>
      <c r="AM277" s="143">
        <v>141</v>
      </c>
      <c r="AN277" s="143">
        <v>109</v>
      </c>
      <c r="AO277" s="143">
        <v>99</v>
      </c>
      <c r="AP277" s="143">
        <v>101</v>
      </c>
      <c r="AQ277" s="143">
        <v>73</v>
      </c>
      <c r="AR277" s="143"/>
      <c r="AS277" s="143"/>
      <c r="AT277" s="143"/>
      <c r="AU277" s="143"/>
      <c r="AV277" s="143"/>
      <c r="AW277" s="143"/>
    </row>
    <row r="278" spans="1:49" s="14" customFormat="1" x14ac:dyDescent="0.25">
      <c r="A278" s="124" t="s">
        <v>142</v>
      </c>
      <c r="B278" s="174"/>
      <c r="C278" s="143">
        <v>73</v>
      </c>
      <c r="D278" s="174"/>
      <c r="E278" s="144">
        <v>179</v>
      </c>
      <c r="F278" s="143">
        <v>171</v>
      </c>
      <c r="G278" s="174"/>
      <c r="H278" s="108">
        <v>0</v>
      </c>
      <c r="I278" s="174"/>
      <c r="J278" s="108">
        <v>0</v>
      </c>
      <c r="K278" s="174"/>
      <c r="L278" s="106">
        <f>H278+J278</f>
        <v>0</v>
      </c>
      <c r="M278" s="143">
        <v>0</v>
      </c>
      <c r="N278" s="143">
        <v>0</v>
      </c>
      <c r="O278" s="174"/>
      <c r="P278" s="143">
        <v>0</v>
      </c>
      <c r="Q278" s="174"/>
      <c r="R278" s="143">
        <v>0</v>
      </c>
      <c r="S278" s="124" t="s">
        <v>142</v>
      </c>
      <c r="T278" s="179"/>
      <c r="U278" s="180">
        <v>0</v>
      </c>
      <c r="V278" s="181"/>
      <c r="W278" s="174">
        <v>0</v>
      </c>
      <c r="X278" s="174"/>
      <c r="Y278" s="18">
        <f t="shared" si="79"/>
        <v>0</v>
      </c>
      <c r="Z278" s="143">
        <v>0</v>
      </c>
      <c r="AA278" s="143">
        <v>263</v>
      </c>
      <c r="AB278" s="143">
        <v>322</v>
      </c>
      <c r="AC278" s="143">
        <v>392</v>
      </c>
      <c r="AD278" s="143">
        <v>266</v>
      </c>
      <c r="AE278" s="143">
        <v>292</v>
      </c>
      <c r="AF278" s="143">
        <v>241</v>
      </c>
      <c r="AG278" s="143">
        <v>210</v>
      </c>
      <c r="AH278" s="143">
        <v>223</v>
      </c>
      <c r="AI278" s="143">
        <v>226</v>
      </c>
      <c r="AJ278" s="143">
        <v>210</v>
      </c>
      <c r="AK278" s="143">
        <v>132</v>
      </c>
      <c r="AL278" s="143">
        <v>104</v>
      </c>
      <c r="AM278" s="143">
        <v>139</v>
      </c>
      <c r="AN278" s="143">
        <v>110</v>
      </c>
      <c r="AO278" s="143">
        <v>100</v>
      </c>
      <c r="AP278" s="143">
        <v>99</v>
      </c>
      <c r="AQ278" s="143">
        <v>73</v>
      </c>
      <c r="AR278" s="143"/>
      <c r="AS278" s="143"/>
      <c r="AT278" s="143"/>
      <c r="AU278" s="143"/>
      <c r="AV278" s="143"/>
      <c r="AW278" s="143"/>
    </row>
    <row r="279" spans="1:49" s="14" customFormat="1" x14ac:dyDescent="0.25">
      <c r="A279" s="124" t="s">
        <v>143</v>
      </c>
      <c r="B279" s="174"/>
      <c r="C279" s="143">
        <v>0</v>
      </c>
      <c r="D279" s="174"/>
      <c r="E279" s="144">
        <v>0</v>
      </c>
      <c r="F279" s="143">
        <v>0</v>
      </c>
      <c r="G279" s="174"/>
      <c r="H279" s="108">
        <v>0</v>
      </c>
      <c r="I279" s="174"/>
      <c r="J279" s="108">
        <v>0</v>
      </c>
      <c r="K279" s="174"/>
      <c r="L279" s="106">
        <f>H279+J279</f>
        <v>0</v>
      </c>
      <c r="M279" s="143">
        <v>0</v>
      </c>
      <c r="N279" s="143">
        <v>0</v>
      </c>
      <c r="O279" s="174"/>
      <c r="P279" s="143">
        <v>0</v>
      </c>
      <c r="Q279" s="174"/>
      <c r="R279" s="143">
        <v>0</v>
      </c>
      <c r="S279" s="124" t="s">
        <v>143</v>
      </c>
      <c r="T279" s="179"/>
      <c r="U279" s="180">
        <v>0</v>
      </c>
      <c r="V279" s="181"/>
      <c r="W279" s="174">
        <v>0</v>
      </c>
      <c r="X279" s="174"/>
      <c r="Y279" s="18">
        <f t="shared" si="79"/>
        <v>0</v>
      </c>
      <c r="Z279" s="143">
        <v>0</v>
      </c>
      <c r="AA279" s="143">
        <v>0</v>
      </c>
      <c r="AB279" s="143">
        <v>0</v>
      </c>
      <c r="AC279" s="143">
        <v>0</v>
      </c>
      <c r="AD279" s="143">
        <v>0</v>
      </c>
      <c r="AE279" s="143">
        <v>0</v>
      </c>
      <c r="AF279" s="143">
        <v>0</v>
      </c>
      <c r="AG279" s="143">
        <v>0</v>
      </c>
      <c r="AH279" s="143">
        <v>0</v>
      </c>
      <c r="AI279" s="143">
        <v>0</v>
      </c>
      <c r="AJ279" s="143">
        <v>0</v>
      </c>
      <c r="AK279" s="143">
        <v>0</v>
      </c>
      <c r="AL279" s="143">
        <v>0</v>
      </c>
      <c r="AM279" s="143">
        <v>0</v>
      </c>
      <c r="AN279" s="143">
        <v>0</v>
      </c>
      <c r="AO279" s="143">
        <v>0</v>
      </c>
      <c r="AP279" s="143">
        <v>0</v>
      </c>
      <c r="AQ279" s="143">
        <v>0</v>
      </c>
      <c r="AR279" s="143"/>
      <c r="AS279" s="143"/>
      <c r="AT279" s="143"/>
      <c r="AU279" s="143"/>
      <c r="AV279" s="143"/>
      <c r="AW279" s="143"/>
    </row>
    <row r="280" spans="1:49" s="14" customFormat="1" x14ac:dyDescent="0.25">
      <c r="A280" s="124" t="s">
        <v>144</v>
      </c>
      <c r="B280" s="174"/>
      <c r="C280" s="143">
        <v>74</v>
      </c>
      <c r="D280" s="174"/>
      <c r="E280" s="144">
        <v>273</v>
      </c>
      <c r="F280" s="143">
        <v>239</v>
      </c>
      <c r="G280" s="174"/>
      <c r="H280" s="108">
        <v>174</v>
      </c>
      <c r="I280" s="174"/>
      <c r="J280" s="108">
        <v>82</v>
      </c>
      <c r="K280" s="174"/>
      <c r="L280" s="106">
        <f>H280+J280</f>
        <v>256</v>
      </c>
      <c r="M280" s="143">
        <v>215</v>
      </c>
      <c r="N280" s="143">
        <v>286</v>
      </c>
      <c r="O280" s="174"/>
      <c r="P280" s="143">
        <v>0</v>
      </c>
      <c r="Q280" s="174"/>
      <c r="R280" s="143">
        <v>0</v>
      </c>
      <c r="S280" s="124" t="s">
        <v>144</v>
      </c>
      <c r="T280" s="179"/>
      <c r="U280" s="180">
        <v>199</v>
      </c>
      <c r="V280" s="181"/>
      <c r="W280" s="174">
        <v>199</v>
      </c>
      <c r="X280" s="174"/>
      <c r="Y280" s="18">
        <f t="shared" si="79"/>
        <v>199</v>
      </c>
      <c r="Z280" s="143">
        <v>292</v>
      </c>
      <c r="AA280" s="143">
        <v>280</v>
      </c>
      <c r="AB280" s="143">
        <v>322</v>
      </c>
      <c r="AC280" s="143">
        <v>394</v>
      </c>
      <c r="AD280" s="143">
        <v>266</v>
      </c>
      <c r="AE280" s="143">
        <v>293</v>
      </c>
      <c r="AF280" s="143">
        <v>241</v>
      </c>
      <c r="AG280" s="143">
        <v>213</v>
      </c>
      <c r="AH280" s="143">
        <v>223</v>
      </c>
      <c r="AI280" s="143">
        <v>226</v>
      </c>
      <c r="AJ280" s="143">
        <v>202</v>
      </c>
      <c r="AK280" s="143">
        <v>133</v>
      </c>
      <c r="AL280" s="143">
        <v>106</v>
      </c>
      <c r="AM280" s="143">
        <v>140</v>
      </c>
      <c r="AN280" s="143">
        <v>109</v>
      </c>
      <c r="AO280" s="143">
        <v>99</v>
      </c>
      <c r="AP280" s="143">
        <v>100</v>
      </c>
      <c r="AQ280" s="143">
        <v>88</v>
      </c>
      <c r="AR280" s="143"/>
      <c r="AS280" s="143"/>
      <c r="AT280" s="143"/>
      <c r="AU280" s="143"/>
      <c r="AV280" s="143"/>
      <c r="AW280" s="143"/>
    </row>
    <row r="281" spans="1:49" s="14" customFormat="1" x14ac:dyDescent="0.25">
      <c r="A281" s="124" t="s">
        <v>145</v>
      </c>
      <c r="B281" s="174"/>
      <c r="C281" s="143">
        <v>61</v>
      </c>
      <c r="D281" s="174"/>
      <c r="E281" s="144">
        <v>154</v>
      </c>
      <c r="F281" s="143">
        <v>237</v>
      </c>
      <c r="G281" s="174"/>
      <c r="H281" s="108">
        <v>174</v>
      </c>
      <c r="I281" s="174"/>
      <c r="J281" s="108">
        <v>83</v>
      </c>
      <c r="K281" s="174"/>
      <c r="L281" s="106">
        <f>H281+J281</f>
        <v>257</v>
      </c>
      <c r="M281" s="143">
        <v>215</v>
      </c>
      <c r="N281" s="143">
        <v>286</v>
      </c>
      <c r="O281" s="174"/>
      <c r="P281" s="143">
        <v>0</v>
      </c>
      <c r="Q281" s="174"/>
      <c r="R281" s="143">
        <v>0</v>
      </c>
      <c r="S281" s="124" t="s">
        <v>145</v>
      </c>
      <c r="T281" s="179"/>
      <c r="U281" s="180">
        <v>199</v>
      </c>
      <c r="V281" s="181"/>
      <c r="W281" s="174">
        <v>199</v>
      </c>
      <c r="X281" s="174"/>
      <c r="Y281" s="18">
        <f t="shared" si="79"/>
        <v>199</v>
      </c>
      <c r="Z281" s="143">
        <v>292</v>
      </c>
      <c r="AA281" s="143">
        <v>279</v>
      </c>
      <c r="AB281" s="143">
        <v>321</v>
      </c>
      <c r="AC281" s="143">
        <v>393</v>
      </c>
      <c r="AD281" s="143">
        <v>266</v>
      </c>
      <c r="AE281" s="143">
        <v>292</v>
      </c>
      <c r="AF281" s="143">
        <v>241</v>
      </c>
      <c r="AG281" s="143">
        <v>210</v>
      </c>
      <c r="AH281" s="143">
        <v>222</v>
      </c>
      <c r="AI281" s="143">
        <v>226</v>
      </c>
      <c r="AJ281" s="143">
        <v>202</v>
      </c>
      <c r="AK281" s="143">
        <v>133</v>
      </c>
      <c r="AL281" s="143">
        <v>106</v>
      </c>
      <c r="AM281" s="143">
        <v>139</v>
      </c>
      <c r="AN281" s="143">
        <v>110</v>
      </c>
      <c r="AO281" s="143">
        <v>99</v>
      </c>
      <c r="AP281" s="143">
        <v>100</v>
      </c>
      <c r="AQ281" s="143">
        <v>73</v>
      </c>
      <c r="AR281" s="143"/>
      <c r="AS281" s="143"/>
      <c r="AT281" s="143"/>
      <c r="AU281" s="143"/>
      <c r="AV281" s="143"/>
      <c r="AW281" s="143"/>
    </row>
    <row r="282" spans="1:49" s="14" customFormat="1" x14ac:dyDescent="0.25">
      <c r="A282" s="124" t="s">
        <v>146</v>
      </c>
      <c r="B282" s="174"/>
      <c r="C282" s="143"/>
      <c r="D282" s="174"/>
      <c r="E282" s="144"/>
      <c r="F282" s="143"/>
      <c r="G282" s="174"/>
      <c r="H282" s="108"/>
      <c r="I282" s="174"/>
      <c r="J282" s="108"/>
      <c r="K282" s="174"/>
      <c r="L282" s="106"/>
      <c r="M282" s="143"/>
      <c r="N282" s="143"/>
      <c r="O282" s="174"/>
      <c r="P282" s="143">
        <v>0</v>
      </c>
      <c r="Q282" s="174"/>
      <c r="R282" s="143">
        <v>0</v>
      </c>
      <c r="S282" s="124" t="s">
        <v>146</v>
      </c>
      <c r="T282" s="179"/>
      <c r="U282" s="182">
        <v>199</v>
      </c>
      <c r="V282" s="181"/>
      <c r="W282" s="181">
        <v>199</v>
      </c>
      <c r="X282" s="174"/>
      <c r="Y282" s="18">
        <f t="shared" si="79"/>
        <v>199</v>
      </c>
      <c r="Z282" s="143">
        <v>292</v>
      </c>
      <c r="AA282" s="143">
        <v>20</v>
      </c>
      <c r="AB282" s="143">
        <v>1</v>
      </c>
      <c r="AC282" s="143">
        <v>0</v>
      </c>
      <c r="AD282" s="143">
        <v>0</v>
      </c>
      <c r="AE282" s="143">
        <v>0</v>
      </c>
      <c r="AF282" s="143">
        <v>0</v>
      </c>
      <c r="AG282" s="143">
        <v>0</v>
      </c>
      <c r="AH282" s="143">
        <v>0</v>
      </c>
      <c r="AI282" s="143">
        <v>0</v>
      </c>
      <c r="AJ282" s="143">
        <v>0</v>
      </c>
      <c r="AK282" s="143">
        <v>0</v>
      </c>
      <c r="AL282" s="143">
        <v>0</v>
      </c>
      <c r="AM282" s="143">
        <v>0</v>
      </c>
      <c r="AN282" s="143">
        <v>0</v>
      </c>
      <c r="AO282" s="143">
        <v>0</v>
      </c>
      <c r="AP282" s="143">
        <v>0</v>
      </c>
      <c r="AQ282" s="143">
        <v>16</v>
      </c>
      <c r="AR282" s="143"/>
      <c r="AS282" s="143"/>
      <c r="AT282" s="143"/>
      <c r="AU282" s="143"/>
      <c r="AV282" s="143"/>
      <c r="AW282" s="143"/>
    </row>
    <row r="283" spans="1:49" s="23" customFormat="1" x14ac:dyDescent="0.25">
      <c r="A283" s="140" t="s">
        <v>15</v>
      </c>
      <c r="B283" s="183"/>
      <c r="C283" s="142">
        <f>SUM(C277:C281)</f>
        <v>280</v>
      </c>
      <c r="D283" s="183"/>
      <c r="E283" s="142">
        <f>SUM(E277:E281)</f>
        <v>948</v>
      </c>
      <c r="F283" s="142">
        <f>SUM(F277:F281)</f>
        <v>886</v>
      </c>
      <c r="G283" s="183"/>
      <c r="H283" s="142">
        <f>SUM(H277:H281)</f>
        <v>522</v>
      </c>
      <c r="I283" s="183"/>
      <c r="J283" s="142">
        <f>SUM(J277:J281)</f>
        <v>247</v>
      </c>
      <c r="K283" s="183"/>
      <c r="L283" s="142">
        <f>SUM(L277:L281)</f>
        <v>769</v>
      </c>
      <c r="M283" s="142">
        <f>SUM(M277:M281)</f>
        <v>645</v>
      </c>
      <c r="N283" s="142">
        <f>SUM(N277:N281)</f>
        <v>858</v>
      </c>
      <c r="O283" s="183"/>
      <c r="P283" s="142">
        <f>SUM(P277:P282)</f>
        <v>0</v>
      </c>
      <c r="Q283" s="183"/>
      <c r="R283" s="142">
        <f>SUM(R277:R282)</f>
        <v>0</v>
      </c>
      <c r="S283" s="140" t="s">
        <v>15</v>
      </c>
      <c r="T283" s="141"/>
      <c r="U283" s="184">
        <f>SUM(U277:U282)</f>
        <v>796</v>
      </c>
      <c r="V283" s="141"/>
      <c r="W283" s="136">
        <f>SUM(W277:W282)</f>
        <v>796</v>
      </c>
      <c r="X283" s="183"/>
      <c r="Y283" s="142">
        <f t="shared" ref="Y283:AW283" si="80">SUM(Y277:Y282)</f>
        <v>796</v>
      </c>
      <c r="Z283" s="142">
        <f t="shared" si="80"/>
        <v>1169</v>
      </c>
      <c r="AA283" s="142">
        <f t="shared" si="80"/>
        <v>1122</v>
      </c>
      <c r="AB283" s="142">
        <f t="shared" si="80"/>
        <v>1290</v>
      </c>
      <c r="AC283" s="142">
        <f t="shared" si="80"/>
        <v>1573</v>
      </c>
      <c r="AD283" s="142">
        <f t="shared" si="80"/>
        <v>1064</v>
      </c>
      <c r="AE283" s="142">
        <f t="shared" si="80"/>
        <v>1171</v>
      </c>
      <c r="AF283" s="142">
        <f t="shared" si="80"/>
        <v>964</v>
      </c>
      <c r="AG283" s="142">
        <f t="shared" si="80"/>
        <v>843</v>
      </c>
      <c r="AH283" s="142">
        <f t="shared" si="80"/>
        <v>891</v>
      </c>
      <c r="AI283" s="142">
        <f t="shared" si="80"/>
        <v>904</v>
      </c>
      <c r="AJ283" s="142">
        <f t="shared" si="80"/>
        <v>817</v>
      </c>
      <c r="AK283" s="142">
        <f t="shared" si="80"/>
        <v>530</v>
      </c>
      <c r="AL283" s="142">
        <f t="shared" si="80"/>
        <v>421</v>
      </c>
      <c r="AM283" s="142">
        <f t="shared" si="80"/>
        <v>559</v>
      </c>
      <c r="AN283" s="142">
        <f t="shared" si="80"/>
        <v>438</v>
      </c>
      <c r="AO283" s="142">
        <f t="shared" si="80"/>
        <v>397</v>
      </c>
      <c r="AP283" s="142">
        <f t="shared" si="80"/>
        <v>400</v>
      </c>
      <c r="AQ283" s="142">
        <f t="shared" si="80"/>
        <v>323</v>
      </c>
      <c r="AR283" s="142">
        <f t="shared" si="80"/>
        <v>0</v>
      </c>
      <c r="AS283" s="142">
        <f t="shared" si="80"/>
        <v>0</v>
      </c>
      <c r="AT283" s="142">
        <f t="shared" si="80"/>
        <v>0</v>
      </c>
      <c r="AU283" s="142">
        <f t="shared" si="80"/>
        <v>0</v>
      </c>
      <c r="AV283" s="142">
        <f t="shared" si="80"/>
        <v>0</v>
      </c>
      <c r="AW283" s="142">
        <f t="shared" si="80"/>
        <v>0</v>
      </c>
    </row>
    <row r="285" spans="1:49" s="9" customFormat="1" ht="25.5" x14ac:dyDescent="0.25">
      <c r="A285" s="4" t="s">
        <v>147</v>
      </c>
      <c r="B285" s="5" t="str">
        <f>B$4</f>
        <v>Meta Parcial</v>
      </c>
      <c r="C285" s="5" t="str">
        <f t="shared" ref="C285:AW285" si="81">C$4</f>
        <v>10-31-jul-24</v>
      </c>
      <c r="D285" s="5" t="str">
        <f t="shared" si="81"/>
        <v>Meta Mensal</v>
      </c>
      <c r="E285" s="5">
        <f t="shared" si="81"/>
        <v>45505</v>
      </c>
      <c r="F285" s="5">
        <f t="shared" si="81"/>
        <v>45536</v>
      </c>
      <c r="G285" s="5" t="str">
        <f t="shared" si="81"/>
        <v>Meta Parcial</v>
      </c>
      <c r="H285" s="5" t="str">
        <f t="shared" si="81"/>
        <v>01-09-Out-24</v>
      </c>
      <c r="I285" s="5" t="str">
        <f t="shared" si="81"/>
        <v>Meta Parcial</v>
      </c>
      <c r="J285" s="5" t="str">
        <f t="shared" si="81"/>
        <v>10-31-Out-24</v>
      </c>
      <c r="K285" s="5" t="str">
        <f t="shared" si="81"/>
        <v>Meta Mensal</v>
      </c>
      <c r="L285" s="5">
        <f t="shared" si="81"/>
        <v>45566</v>
      </c>
      <c r="M285" s="5">
        <f t="shared" si="81"/>
        <v>45597</v>
      </c>
      <c r="N285" s="5">
        <f t="shared" si="81"/>
        <v>45627</v>
      </c>
      <c r="O285" s="5" t="str">
        <f t="shared" si="81"/>
        <v>Meta Parcial</v>
      </c>
      <c r="P285" s="5" t="str">
        <f t="shared" si="81"/>
        <v>01-09/jan de 2025</v>
      </c>
      <c r="Q285" s="5" t="str">
        <f t="shared" si="81"/>
        <v>Meta Parcial</v>
      </c>
      <c r="R285" s="5" t="str">
        <f t="shared" si="81"/>
        <v>01-04/jan de 2025</v>
      </c>
      <c r="S285" s="7" t="s">
        <v>148</v>
      </c>
      <c r="T285" s="8" t="str">
        <f>T$4</f>
        <v>Meta Parcial</v>
      </c>
      <c r="U285" s="8" t="str">
        <f>U$4</f>
        <v>05-31/jan de 2025</v>
      </c>
      <c r="V285" s="8" t="str">
        <f>V$4</f>
        <v>Meta Parcial</v>
      </c>
      <c r="W285" s="8" t="str">
        <f>W$4</f>
        <v>10-31/jan de 2025</v>
      </c>
      <c r="X285" s="8" t="s">
        <v>6</v>
      </c>
      <c r="Y285" s="8">
        <f t="shared" si="81"/>
        <v>45658</v>
      </c>
      <c r="Z285" s="8">
        <f t="shared" si="81"/>
        <v>45689</v>
      </c>
      <c r="AA285" s="8">
        <f t="shared" si="81"/>
        <v>45717</v>
      </c>
      <c r="AB285" s="8">
        <f t="shared" si="81"/>
        <v>45748</v>
      </c>
      <c r="AC285" s="8">
        <f t="shared" si="81"/>
        <v>45778</v>
      </c>
      <c r="AD285" s="8">
        <f t="shared" si="81"/>
        <v>45809</v>
      </c>
      <c r="AE285" s="8">
        <f t="shared" si="81"/>
        <v>45839</v>
      </c>
      <c r="AF285" s="8">
        <f t="shared" si="81"/>
        <v>45870</v>
      </c>
      <c r="AG285" s="8">
        <f t="shared" si="81"/>
        <v>45901</v>
      </c>
      <c r="AH285" s="8">
        <f t="shared" si="81"/>
        <v>45931</v>
      </c>
      <c r="AI285" s="8">
        <f t="shared" si="81"/>
        <v>45962</v>
      </c>
      <c r="AJ285" s="8">
        <f t="shared" si="81"/>
        <v>45992</v>
      </c>
      <c r="AK285" s="8">
        <f t="shared" si="81"/>
        <v>46023</v>
      </c>
      <c r="AL285" s="8">
        <f t="shared" si="81"/>
        <v>46054</v>
      </c>
      <c r="AM285" s="8">
        <f t="shared" si="81"/>
        <v>46082</v>
      </c>
      <c r="AN285" s="8">
        <f t="shared" si="81"/>
        <v>46113</v>
      </c>
      <c r="AO285" s="8">
        <f t="shared" si="81"/>
        <v>46143</v>
      </c>
      <c r="AP285" s="8">
        <f t="shared" si="81"/>
        <v>46174</v>
      </c>
      <c r="AQ285" s="8">
        <f t="shared" si="81"/>
        <v>46204</v>
      </c>
      <c r="AR285" s="8">
        <f t="shared" si="81"/>
        <v>46235</v>
      </c>
      <c r="AS285" s="8">
        <f t="shared" si="81"/>
        <v>46266</v>
      </c>
      <c r="AT285" s="8">
        <f t="shared" si="81"/>
        <v>46296</v>
      </c>
      <c r="AU285" s="8">
        <f t="shared" si="81"/>
        <v>46327</v>
      </c>
      <c r="AV285" s="8">
        <f t="shared" si="81"/>
        <v>46357</v>
      </c>
      <c r="AW285" s="8">
        <f t="shared" si="81"/>
        <v>46388</v>
      </c>
    </row>
    <row r="286" spans="1:49" s="14" customFormat="1" x14ac:dyDescent="0.25">
      <c r="A286" s="15" t="s">
        <v>149</v>
      </c>
      <c r="B286" s="18">
        <f>(D286/31)*22</f>
        <v>170.32258064516128</v>
      </c>
      <c r="C286" s="143">
        <v>0</v>
      </c>
      <c r="D286" s="18">
        <v>240</v>
      </c>
      <c r="E286" s="144">
        <v>0</v>
      </c>
      <c r="F286" s="143">
        <v>0</v>
      </c>
      <c r="G286" s="106">
        <f>(K286/31)*9</f>
        <v>69.677419354838719</v>
      </c>
      <c r="H286" s="108">
        <v>0</v>
      </c>
      <c r="I286" s="106">
        <f>(K286/31)*22</f>
        <v>170.32258064516128</v>
      </c>
      <c r="J286" s="108">
        <v>0</v>
      </c>
      <c r="K286" s="106">
        <f>D286</f>
        <v>240</v>
      </c>
      <c r="L286" s="106">
        <f>H286+J286</f>
        <v>0</v>
      </c>
      <c r="M286" s="143">
        <v>0</v>
      </c>
      <c r="N286" s="143">
        <v>0</v>
      </c>
      <c r="O286" s="106">
        <f>ROUND((K286/31)*9,0)</f>
        <v>70</v>
      </c>
      <c r="P286" s="143">
        <v>0</v>
      </c>
      <c r="Q286" s="106">
        <f>ROUND((K286/31)*4,0)</f>
        <v>31</v>
      </c>
      <c r="R286" s="143">
        <v>0</v>
      </c>
      <c r="S286" s="15" t="s">
        <v>149</v>
      </c>
      <c r="T286" s="106">
        <f>ROUND((X286/31)*27,0)</f>
        <v>157</v>
      </c>
      <c r="U286" s="132">
        <v>0</v>
      </c>
      <c r="V286" s="106">
        <f>ROUND((X286/31)*22,0)</f>
        <v>128</v>
      </c>
      <c r="W286" s="132">
        <v>0</v>
      </c>
      <c r="X286" s="106">
        <v>180</v>
      </c>
      <c r="Y286" s="18">
        <f>P286+W286</f>
        <v>0</v>
      </c>
      <c r="Z286" s="143">
        <v>0</v>
      </c>
      <c r="AA286" s="143">
        <v>0</v>
      </c>
      <c r="AB286" s="143">
        <v>0</v>
      </c>
      <c r="AC286" s="143">
        <v>0</v>
      </c>
      <c r="AD286" s="143">
        <v>0</v>
      </c>
      <c r="AE286" s="143">
        <v>0</v>
      </c>
      <c r="AF286" s="143">
        <v>0</v>
      </c>
      <c r="AG286" s="143">
        <v>0</v>
      </c>
      <c r="AH286" s="143">
        <v>0</v>
      </c>
      <c r="AI286" s="143">
        <v>0</v>
      </c>
      <c r="AJ286" s="143">
        <v>0</v>
      </c>
      <c r="AK286" s="143">
        <v>0</v>
      </c>
      <c r="AL286" s="143">
        <v>0</v>
      </c>
      <c r="AM286" s="143">
        <v>0</v>
      </c>
      <c r="AN286" s="143">
        <v>0</v>
      </c>
      <c r="AO286" s="143">
        <v>0</v>
      </c>
      <c r="AP286" s="143">
        <v>0</v>
      </c>
      <c r="AQ286" s="143">
        <v>0</v>
      </c>
      <c r="AR286" s="143"/>
      <c r="AS286" s="143"/>
      <c r="AT286" s="143"/>
      <c r="AU286" s="143"/>
      <c r="AV286" s="143"/>
      <c r="AW286" s="143"/>
    </row>
    <row r="287" spans="1:49" s="14" customFormat="1" x14ac:dyDescent="0.25">
      <c r="A287" s="15" t="s">
        <v>150</v>
      </c>
      <c r="B287" s="18">
        <f>(D287/31)*22</f>
        <v>255.48387096774195</v>
      </c>
      <c r="C287" s="143">
        <v>0</v>
      </c>
      <c r="D287" s="18">
        <v>360</v>
      </c>
      <c r="E287" s="144">
        <v>0</v>
      </c>
      <c r="F287" s="143">
        <v>0</v>
      </c>
      <c r="G287" s="106">
        <f>(K287/31)*9</f>
        <v>104.51612903225806</v>
      </c>
      <c r="H287" s="108">
        <v>0</v>
      </c>
      <c r="I287" s="106">
        <f>(K287/31)*22</f>
        <v>255.48387096774195</v>
      </c>
      <c r="J287" s="108">
        <v>0</v>
      </c>
      <c r="K287" s="106">
        <f>D287</f>
        <v>360</v>
      </c>
      <c r="L287" s="106">
        <f>H287+J287</f>
        <v>0</v>
      </c>
      <c r="M287" s="143">
        <v>0</v>
      </c>
      <c r="N287" s="143">
        <v>0</v>
      </c>
      <c r="O287" s="106">
        <f>ROUND((K287/31)*9,0)</f>
        <v>105</v>
      </c>
      <c r="P287" s="143">
        <v>0</v>
      </c>
      <c r="Q287" s="106">
        <f>ROUND((K287/31)*4,0)</f>
        <v>46</v>
      </c>
      <c r="R287" s="143">
        <v>0</v>
      </c>
      <c r="S287" s="15" t="s">
        <v>150</v>
      </c>
      <c r="T287" s="106">
        <f>ROUND((X287/31)*27,0)</f>
        <v>235</v>
      </c>
      <c r="U287" s="132">
        <v>0</v>
      </c>
      <c r="V287" s="106">
        <f>ROUND((X287/31)*22,0)</f>
        <v>192</v>
      </c>
      <c r="W287" s="132">
        <v>0</v>
      </c>
      <c r="X287" s="106">
        <v>270</v>
      </c>
      <c r="Y287" s="18">
        <f>P287+W287</f>
        <v>0</v>
      </c>
      <c r="Z287" s="143">
        <v>0</v>
      </c>
      <c r="AA287" s="143">
        <v>0</v>
      </c>
      <c r="AB287" s="143">
        <v>0</v>
      </c>
      <c r="AC287" s="143">
        <v>0</v>
      </c>
      <c r="AD287" s="143">
        <v>0</v>
      </c>
      <c r="AE287" s="143">
        <v>0</v>
      </c>
      <c r="AF287" s="143">
        <v>0</v>
      </c>
      <c r="AG287" s="143">
        <v>0</v>
      </c>
      <c r="AH287" s="143">
        <v>0</v>
      </c>
      <c r="AI287" s="143">
        <v>0</v>
      </c>
      <c r="AJ287" s="143">
        <v>0</v>
      </c>
      <c r="AK287" s="143">
        <v>0</v>
      </c>
      <c r="AL287" s="143">
        <v>0</v>
      </c>
      <c r="AM287" s="143">
        <v>0</v>
      </c>
      <c r="AN287" s="143">
        <v>0</v>
      </c>
      <c r="AO287" s="143">
        <v>0</v>
      </c>
      <c r="AP287" s="143">
        <v>0</v>
      </c>
      <c r="AQ287" s="143">
        <v>0</v>
      </c>
      <c r="AR287" s="143"/>
      <c r="AS287" s="143"/>
      <c r="AT287" s="143"/>
      <c r="AU287" s="143"/>
      <c r="AV287" s="143"/>
      <c r="AW287" s="143"/>
    </row>
    <row r="288" spans="1:49" s="23" customFormat="1" x14ac:dyDescent="0.25">
      <c r="A288" s="19" t="s">
        <v>15</v>
      </c>
      <c r="B288" s="22">
        <f>SUM(B286:B287)</f>
        <v>425.80645161290323</v>
      </c>
      <c r="C288" s="22">
        <f>SUM(C286:C287)</f>
        <v>0</v>
      </c>
      <c r="D288" s="22">
        <f>SUM(D286:D287)</f>
        <v>600</v>
      </c>
      <c r="E288" s="22">
        <f t="shared" ref="E288:R288" si="82">SUM(E286:E287)</f>
        <v>0</v>
      </c>
      <c r="F288" s="22">
        <f t="shared" si="82"/>
        <v>0</v>
      </c>
      <c r="G288" s="22">
        <f t="shared" si="82"/>
        <v>174.19354838709677</v>
      </c>
      <c r="H288" s="22">
        <f t="shared" si="82"/>
        <v>0</v>
      </c>
      <c r="I288" s="22">
        <f t="shared" si="82"/>
        <v>425.80645161290323</v>
      </c>
      <c r="J288" s="22">
        <f t="shared" si="82"/>
        <v>0</v>
      </c>
      <c r="K288" s="22">
        <f t="shared" si="82"/>
        <v>600</v>
      </c>
      <c r="L288" s="22">
        <f t="shared" si="82"/>
        <v>0</v>
      </c>
      <c r="M288" s="22">
        <f t="shared" si="82"/>
        <v>0</v>
      </c>
      <c r="N288" s="22">
        <f t="shared" si="82"/>
        <v>0</v>
      </c>
      <c r="O288" s="22">
        <f t="shared" si="82"/>
        <v>175</v>
      </c>
      <c r="P288" s="22">
        <f t="shared" si="82"/>
        <v>0</v>
      </c>
      <c r="Q288" s="22">
        <f t="shared" si="82"/>
        <v>77</v>
      </c>
      <c r="R288" s="22">
        <f t="shared" si="82"/>
        <v>0</v>
      </c>
      <c r="S288" s="19" t="s">
        <v>15</v>
      </c>
      <c r="T288" s="22">
        <f>SUM(T286:T287)</f>
        <v>392</v>
      </c>
      <c r="U288" s="22">
        <f>SUM(U286:U287)</f>
        <v>0</v>
      </c>
      <c r="V288" s="22">
        <f>SUM(V286:V287)</f>
        <v>320</v>
      </c>
      <c r="W288" s="22">
        <f>SUM(W286:W287)</f>
        <v>0</v>
      </c>
      <c r="X288" s="22">
        <f t="shared" ref="X288:AW288" si="83">SUM(X286:X287)</f>
        <v>450</v>
      </c>
      <c r="Y288" s="22">
        <f t="shared" si="83"/>
        <v>0</v>
      </c>
      <c r="Z288" s="22">
        <f t="shared" si="83"/>
        <v>0</v>
      </c>
      <c r="AA288" s="22">
        <f t="shared" si="83"/>
        <v>0</v>
      </c>
      <c r="AB288" s="22">
        <f t="shared" si="83"/>
        <v>0</v>
      </c>
      <c r="AC288" s="22">
        <f t="shared" si="83"/>
        <v>0</v>
      </c>
      <c r="AD288" s="22">
        <f t="shared" si="83"/>
        <v>0</v>
      </c>
      <c r="AE288" s="22">
        <f t="shared" si="83"/>
        <v>0</v>
      </c>
      <c r="AF288" s="22">
        <f t="shared" si="83"/>
        <v>0</v>
      </c>
      <c r="AG288" s="22">
        <f t="shared" si="83"/>
        <v>0</v>
      </c>
      <c r="AH288" s="22">
        <f t="shared" si="83"/>
        <v>0</v>
      </c>
      <c r="AI288" s="22">
        <f t="shared" si="83"/>
        <v>0</v>
      </c>
      <c r="AJ288" s="22">
        <f t="shared" si="83"/>
        <v>0</v>
      </c>
      <c r="AK288" s="22">
        <f t="shared" si="83"/>
        <v>0</v>
      </c>
      <c r="AL288" s="22">
        <f t="shared" si="83"/>
        <v>0</v>
      </c>
      <c r="AM288" s="22">
        <f t="shared" si="83"/>
        <v>0</v>
      </c>
      <c r="AN288" s="22">
        <f t="shared" si="83"/>
        <v>0</v>
      </c>
      <c r="AO288" s="22">
        <f t="shared" si="83"/>
        <v>0</v>
      </c>
      <c r="AP288" s="22">
        <f t="shared" si="83"/>
        <v>0</v>
      </c>
      <c r="AQ288" s="22">
        <f t="shared" si="83"/>
        <v>0</v>
      </c>
      <c r="AR288" s="22">
        <f t="shared" si="83"/>
        <v>0</v>
      </c>
      <c r="AS288" s="22">
        <f t="shared" si="83"/>
        <v>0</v>
      </c>
      <c r="AT288" s="22">
        <f t="shared" si="83"/>
        <v>0</v>
      </c>
      <c r="AU288" s="22">
        <f t="shared" si="83"/>
        <v>0</v>
      </c>
      <c r="AV288" s="22">
        <f t="shared" si="83"/>
        <v>0</v>
      </c>
      <c r="AW288" s="22">
        <f t="shared" si="83"/>
        <v>0</v>
      </c>
    </row>
    <row r="290" spans="1:49" s="9" customFormat="1" ht="25.5" x14ac:dyDescent="0.25">
      <c r="A290" s="4" t="s">
        <v>151</v>
      </c>
      <c r="B290" s="5" t="str">
        <f>B$4</f>
        <v>Meta Parcial</v>
      </c>
      <c r="C290" s="5" t="str">
        <f t="shared" ref="C290:AW290" si="84">C$4</f>
        <v>10-31-jul-24</v>
      </c>
      <c r="D290" s="5" t="str">
        <f t="shared" si="84"/>
        <v>Meta Mensal</v>
      </c>
      <c r="E290" s="5">
        <f t="shared" si="84"/>
        <v>45505</v>
      </c>
      <c r="F290" s="5">
        <f t="shared" si="84"/>
        <v>45536</v>
      </c>
      <c r="G290" s="5" t="str">
        <f t="shared" si="84"/>
        <v>Meta Parcial</v>
      </c>
      <c r="H290" s="5" t="str">
        <f t="shared" si="84"/>
        <v>01-09-Out-24</v>
      </c>
      <c r="I290" s="5" t="str">
        <f t="shared" si="84"/>
        <v>Meta Parcial</v>
      </c>
      <c r="J290" s="5" t="str">
        <f t="shared" si="84"/>
        <v>10-31-Out-24</v>
      </c>
      <c r="K290" s="5" t="str">
        <f t="shared" si="84"/>
        <v>Meta Mensal</v>
      </c>
      <c r="L290" s="5">
        <f t="shared" si="84"/>
        <v>45566</v>
      </c>
      <c r="M290" s="5">
        <f t="shared" si="84"/>
        <v>45597</v>
      </c>
      <c r="N290" s="5">
        <f t="shared" si="84"/>
        <v>45627</v>
      </c>
      <c r="O290" s="5" t="str">
        <f t="shared" si="84"/>
        <v>Meta Parcial</v>
      </c>
      <c r="P290" s="5" t="str">
        <f t="shared" si="84"/>
        <v>01-09/jan de 2025</v>
      </c>
      <c r="Q290" s="5" t="str">
        <f t="shared" si="84"/>
        <v>Meta Parcial</v>
      </c>
      <c r="R290" s="5" t="str">
        <f t="shared" si="84"/>
        <v>01-04/jan de 2025</v>
      </c>
      <c r="S290" s="7" t="s">
        <v>152</v>
      </c>
      <c r="T290" s="8" t="str">
        <f>T$4</f>
        <v>Meta Parcial</v>
      </c>
      <c r="U290" s="8" t="str">
        <f>U$4</f>
        <v>05-31/jan de 2025</v>
      </c>
      <c r="V290" s="8" t="str">
        <f>V$4</f>
        <v>Meta Parcial</v>
      </c>
      <c r="W290" s="8" t="str">
        <f>W$4</f>
        <v>10-31/jan de 2025</v>
      </c>
      <c r="X290" s="8" t="s">
        <v>6</v>
      </c>
      <c r="Y290" s="8">
        <f t="shared" si="84"/>
        <v>45658</v>
      </c>
      <c r="Z290" s="8">
        <f t="shared" si="84"/>
        <v>45689</v>
      </c>
      <c r="AA290" s="8">
        <f t="shared" si="84"/>
        <v>45717</v>
      </c>
      <c r="AB290" s="8">
        <f t="shared" si="84"/>
        <v>45748</v>
      </c>
      <c r="AC290" s="8">
        <f t="shared" si="84"/>
        <v>45778</v>
      </c>
      <c r="AD290" s="8">
        <f t="shared" si="84"/>
        <v>45809</v>
      </c>
      <c r="AE290" s="8">
        <f t="shared" si="84"/>
        <v>45839</v>
      </c>
      <c r="AF290" s="8">
        <f t="shared" si="84"/>
        <v>45870</v>
      </c>
      <c r="AG290" s="8">
        <f t="shared" si="84"/>
        <v>45901</v>
      </c>
      <c r="AH290" s="8">
        <f t="shared" si="84"/>
        <v>45931</v>
      </c>
      <c r="AI290" s="8">
        <f t="shared" si="84"/>
        <v>45962</v>
      </c>
      <c r="AJ290" s="8">
        <f t="shared" si="84"/>
        <v>45992</v>
      </c>
      <c r="AK290" s="8">
        <f t="shared" si="84"/>
        <v>46023</v>
      </c>
      <c r="AL290" s="8">
        <f t="shared" si="84"/>
        <v>46054</v>
      </c>
      <c r="AM290" s="8">
        <f t="shared" si="84"/>
        <v>46082</v>
      </c>
      <c r="AN290" s="8">
        <f t="shared" si="84"/>
        <v>46113</v>
      </c>
      <c r="AO290" s="8">
        <f t="shared" si="84"/>
        <v>46143</v>
      </c>
      <c r="AP290" s="8">
        <f t="shared" si="84"/>
        <v>46174</v>
      </c>
      <c r="AQ290" s="8">
        <f t="shared" si="84"/>
        <v>46204</v>
      </c>
      <c r="AR290" s="8">
        <f t="shared" si="84"/>
        <v>46235</v>
      </c>
      <c r="AS290" s="8">
        <f t="shared" si="84"/>
        <v>46266</v>
      </c>
      <c r="AT290" s="8">
        <f t="shared" si="84"/>
        <v>46296</v>
      </c>
      <c r="AU290" s="8">
        <f t="shared" si="84"/>
        <v>46327</v>
      </c>
      <c r="AV290" s="8">
        <f t="shared" si="84"/>
        <v>46357</v>
      </c>
      <c r="AW290" s="8">
        <f t="shared" si="84"/>
        <v>46388</v>
      </c>
    </row>
    <row r="291" spans="1:49" s="14" customFormat="1" x14ac:dyDescent="0.25">
      <c r="A291" s="15" t="s">
        <v>153</v>
      </c>
      <c r="B291" s="18">
        <f>(D291/31)*22</f>
        <v>78.064516129032256</v>
      </c>
      <c r="C291" s="106">
        <v>0</v>
      </c>
      <c r="D291" s="18">
        <v>110</v>
      </c>
      <c r="E291" s="107">
        <v>0</v>
      </c>
      <c r="F291" s="106">
        <v>0</v>
      </c>
      <c r="G291" s="106">
        <f>(K291/31)*9</f>
        <v>31.93548387096774</v>
      </c>
      <c r="H291" s="108">
        <v>0</v>
      </c>
      <c r="I291" s="106">
        <f>(K291/31)*22</f>
        <v>78.064516129032256</v>
      </c>
      <c r="J291" s="108">
        <v>0</v>
      </c>
      <c r="K291" s="106">
        <f>D291</f>
        <v>110</v>
      </c>
      <c r="L291" s="106">
        <f>H291+J291</f>
        <v>0</v>
      </c>
      <c r="M291" s="106">
        <v>0</v>
      </c>
      <c r="N291" s="106">
        <v>0</v>
      </c>
      <c r="O291" s="106">
        <f>ROUND((K291/31)*9,0)</f>
        <v>32</v>
      </c>
      <c r="P291" s="106">
        <v>0</v>
      </c>
      <c r="Q291" s="106">
        <f>ROUND((K291/31)*4,0)</f>
        <v>14</v>
      </c>
      <c r="R291" s="106">
        <v>0</v>
      </c>
      <c r="S291" s="15" t="s">
        <v>153</v>
      </c>
      <c r="T291" s="106">
        <f>ROUND((X291/31)*27,0)</f>
        <v>70</v>
      </c>
      <c r="U291" s="132">
        <v>0</v>
      </c>
      <c r="V291" s="106">
        <f>ROUND((X291/31)*22,0)</f>
        <v>57</v>
      </c>
      <c r="W291" s="106">
        <v>0</v>
      </c>
      <c r="X291" s="106">
        <v>80</v>
      </c>
      <c r="Y291" s="18">
        <f>P291+W291</f>
        <v>0</v>
      </c>
      <c r="Z291" s="106">
        <v>0</v>
      </c>
      <c r="AA291" s="106">
        <v>0</v>
      </c>
      <c r="AB291" s="106">
        <v>0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0</v>
      </c>
      <c r="AJ291" s="106">
        <v>0</v>
      </c>
      <c r="AK291" s="106">
        <v>0</v>
      </c>
      <c r="AL291" s="106">
        <v>0</v>
      </c>
      <c r="AM291" s="106">
        <v>0</v>
      </c>
      <c r="AN291" s="106">
        <v>0</v>
      </c>
      <c r="AO291" s="106">
        <v>0</v>
      </c>
      <c r="AP291" s="106">
        <v>0</v>
      </c>
      <c r="AQ291" s="106">
        <v>0</v>
      </c>
      <c r="AR291" s="106"/>
      <c r="AS291" s="106"/>
      <c r="AT291" s="106"/>
      <c r="AU291" s="106"/>
      <c r="AV291" s="106"/>
      <c r="AW291" s="106"/>
    </row>
    <row r="292" spans="1:49" s="14" customFormat="1" x14ac:dyDescent="0.25">
      <c r="A292" s="15" t="s">
        <v>154</v>
      </c>
      <c r="B292" s="18">
        <f>(D292/31)*22</f>
        <v>63.870967741935488</v>
      </c>
      <c r="C292" s="106">
        <v>0</v>
      </c>
      <c r="D292" s="18">
        <v>90</v>
      </c>
      <c r="E292" s="107">
        <v>0</v>
      </c>
      <c r="F292" s="106">
        <v>0</v>
      </c>
      <c r="G292" s="106">
        <f>(K292/31)*9</f>
        <v>26.129032258064516</v>
      </c>
      <c r="H292" s="108">
        <v>0</v>
      </c>
      <c r="I292" s="106">
        <f>(K292/31)*22</f>
        <v>63.870967741935488</v>
      </c>
      <c r="J292" s="108">
        <v>0</v>
      </c>
      <c r="K292" s="106">
        <f>D292</f>
        <v>90</v>
      </c>
      <c r="L292" s="106">
        <f>H292+J292</f>
        <v>0</v>
      </c>
      <c r="M292" s="106">
        <v>0</v>
      </c>
      <c r="N292" s="106">
        <v>0</v>
      </c>
      <c r="O292" s="106">
        <f>ROUND((K292/31)*9,0)</f>
        <v>26</v>
      </c>
      <c r="P292" s="106">
        <v>0</v>
      </c>
      <c r="Q292" s="106">
        <f>ROUND((K292/31)*4,0)</f>
        <v>12</v>
      </c>
      <c r="R292" s="106">
        <v>0</v>
      </c>
      <c r="S292" s="15" t="s">
        <v>154</v>
      </c>
      <c r="T292" s="106">
        <f>ROUND((X292/31)*27,0)</f>
        <v>52</v>
      </c>
      <c r="U292" s="132">
        <v>0</v>
      </c>
      <c r="V292" s="106">
        <f>ROUND((X292/31)*22,0)</f>
        <v>43</v>
      </c>
      <c r="W292" s="106">
        <v>0</v>
      </c>
      <c r="X292" s="106">
        <v>60</v>
      </c>
      <c r="Y292" s="18">
        <f>P292+W292</f>
        <v>0</v>
      </c>
      <c r="Z292" s="106">
        <v>0</v>
      </c>
      <c r="AA292" s="106">
        <v>0</v>
      </c>
      <c r="AB292" s="106">
        <v>0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0</v>
      </c>
      <c r="AJ292" s="106">
        <v>0</v>
      </c>
      <c r="AK292" s="106">
        <v>0</v>
      </c>
      <c r="AL292" s="106">
        <v>0</v>
      </c>
      <c r="AM292" s="106">
        <v>0</v>
      </c>
      <c r="AN292" s="106">
        <v>0</v>
      </c>
      <c r="AO292" s="106">
        <v>0</v>
      </c>
      <c r="AP292" s="106">
        <v>0</v>
      </c>
      <c r="AQ292" s="106">
        <v>0</v>
      </c>
      <c r="AR292" s="106"/>
      <c r="AS292" s="106"/>
      <c r="AT292" s="106"/>
      <c r="AU292" s="106"/>
      <c r="AV292" s="106"/>
      <c r="AW292" s="106"/>
    </row>
    <row r="293" spans="1:49" s="14" customFormat="1" x14ac:dyDescent="0.25">
      <c r="A293" s="15" t="s">
        <v>155</v>
      </c>
      <c r="B293" s="18">
        <f>(D293/31)*22</f>
        <v>42.58064516129032</v>
      </c>
      <c r="C293" s="106">
        <v>0</v>
      </c>
      <c r="D293" s="18">
        <v>60</v>
      </c>
      <c r="E293" s="107">
        <v>0</v>
      </c>
      <c r="F293" s="106">
        <v>0</v>
      </c>
      <c r="G293" s="106">
        <f>(K293/31)*9</f>
        <v>17.41935483870968</v>
      </c>
      <c r="H293" s="108">
        <v>0</v>
      </c>
      <c r="I293" s="106">
        <f>(K293/31)*22</f>
        <v>42.58064516129032</v>
      </c>
      <c r="J293" s="108">
        <v>0</v>
      </c>
      <c r="K293" s="106">
        <f>D293</f>
        <v>60</v>
      </c>
      <c r="L293" s="106">
        <f>H293+J293</f>
        <v>0</v>
      </c>
      <c r="M293" s="106">
        <v>0</v>
      </c>
      <c r="N293" s="106">
        <v>0</v>
      </c>
      <c r="O293" s="106">
        <f>ROUND((K293/31)*9,0)</f>
        <v>17</v>
      </c>
      <c r="P293" s="106">
        <v>0</v>
      </c>
      <c r="Q293" s="106">
        <f>ROUND((K293/31)*4,0)</f>
        <v>8</v>
      </c>
      <c r="R293" s="106">
        <v>0</v>
      </c>
      <c r="S293" s="15" t="s">
        <v>155</v>
      </c>
      <c r="T293" s="106">
        <f>ROUND((X293/31)*27,0)</f>
        <v>30</v>
      </c>
      <c r="U293" s="132">
        <v>0</v>
      </c>
      <c r="V293" s="106">
        <f>ROUND((X293/31)*22,0)</f>
        <v>25</v>
      </c>
      <c r="W293" s="106">
        <v>0</v>
      </c>
      <c r="X293" s="106">
        <v>35</v>
      </c>
      <c r="Y293" s="18">
        <f>P293+W293</f>
        <v>0</v>
      </c>
      <c r="Z293" s="106">
        <v>0</v>
      </c>
      <c r="AA293" s="106">
        <v>0</v>
      </c>
      <c r="AB293" s="106">
        <v>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0</v>
      </c>
      <c r="AJ293" s="106">
        <v>0</v>
      </c>
      <c r="AK293" s="106">
        <v>0</v>
      </c>
      <c r="AL293" s="106">
        <v>0</v>
      </c>
      <c r="AM293" s="106">
        <v>0</v>
      </c>
      <c r="AN293" s="106">
        <v>0</v>
      </c>
      <c r="AO293" s="106">
        <v>0</v>
      </c>
      <c r="AP293" s="106">
        <v>0</v>
      </c>
      <c r="AQ293" s="106">
        <v>0</v>
      </c>
      <c r="AR293" s="106"/>
      <c r="AS293" s="106"/>
      <c r="AT293" s="106"/>
      <c r="AU293" s="106"/>
      <c r="AV293" s="106"/>
      <c r="AW293" s="106"/>
    </row>
    <row r="294" spans="1:49" s="14" customFormat="1" x14ac:dyDescent="0.25">
      <c r="A294" s="15" t="s">
        <v>156</v>
      </c>
      <c r="B294" s="18">
        <f>(D294/31)*22</f>
        <v>63.870967741935488</v>
      </c>
      <c r="C294" s="106">
        <v>0</v>
      </c>
      <c r="D294" s="18">
        <v>90</v>
      </c>
      <c r="E294" s="107">
        <v>0</v>
      </c>
      <c r="F294" s="106">
        <v>0</v>
      </c>
      <c r="G294" s="106">
        <f>(K294/31)*9</f>
        <v>26.129032258064516</v>
      </c>
      <c r="H294" s="108">
        <v>0</v>
      </c>
      <c r="I294" s="106">
        <f>(K294/31)*22</f>
        <v>63.870967741935488</v>
      </c>
      <c r="J294" s="108">
        <v>0</v>
      </c>
      <c r="K294" s="106">
        <f>D294</f>
        <v>90</v>
      </c>
      <c r="L294" s="106">
        <f>H294+J294</f>
        <v>0</v>
      </c>
      <c r="M294" s="106">
        <v>0</v>
      </c>
      <c r="N294" s="106">
        <v>0</v>
      </c>
      <c r="O294" s="106">
        <f>ROUND((K294/31)*9,0)</f>
        <v>26</v>
      </c>
      <c r="P294" s="106">
        <v>0</v>
      </c>
      <c r="Q294" s="106">
        <f>ROUND((K294/31)*4,0)</f>
        <v>12</v>
      </c>
      <c r="R294" s="106">
        <v>0</v>
      </c>
      <c r="S294" s="15" t="s">
        <v>156</v>
      </c>
      <c r="T294" s="106">
        <f>ROUND((X294/31)*27,0)</f>
        <v>70</v>
      </c>
      <c r="U294" s="132">
        <v>0</v>
      </c>
      <c r="V294" s="106">
        <f>ROUND((X294/31)*22,0)</f>
        <v>57</v>
      </c>
      <c r="W294" s="106">
        <v>0</v>
      </c>
      <c r="X294" s="106">
        <v>80</v>
      </c>
      <c r="Y294" s="18">
        <f>P294+W294</f>
        <v>0</v>
      </c>
      <c r="Z294" s="106">
        <v>0</v>
      </c>
      <c r="AA294" s="106">
        <v>0</v>
      </c>
      <c r="AB294" s="106">
        <v>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0</v>
      </c>
      <c r="AJ294" s="106">
        <v>0</v>
      </c>
      <c r="AK294" s="106">
        <v>0</v>
      </c>
      <c r="AL294" s="106">
        <v>0</v>
      </c>
      <c r="AM294" s="106">
        <v>0</v>
      </c>
      <c r="AN294" s="106">
        <v>0</v>
      </c>
      <c r="AO294" s="106">
        <v>0</v>
      </c>
      <c r="AP294" s="106">
        <v>0</v>
      </c>
      <c r="AQ294" s="106">
        <v>0</v>
      </c>
      <c r="AR294" s="106"/>
      <c r="AS294" s="106"/>
      <c r="AT294" s="106"/>
      <c r="AU294" s="106"/>
      <c r="AV294" s="106"/>
      <c r="AW294" s="106"/>
    </row>
    <row r="295" spans="1:49" s="23" customFormat="1" x14ac:dyDescent="0.25">
      <c r="A295" s="19" t="s">
        <v>15</v>
      </c>
      <c r="B295" s="22">
        <f>SUM(B291:B294)</f>
        <v>248.38709677419354</v>
      </c>
      <c r="C295" s="22">
        <f>SUM(C291:C294)</f>
        <v>0</v>
      </c>
      <c r="D295" s="22">
        <f>SUM(D291:D294)</f>
        <v>350</v>
      </c>
      <c r="E295" s="22">
        <f t="shared" ref="E295:R295" si="85">SUM(E291:E294)</f>
        <v>0</v>
      </c>
      <c r="F295" s="22">
        <f t="shared" si="85"/>
        <v>0</v>
      </c>
      <c r="G295" s="22">
        <f t="shared" si="85"/>
        <v>101.61290322580645</v>
      </c>
      <c r="H295" s="22">
        <f t="shared" si="85"/>
        <v>0</v>
      </c>
      <c r="I295" s="22">
        <f t="shared" si="85"/>
        <v>248.38709677419354</v>
      </c>
      <c r="J295" s="22">
        <f t="shared" si="85"/>
        <v>0</v>
      </c>
      <c r="K295" s="22">
        <f t="shared" si="85"/>
        <v>350</v>
      </c>
      <c r="L295" s="22">
        <f t="shared" si="85"/>
        <v>0</v>
      </c>
      <c r="M295" s="22">
        <f t="shared" si="85"/>
        <v>0</v>
      </c>
      <c r="N295" s="22">
        <f t="shared" si="85"/>
        <v>0</v>
      </c>
      <c r="O295" s="22">
        <f t="shared" si="85"/>
        <v>101</v>
      </c>
      <c r="P295" s="22">
        <f t="shared" si="85"/>
        <v>0</v>
      </c>
      <c r="Q295" s="22">
        <f t="shared" si="85"/>
        <v>46</v>
      </c>
      <c r="R295" s="22">
        <f t="shared" si="85"/>
        <v>0</v>
      </c>
      <c r="S295" s="19" t="s">
        <v>15</v>
      </c>
      <c r="T295" s="22">
        <f>SUM(T291:T294)</f>
        <v>222</v>
      </c>
      <c r="U295" s="22">
        <f>SUM(U291:U294)</f>
        <v>0</v>
      </c>
      <c r="V295" s="22">
        <f>SUM(V291:V294)</f>
        <v>182</v>
      </c>
      <c r="W295" s="22">
        <f>SUM(W291:W294)</f>
        <v>0</v>
      </c>
      <c r="X295" s="22">
        <f t="shared" ref="X295:AW295" si="86">SUM(X291:X294)</f>
        <v>255</v>
      </c>
      <c r="Y295" s="22">
        <f t="shared" si="86"/>
        <v>0</v>
      </c>
      <c r="Z295" s="22">
        <f t="shared" si="86"/>
        <v>0</v>
      </c>
      <c r="AA295" s="22">
        <f t="shared" si="86"/>
        <v>0</v>
      </c>
      <c r="AB295" s="22">
        <f t="shared" si="86"/>
        <v>0</v>
      </c>
      <c r="AC295" s="22">
        <f t="shared" si="86"/>
        <v>0</v>
      </c>
      <c r="AD295" s="22">
        <f t="shared" si="86"/>
        <v>0</v>
      </c>
      <c r="AE295" s="22">
        <f t="shared" si="86"/>
        <v>0</v>
      </c>
      <c r="AF295" s="22">
        <f t="shared" si="86"/>
        <v>0</v>
      </c>
      <c r="AG295" s="22">
        <f t="shared" si="86"/>
        <v>0</v>
      </c>
      <c r="AH295" s="22">
        <f t="shared" si="86"/>
        <v>0</v>
      </c>
      <c r="AI295" s="22">
        <f t="shared" si="86"/>
        <v>0</v>
      </c>
      <c r="AJ295" s="22">
        <f t="shared" si="86"/>
        <v>0</v>
      </c>
      <c r="AK295" s="22">
        <f t="shared" si="86"/>
        <v>0</v>
      </c>
      <c r="AL295" s="22">
        <f t="shared" si="86"/>
        <v>0</v>
      </c>
      <c r="AM295" s="22">
        <f t="shared" si="86"/>
        <v>0</v>
      </c>
      <c r="AN295" s="22">
        <f t="shared" si="86"/>
        <v>0</v>
      </c>
      <c r="AO295" s="22">
        <f t="shared" si="86"/>
        <v>0</v>
      </c>
      <c r="AP295" s="22">
        <f t="shared" si="86"/>
        <v>0</v>
      </c>
      <c r="AQ295" s="22">
        <f t="shared" si="86"/>
        <v>0</v>
      </c>
      <c r="AR295" s="22">
        <f t="shared" si="86"/>
        <v>0</v>
      </c>
      <c r="AS295" s="22">
        <f t="shared" si="86"/>
        <v>0</v>
      </c>
      <c r="AT295" s="22">
        <f t="shared" si="86"/>
        <v>0</v>
      </c>
      <c r="AU295" s="22">
        <f t="shared" si="86"/>
        <v>0</v>
      </c>
      <c r="AV295" s="22">
        <f t="shared" si="86"/>
        <v>0</v>
      </c>
      <c r="AW295" s="22">
        <f t="shared" si="86"/>
        <v>0</v>
      </c>
    </row>
    <row r="297" spans="1:49" ht="25.5" x14ac:dyDescent="0.25">
      <c r="A297" s="102" t="s">
        <v>157</v>
      </c>
      <c r="B297" s="5" t="str">
        <f>B$4</f>
        <v>Meta Parcial</v>
      </c>
      <c r="C297" s="5" t="str">
        <f t="shared" ref="C297:AW297" si="87">C$4</f>
        <v>10-31-jul-24</v>
      </c>
      <c r="D297" s="5" t="str">
        <f t="shared" si="87"/>
        <v>Meta Mensal</v>
      </c>
      <c r="E297" s="5">
        <f t="shared" si="87"/>
        <v>45505</v>
      </c>
      <c r="F297" s="5">
        <f t="shared" si="87"/>
        <v>45536</v>
      </c>
      <c r="G297" s="5" t="str">
        <f t="shared" si="87"/>
        <v>Meta Parcial</v>
      </c>
      <c r="H297" s="5" t="str">
        <f t="shared" si="87"/>
        <v>01-09-Out-24</v>
      </c>
      <c r="I297" s="5" t="str">
        <f t="shared" si="87"/>
        <v>Meta Parcial</v>
      </c>
      <c r="J297" s="5" t="str">
        <f t="shared" si="87"/>
        <v>10-31-Out-24</v>
      </c>
      <c r="K297" s="5" t="str">
        <f t="shared" si="87"/>
        <v>Meta Mensal</v>
      </c>
      <c r="L297" s="5">
        <f t="shared" si="87"/>
        <v>45566</v>
      </c>
      <c r="M297" s="5">
        <f t="shared" si="87"/>
        <v>45597</v>
      </c>
      <c r="N297" s="5">
        <f t="shared" si="87"/>
        <v>45627</v>
      </c>
      <c r="O297" s="5" t="str">
        <f t="shared" si="87"/>
        <v>Meta Parcial</v>
      </c>
      <c r="P297" s="5" t="str">
        <f t="shared" si="87"/>
        <v>01-09/jan de 2025</v>
      </c>
      <c r="Q297" s="5" t="str">
        <f t="shared" si="87"/>
        <v>Meta Parcial</v>
      </c>
      <c r="R297" s="5" t="str">
        <f t="shared" si="87"/>
        <v>01-04/jan de 2025</v>
      </c>
      <c r="S297" s="7" t="s">
        <v>158</v>
      </c>
      <c r="T297" s="8" t="str">
        <f>T$4</f>
        <v>Meta Parcial</v>
      </c>
      <c r="U297" s="8" t="str">
        <f>U$4</f>
        <v>05-31/jan de 2025</v>
      </c>
      <c r="V297" s="8" t="str">
        <f>V$4</f>
        <v>Meta Parcial</v>
      </c>
      <c r="W297" s="8" t="str">
        <f>W$4</f>
        <v>10-31/jan de 2025</v>
      </c>
      <c r="X297" s="8" t="s">
        <v>6</v>
      </c>
      <c r="Y297" s="8">
        <f t="shared" si="87"/>
        <v>45658</v>
      </c>
      <c r="Z297" s="8">
        <f t="shared" si="87"/>
        <v>45689</v>
      </c>
      <c r="AA297" s="8">
        <f t="shared" si="87"/>
        <v>45717</v>
      </c>
      <c r="AB297" s="8">
        <f t="shared" si="87"/>
        <v>45748</v>
      </c>
      <c r="AC297" s="8">
        <f t="shared" si="87"/>
        <v>45778</v>
      </c>
      <c r="AD297" s="8">
        <f t="shared" si="87"/>
        <v>45809</v>
      </c>
      <c r="AE297" s="8">
        <f t="shared" si="87"/>
        <v>45839</v>
      </c>
      <c r="AF297" s="8">
        <f t="shared" si="87"/>
        <v>45870</v>
      </c>
      <c r="AG297" s="8">
        <f t="shared" si="87"/>
        <v>45901</v>
      </c>
      <c r="AH297" s="8">
        <f t="shared" si="87"/>
        <v>45931</v>
      </c>
      <c r="AI297" s="8">
        <f t="shared" si="87"/>
        <v>45962</v>
      </c>
      <c r="AJ297" s="8">
        <f t="shared" si="87"/>
        <v>45992</v>
      </c>
      <c r="AK297" s="8">
        <f t="shared" si="87"/>
        <v>46023</v>
      </c>
      <c r="AL297" s="8">
        <f t="shared" si="87"/>
        <v>46054</v>
      </c>
      <c r="AM297" s="8">
        <f t="shared" si="87"/>
        <v>46082</v>
      </c>
      <c r="AN297" s="8">
        <f t="shared" si="87"/>
        <v>46113</v>
      </c>
      <c r="AO297" s="8">
        <f t="shared" si="87"/>
        <v>46143</v>
      </c>
      <c r="AP297" s="8">
        <f t="shared" si="87"/>
        <v>46174</v>
      </c>
      <c r="AQ297" s="8">
        <f t="shared" si="87"/>
        <v>46204</v>
      </c>
      <c r="AR297" s="8">
        <f t="shared" si="87"/>
        <v>46235</v>
      </c>
      <c r="AS297" s="8">
        <f t="shared" si="87"/>
        <v>46266</v>
      </c>
      <c r="AT297" s="8">
        <f t="shared" si="87"/>
        <v>46296</v>
      </c>
      <c r="AU297" s="8">
        <f t="shared" si="87"/>
        <v>46327</v>
      </c>
      <c r="AV297" s="8">
        <f t="shared" si="87"/>
        <v>46357</v>
      </c>
      <c r="AW297" s="8">
        <f t="shared" si="87"/>
        <v>46388</v>
      </c>
    </row>
    <row r="298" spans="1:49" s="14" customFormat="1" x14ac:dyDescent="0.25">
      <c r="A298" s="185" t="s">
        <v>159</v>
      </c>
      <c r="B298" s="18">
        <f>(D298/31)*22</f>
        <v>411.61290322580646</v>
      </c>
      <c r="C298" s="106">
        <v>452</v>
      </c>
      <c r="D298" s="18">
        <v>580</v>
      </c>
      <c r="E298" s="107">
        <v>634</v>
      </c>
      <c r="F298" s="106">
        <v>584</v>
      </c>
      <c r="G298" s="106">
        <f>(K298/31)*9</f>
        <v>168.38709677419357</v>
      </c>
      <c r="H298" s="108">
        <v>184</v>
      </c>
      <c r="I298" s="106">
        <f>(K298/31)*22</f>
        <v>411.61290322580646</v>
      </c>
      <c r="J298" s="108">
        <v>440</v>
      </c>
      <c r="K298" s="106">
        <f>D298</f>
        <v>580</v>
      </c>
      <c r="L298" s="106">
        <f>H298+J298</f>
        <v>624</v>
      </c>
      <c r="M298" s="106">
        <v>595</v>
      </c>
      <c r="N298" s="106">
        <v>591</v>
      </c>
      <c r="O298" s="106">
        <f>ROUND((K298/31)*9,0)</f>
        <v>168</v>
      </c>
      <c r="P298" s="106">
        <v>190</v>
      </c>
      <c r="Q298" s="106">
        <f>ROUND((K298/31)*4,0)</f>
        <v>75</v>
      </c>
      <c r="R298" s="106">
        <v>94</v>
      </c>
      <c r="S298" s="185" t="s">
        <v>159</v>
      </c>
      <c r="T298" s="106">
        <f>ROUND((X298/31)*27,0)</f>
        <v>543</v>
      </c>
      <c r="U298" s="132">
        <v>539</v>
      </c>
      <c r="V298" s="106">
        <f>ROUND((X298/31)*22,0)</f>
        <v>443</v>
      </c>
      <c r="W298" s="106">
        <v>443</v>
      </c>
      <c r="X298" s="106">
        <v>624</v>
      </c>
      <c r="Y298" s="18">
        <v>633</v>
      </c>
      <c r="Z298" s="106">
        <v>539</v>
      </c>
      <c r="AA298" s="106">
        <v>594</v>
      </c>
      <c r="AB298" s="106">
        <v>598</v>
      </c>
      <c r="AC298" s="106">
        <v>614</v>
      </c>
      <c r="AD298" s="106">
        <v>586</v>
      </c>
      <c r="AE298" s="106">
        <v>625</v>
      </c>
      <c r="AF298" s="106">
        <v>597</v>
      </c>
      <c r="AG298" s="106">
        <v>617</v>
      </c>
      <c r="AH298" s="106">
        <v>640</v>
      </c>
      <c r="AI298" s="106">
        <v>573</v>
      </c>
      <c r="AJ298" s="106">
        <v>610</v>
      </c>
      <c r="AK298" s="106">
        <v>639</v>
      </c>
      <c r="AL298" s="106">
        <v>563</v>
      </c>
      <c r="AM298" s="106">
        <v>611</v>
      </c>
      <c r="AN298" s="106">
        <v>624</v>
      </c>
      <c r="AO298" s="106">
        <v>619</v>
      </c>
      <c r="AP298" s="106">
        <v>616</v>
      </c>
      <c r="AQ298" s="106">
        <v>637</v>
      </c>
      <c r="AR298" s="106"/>
      <c r="AS298" s="106"/>
      <c r="AT298" s="106"/>
      <c r="AU298" s="106"/>
      <c r="AV298" s="106"/>
      <c r="AW298" s="106"/>
    </row>
    <row r="299" spans="1:49" s="14" customFormat="1" x14ac:dyDescent="0.25">
      <c r="A299" s="185" t="s">
        <v>160</v>
      </c>
      <c r="B299" s="186">
        <f>(D299/31)*22</f>
        <v>4.258064516129032</v>
      </c>
      <c r="C299" s="106">
        <v>0</v>
      </c>
      <c r="D299" s="186">
        <v>6</v>
      </c>
      <c r="E299" s="107">
        <v>0</v>
      </c>
      <c r="F299" s="106">
        <v>0</v>
      </c>
      <c r="G299" s="106">
        <f>(K299/31)*9</f>
        <v>1.7419354838709677</v>
      </c>
      <c r="H299" s="108">
        <v>0</v>
      </c>
      <c r="I299" s="106">
        <f>(K299/31)*22</f>
        <v>4.258064516129032</v>
      </c>
      <c r="J299" s="108">
        <v>0</v>
      </c>
      <c r="K299" s="106">
        <f>D299</f>
        <v>6</v>
      </c>
      <c r="L299" s="106">
        <f>H299+J299</f>
        <v>0</v>
      </c>
      <c r="M299" s="106" t="s">
        <v>79</v>
      </c>
      <c r="N299" s="106" t="s">
        <v>79</v>
      </c>
      <c r="O299" s="106">
        <f>ROUND((K299/31)*9,0)</f>
        <v>2</v>
      </c>
      <c r="P299" s="106"/>
      <c r="Q299" s="106">
        <f>ROUND((K299/31)*4,0)</f>
        <v>1</v>
      </c>
      <c r="R299" s="106" t="s">
        <v>79</v>
      </c>
      <c r="S299" s="185" t="s">
        <v>160</v>
      </c>
      <c r="T299" s="106">
        <f>ROUND((X299/31)*27,0)</f>
        <v>35</v>
      </c>
      <c r="U299" s="132" t="s">
        <v>79</v>
      </c>
      <c r="V299" s="106">
        <f>ROUND((X299/31)*22,0)</f>
        <v>28</v>
      </c>
      <c r="W299" s="106">
        <v>0</v>
      </c>
      <c r="X299" s="106">
        <v>40</v>
      </c>
      <c r="Y299" s="18">
        <v>0</v>
      </c>
      <c r="Z299" s="106">
        <v>0</v>
      </c>
      <c r="AA299" s="106">
        <v>0</v>
      </c>
      <c r="AB299" s="106">
        <v>0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40</v>
      </c>
      <c r="AJ299" s="106">
        <v>40</v>
      </c>
      <c r="AK299" s="106">
        <v>40</v>
      </c>
      <c r="AL299" s="106">
        <v>40</v>
      </c>
      <c r="AM299" s="106">
        <v>40</v>
      </c>
      <c r="AN299" s="106">
        <v>40</v>
      </c>
      <c r="AO299" s="106">
        <v>40</v>
      </c>
      <c r="AP299" s="106">
        <v>40</v>
      </c>
      <c r="AQ299" s="106">
        <v>40</v>
      </c>
      <c r="AR299" s="106"/>
      <c r="AS299" s="106"/>
      <c r="AT299" s="106"/>
      <c r="AU299" s="106"/>
      <c r="AV299" s="106"/>
      <c r="AW299" s="106"/>
    </row>
    <row r="300" spans="1:49" s="23" customFormat="1" x14ac:dyDescent="0.25">
      <c r="A300" s="187" t="s">
        <v>15</v>
      </c>
      <c r="B300" s="188">
        <f>SUM(B298:B299)</f>
        <v>415.87096774193549</v>
      </c>
      <c r="C300" s="188">
        <f t="shared" ref="C300:R300" si="88">SUM(C298:C299)</f>
        <v>452</v>
      </c>
      <c r="D300" s="188">
        <f t="shared" si="88"/>
        <v>586</v>
      </c>
      <c r="E300" s="188">
        <f t="shared" si="88"/>
        <v>634</v>
      </c>
      <c r="F300" s="188">
        <f t="shared" si="88"/>
        <v>584</v>
      </c>
      <c r="G300" s="188">
        <f t="shared" si="88"/>
        <v>170.12903225806454</v>
      </c>
      <c r="H300" s="188">
        <f t="shared" si="88"/>
        <v>184</v>
      </c>
      <c r="I300" s="188">
        <f t="shared" si="88"/>
        <v>415.87096774193549</v>
      </c>
      <c r="J300" s="188">
        <f t="shared" si="88"/>
        <v>440</v>
      </c>
      <c r="K300" s="188">
        <f t="shared" si="88"/>
        <v>586</v>
      </c>
      <c r="L300" s="188">
        <f t="shared" si="88"/>
        <v>624</v>
      </c>
      <c r="M300" s="188">
        <f t="shared" si="88"/>
        <v>595</v>
      </c>
      <c r="N300" s="188">
        <f t="shared" si="88"/>
        <v>591</v>
      </c>
      <c r="O300" s="188">
        <f t="shared" si="88"/>
        <v>170</v>
      </c>
      <c r="P300" s="188">
        <f t="shared" si="88"/>
        <v>190</v>
      </c>
      <c r="Q300" s="188">
        <f t="shared" si="88"/>
        <v>76</v>
      </c>
      <c r="R300" s="188">
        <f t="shared" si="88"/>
        <v>94</v>
      </c>
      <c r="S300" s="187" t="s">
        <v>15</v>
      </c>
      <c r="T300" s="188">
        <f>SUM(T298:T299)</f>
        <v>578</v>
      </c>
      <c r="U300" s="188">
        <f>SUM(U298:U299)</f>
        <v>539</v>
      </c>
      <c r="V300" s="188">
        <f>SUM(V298:V299)</f>
        <v>471</v>
      </c>
      <c r="W300" s="188">
        <f>SUM(W298:W299)</f>
        <v>443</v>
      </c>
      <c r="X300" s="188">
        <f t="shared" ref="X300:AW300" si="89">SUM(X298:X299)</f>
        <v>664</v>
      </c>
      <c r="Y300" s="188">
        <f t="shared" si="89"/>
        <v>633</v>
      </c>
      <c r="Z300" s="188">
        <f t="shared" si="89"/>
        <v>539</v>
      </c>
      <c r="AA300" s="188">
        <f t="shared" si="89"/>
        <v>594</v>
      </c>
      <c r="AB300" s="188">
        <f t="shared" si="89"/>
        <v>598</v>
      </c>
      <c r="AC300" s="188">
        <f t="shared" si="89"/>
        <v>614</v>
      </c>
      <c r="AD300" s="188">
        <f t="shared" si="89"/>
        <v>586</v>
      </c>
      <c r="AE300" s="188">
        <f t="shared" si="89"/>
        <v>625</v>
      </c>
      <c r="AF300" s="188">
        <f t="shared" si="89"/>
        <v>597</v>
      </c>
      <c r="AG300" s="188">
        <f t="shared" si="89"/>
        <v>617</v>
      </c>
      <c r="AH300" s="188">
        <f t="shared" si="89"/>
        <v>640</v>
      </c>
      <c r="AI300" s="188">
        <f t="shared" si="89"/>
        <v>613</v>
      </c>
      <c r="AJ300" s="188">
        <f t="shared" si="89"/>
        <v>650</v>
      </c>
      <c r="AK300" s="188">
        <f t="shared" si="89"/>
        <v>679</v>
      </c>
      <c r="AL300" s="188">
        <f t="shared" si="89"/>
        <v>603</v>
      </c>
      <c r="AM300" s="188">
        <f t="shared" si="89"/>
        <v>651</v>
      </c>
      <c r="AN300" s="188">
        <f t="shared" si="89"/>
        <v>664</v>
      </c>
      <c r="AO300" s="188">
        <f t="shared" si="89"/>
        <v>659</v>
      </c>
      <c r="AP300" s="188">
        <f t="shared" si="89"/>
        <v>656</v>
      </c>
      <c r="AQ300" s="188">
        <f t="shared" si="89"/>
        <v>677</v>
      </c>
      <c r="AR300" s="188">
        <f t="shared" si="89"/>
        <v>0</v>
      </c>
      <c r="AS300" s="188">
        <f t="shared" si="89"/>
        <v>0</v>
      </c>
      <c r="AT300" s="188">
        <f t="shared" si="89"/>
        <v>0</v>
      </c>
      <c r="AU300" s="188">
        <f t="shared" si="89"/>
        <v>0</v>
      </c>
      <c r="AV300" s="188">
        <f t="shared" si="89"/>
        <v>0</v>
      </c>
      <c r="AW300" s="188">
        <f t="shared" si="89"/>
        <v>0</v>
      </c>
    </row>
    <row r="302" spans="1:49" ht="25.5" x14ac:dyDescent="0.25">
      <c r="A302" s="102" t="s">
        <v>161</v>
      </c>
      <c r="B302" s="5" t="str">
        <f>B$4</f>
        <v>Meta Parcial</v>
      </c>
      <c r="C302" s="5" t="str">
        <f t="shared" ref="C302:AW302" si="90">C$4</f>
        <v>10-31-jul-24</v>
      </c>
      <c r="D302" s="5" t="str">
        <f t="shared" si="90"/>
        <v>Meta Mensal</v>
      </c>
      <c r="E302" s="5">
        <f t="shared" si="90"/>
        <v>45505</v>
      </c>
      <c r="F302" s="5">
        <f t="shared" si="90"/>
        <v>45536</v>
      </c>
      <c r="G302" s="5" t="str">
        <f t="shared" si="90"/>
        <v>Meta Parcial</v>
      </c>
      <c r="H302" s="5" t="str">
        <f t="shared" si="90"/>
        <v>01-09-Out-24</v>
      </c>
      <c r="I302" s="5" t="str">
        <f t="shared" si="90"/>
        <v>Meta Parcial</v>
      </c>
      <c r="J302" s="5" t="str">
        <f t="shared" si="90"/>
        <v>10-31-Out-24</v>
      </c>
      <c r="K302" s="5" t="str">
        <f t="shared" si="90"/>
        <v>Meta Mensal</v>
      </c>
      <c r="L302" s="5">
        <f t="shared" si="90"/>
        <v>45566</v>
      </c>
      <c r="M302" s="5">
        <f t="shared" si="90"/>
        <v>45597</v>
      </c>
      <c r="N302" s="5">
        <f t="shared" si="90"/>
        <v>45627</v>
      </c>
      <c r="O302" s="5" t="str">
        <f t="shared" si="90"/>
        <v>Meta Parcial</v>
      </c>
      <c r="P302" s="5" t="str">
        <f t="shared" si="90"/>
        <v>01-09/jan de 2025</v>
      </c>
      <c r="Q302" s="5" t="str">
        <f t="shared" si="90"/>
        <v>Meta Parcial</v>
      </c>
      <c r="R302" s="5" t="str">
        <f t="shared" si="90"/>
        <v>01-04/jan de 2025</v>
      </c>
      <c r="S302" s="7" t="s">
        <v>162</v>
      </c>
      <c r="T302" s="8" t="str">
        <f>T$4</f>
        <v>Meta Parcial</v>
      </c>
      <c r="U302" s="8" t="str">
        <f>U$4</f>
        <v>05-31/jan de 2025</v>
      </c>
      <c r="V302" s="8" t="str">
        <f>V$4</f>
        <v>Meta Parcial</v>
      </c>
      <c r="W302" s="8" t="str">
        <f>W$4</f>
        <v>10-31/jan de 2025</v>
      </c>
      <c r="X302" s="8" t="s">
        <v>6</v>
      </c>
      <c r="Y302" s="8">
        <f t="shared" si="90"/>
        <v>45658</v>
      </c>
      <c r="Z302" s="8">
        <f t="shared" si="90"/>
        <v>45689</v>
      </c>
      <c r="AA302" s="8">
        <f t="shared" si="90"/>
        <v>45717</v>
      </c>
      <c r="AB302" s="8">
        <f t="shared" si="90"/>
        <v>45748</v>
      </c>
      <c r="AC302" s="8">
        <f t="shared" si="90"/>
        <v>45778</v>
      </c>
      <c r="AD302" s="8">
        <f t="shared" si="90"/>
        <v>45809</v>
      </c>
      <c r="AE302" s="8">
        <f t="shared" si="90"/>
        <v>45839</v>
      </c>
      <c r="AF302" s="8">
        <f t="shared" si="90"/>
        <v>45870</v>
      </c>
      <c r="AG302" s="8">
        <f t="shared" si="90"/>
        <v>45901</v>
      </c>
      <c r="AH302" s="8">
        <f t="shared" si="90"/>
        <v>45931</v>
      </c>
      <c r="AI302" s="8">
        <f t="shared" si="90"/>
        <v>45962</v>
      </c>
      <c r="AJ302" s="8">
        <f t="shared" si="90"/>
        <v>45992</v>
      </c>
      <c r="AK302" s="8">
        <f t="shared" si="90"/>
        <v>46023</v>
      </c>
      <c r="AL302" s="8">
        <f t="shared" si="90"/>
        <v>46054</v>
      </c>
      <c r="AM302" s="8">
        <f t="shared" si="90"/>
        <v>46082</v>
      </c>
      <c r="AN302" s="8">
        <f t="shared" si="90"/>
        <v>46113</v>
      </c>
      <c r="AO302" s="8">
        <f t="shared" si="90"/>
        <v>46143</v>
      </c>
      <c r="AP302" s="8">
        <f t="shared" si="90"/>
        <v>46174</v>
      </c>
      <c r="AQ302" s="8">
        <f t="shared" si="90"/>
        <v>46204</v>
      </c>
      <c r="AR302" s="8">
        <f t="shared" si="90"/>
        <v>46235</v>
      </c>
      <c r="AS302" s="8">
        <f t="shared" si="90"/>
        <v>46266</v>
      </c>
      <c r="AT302" s="8">
        <f t="shared" si="90"/>
        <v>46296</v>
      </c>
      <c r="AU302" s="8">
        <f t="shared" si="90"/>
        <v>46327</v>
      </c>
      <c r="AV302" s="8">
        <f t="shared" si="90"/>
        <v>46357</v>
      </c>
      <c r="AW302" s="8">
        <f t="shared" si="90"/>
        <v>46388</v>
      </c>
    </row>
    <row r="303" spans="1:49" s="14" customFormat="1" x14ac:dyDescent="0.25">
      <c r="A303" s="185" t="s">
        <v>163</v>
      </c>
      <c r="B303" s="18">
        <f>(D303/31)*22</f>
        <v>10.64516129032258</v>
      </c>
      <c r="C303" s="106">
        <v>0</v>
      </c>
      <c r="D303" s="18">
        <v>15</v>
      </c>
      <c r="E303" s="107">
        <v>0</v>
      </c>
      <c r="F303" s="106">
        <v>0</v>
      </c>
      <c r="G303" s="106">
        <f>(K303/31)*9</f>
        <v>4.3548387096774199</v>
      </c>
      <c r="H303" s="108">
        <v>0</v>
      </c>
      <c r="I303" s="106">
        <f>(K303/31)*22</f>
        <v>10.64516129032258</v>
      </c>
      <c r="J303" s="108">
        <v>0</v>
      </c>
      <c r="K303" s="106">
        <f>D303</f>
        <v>15</v>
      </c>
      <c r="L303" s="106">
        <f>H303+J303</f>
        <v>0</v>
      </c>
      <c r="M303" s="106">
        <v>0</v>
      </c>
      <c r="N303" s="106">
        <v>0</v>
      </c>
      <c r="O303" s="106">
        <f>ROUND((K303/31)*9,0)</f>
        <v>4</v>
      </c>
      <c r="P303" s="106">
        <v>0</v>
      </c>
      <c r="Q303" s="106">
        <f>ROUND((K303/31)*4,0)</f>
        <v>2</v>
      </c>
      <c r="R303" s="106">
        <v>0</v>
      </c>
      <c r="S303" s="185" t="s">
        <v>163</v>
      </c>
      <c r="T303" s="106">
        <f>ROUND((X303/31)*27,0)</f>
        <v>13</v>
      </c>
      <c r="U303" s="132">
        <v>0</v>
      </c>
      <c r="V303" s="106">
        <f>ROUND((X303/31)*22,0)</f>
        <v>11</v>
      </c>
      <c r="W303" s="106">
        <v>0</v>
      </c>
      <c r="X303" s="106">
        <v>15</v>
      </c>
      <c r="Y303" s="106">
        <f>P303+W303</f>
        <v>0</v>
      </c>
      <c r="Z303" s="106">
        <v>0</v>
      </c>
      <c r="AA303" s="106">
        <v>0</v>
      </c>
      <c r="AB303" s="106">
        <v>0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0</v>
      </c>
      <c r="AJ303" s="106">
        <v>0</v>
      </c>
      <c r="AK303" s="106">
        <v>0</v>
      </c>
      <c r="AL303" s="106">
        <v>0</v>
      </c>
      <c r="AM303" s="106">
        <v>0</v>
      </c>
      <c r="AN303" s="106">
        <v>0</v>
      </c>
      <c r="AO303" s="106">
        <v>0</v>
      </c>
      <c r="AP303" s="106">
        <v>0</v>
      </c>
      <c r="AQ303" s="106">
        <v>0</v>
      </c>
      <c r="AR303" s="106"/>
      <c r="AS303" s="106"/>
      <c r="AT303" s="106"/>
      <c r="AU303" s="106"/>
      <c r="AV303" s="106"/>
      <c r="AW303" s="106"/>
    </row>
    <row r="304" spans="1:49" s="14" customFormat="1" x14ac:dyDescent="0.25">
      <c r="A304" s="185" t="s">
        <v>164</v>
      </c>
      <c r="B304" s="186">
        <f>(D304/31)*22</f>
        <v>24.838709677419356</v>
      </c>
      <c r="C304" s="106">
        <v>0</v>
      </c>
      <c r="D304" s="186">
        <v>35</v>
      </c>
      <c r="E304" s="107">
        <v>0</v>
      </c>
      <c r="F304" s="106">
        <v>0</v>
      </c>
      <c r="G304" s="106">
        <f>(K304/31)*9</f>
        <v>10.161290322580646</v>
      </c>
      <c r="H304" s="108">
        <v>0</v>
      </c>
      <c r="I304" s="106">
        <f>(K304/31)*22</f>
        <v>24.838709677419356</v>
      </c>
      <c r="J304" s="108">
        <v>0</v>
      </c>
      <c r="K304" s="106">
        <f>D304</f>
        <v>35</v>
      </c>
      <c r="L304" s="106">
        <f>H304+J304</f>
        <v>0</v>
      </c>
      <c r="M304" s="106">
        <v>0</v>
      </c>
      <c r="N304" s="106">
        <v>0</v>
      </c>
      <c r="O304" s="106">
        <f>ROUND((K304/31)*9,0)</f>
        <v>10</v>
      </c>
      <c r="P304" s="106">
        <v>0</v>
      </c>
      <c r="Q304" s="106">
        <f>ROUND((K304/31)*4,0)</f>
        <v>5</v>
      </c>
      <c r="R304" s="106">
        <v>0</v>
      </c>
      <c r="S304" s="185" t="s">
        <v>164</v>
      </c>
      <c r="T304" s="106">
        <f>ROUND((X304/31)*27,0)</f>
        <v>30</v>
      </c>
      <c r="U304" s="132">
        <v>0</v>
      </c>
      <c r="V304" s="106">
        <f>ROUND((X304/31)*22,0)</f>
        <v>25</v>
      </c>
      <c r="W304" s="106">
        <v>0</v>
      </c>
      <c r="X304" s="106">
        <v>35</v>
      </c>
      <c r="Y304" s="106">
        <f>P304+W304</f>
        <v>0</v>
      </c>
      <c r="Z304" s="106">
        <v>0</v>
      </c>
      <c r="AA304" s="106">
        <v>0</v>
      </c>
      <c r="AB304" s="106">
        <v>0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0</v>
      </c>
      <c r="AJ304" s="106">
        <v>0</v>
      </c>
      <c r="AK304" s="106">
        <v>0</v>
      </c>
      <c r="AL304" s="106">
        <v>0</v>
      </c>
      <c r="AM304" s="106">
        <v>0</v>
      </c>
      <c r="AN304" s="106">
        <v>0</v>
      </c>
      <c r="AO304" s="106">
        <v>0</v>
      </c>
      <c r="AP304" s="106">
        <v>0</v>
      </c>
      <c r="AQ304" s="106">
        <v>0</v>
      </c>
      <c r="AR304" s="106"/>
      <c r="AS304" s="106"/>
      <c r="AT304" s="106"/>
      <c r="AU304" s="106"/>
      <c r="AV304" s="106"/>
      <c r="AW304" s="106"/>
    </row>
    <row r="305" spans="1:49" s="23" customFormat="1" x14ac:dyDescent="0.25">
      <c r="A305" s="187" t="s">
        <v>15</v>
      </c>
      <c r="B305" s="188">
        <f>SUM(B303:B304)</f>
        <v>35.483870967741936</v>
      </c>
      <c r="C305" s="188">
        <f t="shared" ref="C305:R305" si="91">SUM(C303:C304)</f>
        <v>0</v>
      </c>
      <c r="D305" s="188">
        <f t="shared" si="91"/>
        <v>50</v>
      </c>
      <c r="E305" s="188">
        <f t="shared" si="91"/>
        <v>0</v>
      </c>
      <c r="F305" s="188">
        <f t="shared" si="91"/>
        <v>0</v>
      </c>
      <c r="G305" s="188">
        <f t="shared" si="91"/>
        <v>14.516129032258066</v>
      </c>
      <c r="H305" s="188">
        <f t="shared" si="91"/>
        <v>0</v>
      </c>
      <c r="I305" s="188">
        <f t="shared" si="91"/>
        <v>35.483870967741936</v>
      </c>
      <c r="J305" s="188">
        <f t="shared" si="91"/>
        <v>0</v>
      </c>
      <c r="K305" s="188">
        <f t="shared" si="91"/>
        <v>50</v>
      </c>
      <c r="L305" s="188">
        <f t="shared" si="91"/>
        <v>0</v>
      </c>
      <c r="M305" s="188">
        <f t="shared" si="91"/>
        <v>0</v>
      </c>
      <c r="N305" s="188">
        <f t="shared" si="91"/>
        <v>0</v>
      </c>
      <c r="O305" s="188">
        <f t="shared" si="91"/>
        <v>14</v>
      </c>
      <c r="P305" s="188">
        <f t="shared" si="91"/>
        <v>0</v>
      </c>
      <c r="Q305" s="188">
        <f t="shared" si="91"/>
        <v>7</v>
      </c>
      <c r="R305" s="188">
        <f t="shared" si="91"/>
        <v>0</v>
      </c>
      <c r="S305" s="187" t="s">
        <v>15</v>
      </c>
      <c r="T305" s="188">
        <f>SUM(T303:T304)</f>
        <v>43</v>
      </c>
      <c r="U305" s="188">
        <f>SUM(U303:U304)</f>
        <v>0</v>
      </c>
      <c r="V305" s="188">
        <f>SUM(V303:V304)</f>
        <v>36</v>
      </c>
      <c r="W305" s="188">
        <f>SUM(W303:W304)</f>
        <v>0</v>
      </c>
      <c r="X305" s="188">
        <f t="shared" ref="X305:AW305" si="92">SUM(X303:X304)</f>
        <v>50</v>
      </c>
      <c r="Y305" s="188">
        <f t="shared" si="92"/>
        <v>0</v>
      </c>
      <c r="Z305" s="188">
        <f t="shared" si="92"/>
        <v>0</v>
      </c>
      <c r="AA305" s="188">
        <f t="shared" si="92"/>
        <v>0</v>
      </c>
      <c r="AB305" s="188">
        <f t="shared" si="92"/>
        <v>0</v>
      </c>
      <c r="AC305" s="188">
        <f t="shared" si="92"/>
        <v>0</v>
      </c>
      <c r="AD305" s="188">
        <f t="shared" si="92"/>
        <v>0</v>
      </c>
      <c r="AE305" s="188">
        <f t="shared" si="92"/>
        <v>0</v>
      </c>
      <c r="AF305" s="188">
        <f t="shared" si="92"/>
        <v>0</v>
      </c>
      <c r="AG305" s="188">
        <f t="shared" si="92"/>
        <v>0</v>
      </c>
      <c r="AH305" s="188">
        <f t="shared" si="92"/>
        <v>0</v>
      </c>
      <c r="AI305" s="188">
        <f t="shared" si="92"/>
        <v>0</v>
      </c>
      <c r="AJ305" s="188">
        <f t="shared" si="92"/>
        <v>0</v>
      </c>
      <c r="AK305" s="188">
        <f t="shared" si="92"/>
        <v>0</v>
      </c>
      <c r="AL305" s="188">
        <f t="shared" si="92"/>
        <v>0</v>
      </c>
      <c r="AM305" s="188">
        <f t="shared" si="92"/>
        <v>0</v>
      </c>
      <c r="AN305" s="188">
        <f t="shared" si="92"/>
        <v>0</v>
      </c>
      <c r="AO305" s="188">
        <f t="shared" si="92"/>
        <v>0</v>
      </c>
      <c r="AP305" s="188">
        <f t="shared" si="92"/>
        <v>0</v>
      </c>
      <c r="AQ305" s="188">
        <f t="shared" si="92"/>
        <v>0</v>
      </c>
      <c r="AR305" s="188">
        <f t="shared" si="92"/>
        <v>0</v>
      </c>
      <c r="AS305" s="188">
        <f t="shared" si="92"/>
        <v>0</v>
      </c>
      <c r="AT305" s="188">
        <f t="shared" si="92"/>
        <v>0</v>
      </c>
      <c r="AU305" s="188">
        <f t="shared" si="92"/>
        <v>0</v>
      </c>
      <c r="AV305" s="188">
        <f t="shared" si="92"/>
        <v>0</v>
      </c>
      <c r="AW305" s="188">
        <f t="shared" si="92"/>
        <v>0</v>
      </c>
    </row>
    <row r="307" spans="1:49" ht="25.5" x14ac:dyDescent="0.25">
      <c r="A307" s="102" t="s">
        <v>165</v>
      </c>
      <c r="B307" s="5" t="str">
        <f>B$4</f>
        <v>Meta Parcial</v>
      </c>
      <c r="C307" s="5" t="str">
        <f t="shared" ref="C307:AW307" si="93">C$4</f>
        <v>10-31-jul-24</v>
      </c>
      <c r="D307" s="5" t="str">
        <f t="shared" si="93"/>
        <v>Meta Mensal</v>
      </c>
      <c r="E307" s="5">
        <f t="shared" si="93"/>
        <v>45505</v>
      </c>
      <c r="F307" s="5">
        <f t="shared" si="93"/>
        <v>45536</v>
      </c>
      <c r="G307" s="5" t="str">
        <f t="shared" si="93"/>
        <v>Meta Parcial</v>
      </c>
      <c r="H307" s="5" t="str">
        <f t="shared" si="93"/>
        <v>01-09-Out-24</v>
      </c>
      <c r="I307" s="5" t="str">
        <f t="shared" si="93"/>
        <v>Meta Parcial</v>
      </c>
      <c r="J307" s="5" t="str">
        <f t="shared" si="93"/>
        <v>10-31-Out-24</v>
      </c>
      <c r="K307" s="5" t="str">
        <f t="shared" si="93"/>
        <v>Meta Mensal</v>
      </c>
      <c r="L307" s="5">
        <f t="shared" si="93"/>
        <v>45566</v>
      </c>
      <c r="M307" s="5">
        <f t="shared" si="93"/>
        <v>45597</v>
      </c>
      <c r="N307" s="5">
        <f t="shared" si="93"/>
        <v>45627</v>
      </c>
      <c r="O307" s="5" t="str">
        <f t="shared" si="93"/>
        <v>Meta Parcial</v>
      </c>
      <c r="P307" s="5" t="str">
        <f t="shared" si="93"/>
        <v>01-09/jan de 2025</v>
      </c>
      <c r="Q307" s="5" t="str">
        <f t="shared" si="93"/>
        <v>Meta Parcial</v>
      </c>
      <c r="R307" s="5" t="str">
        <f t="shared" si="93"/>
        <v>01-04/jan de 2025</v>
      </c>
      <c r="S307" s="7" t="s">
        <v>166</v>
      </c>
      <c r="T307" s="8" t="str">
        <f>T$4</f>
        <v>Meta Parcial</v>
      </c>
      <c r="U307" s="8" t="str">
        <f>U$4</f>
        <v>05-31/jan de 2025</v>
      </c>
      <c r="V307" s="8" t="str">
        <f>V$4</f>
        <v>Meta Parcial</v>
      </c>
      <c r="W307" s="8" t="str">
        <f>W$4</f>
        <v>10-31/jan de 2025</v>
      </c>
      <c r="X307" s="8" t="s">
        <v>6</v>
      </c>
      <c r="Y307" s="8">
        <f t="shared" si="93"/>
        <v>45658</v>
      </c>
      <c r="Z307" s="8">
        <f t="shared" si="93"/>
        <v>45689</v>
      </c>
      <c r="AA307" s="8">
        <f t="shared" si="93"/>
        <v>45717</v>
      </c>
      <c r="AB307" s="8">
        <f t="shared" si="93"/>
        <v>45748</v>
      </c>
      <c r="AC307" s="8">
        <f t="shared" si="93"/>
        <v>45778</v>
      </c>
      <c r="AD307" s="8">
        <f t="shared" si="93"/>
        <v>45809</v>
      </c>
      <c r="AE307" s="8">
        <f t="shared" si="93"/>
        <v>45839</v>
      </c>
      <c r="AF307" s="8">
        <f t="shared" si="93"/>
        <v>45870</v>
      </c>
      <c r="AG307" s="8">
        <f t="shared" si="93"/>
        <v>45901</v>
      </c>
      <c r="AH307" s="8">
        <f t="shared" si="93"/>
        <v>45931</v>
      </c>
      <c r="AI307" s="8">
        <f t="shared" si="93"/>
        <v>45962</v>
      </c>
      <c r="AJ307" s="8">
        <f t="shared" si="93"/>
        <v>45992</v>
      </c>
      <c r="AK307" s="8">
        <f t="shared" si="93"/>
        <v>46023</v>
      </c>
      <c r="AL307" s="8">
        <f t="shared" si="93"/>
        <v>46054</v>
      </c>
      <c r="AM307" s="8">
        <f t="shared" si="93"/>
        <v>46082</v>
      </c>
      <c r="AN307" s="8">
        <f t="shared" si="93"/>
        <v>46113</v>
      </c>
      <c r="AO307" s="8">
        <f t="shared" si="93"/>
        <v>46143</v>
      </c>
      <c r="AP307" s="8">
        <f t="shared" si="93"/>
        <v>46174</v>
      </c>
      <c r="AQ307" s="8">
        <f t="shared" si="93"/>
        <v>46204</v>
      </c>
      <c r="AR307" s="8">
        <f t="shared" si="93"/>
        <v>46235</v>
      </c>
      <c r="AS307" s="8">
        <f t="shared" si="93"/>
        <v>46266</v>
      </c>
      <c r="AT307" s="8">
        <f t="shared" si="93"/>
        <v>46296</v>
      </c>
      <c r="AU307" s="8">
        <f t="shared" si="93"/>
        <v>46327</v>
      </c>
      <c r="AV307" s="8">
        <f t="shared" si="93"/>
        <v>46357</v>
      </c>
      <c r="AW307" s="8">
        <f t="shared" si="93"/>
        <v>46388</v>
      </c>
    </row>
    <row r="308" spans="1:49" s="14" customFormat="1" hidden="1" x14ac:dyDescent="0.25">
      <c r="A308" s="185" t="s">
        <v>167</v>
      </c>
      <c r="B308" s="18">
        <f>(D308/31)*22</f>
        <v>8516.1290322580644</v>
      </c>
      <c r="C308" s="106">
        <v>0</v>
      </c>
      <c r="D308" s="18">
        <v>12000</v>
      </c>
      <c r="E308" s="107">
        <v>7136</v>
      </c>
      <c r="F308" s="106">
        <v>6246</v>
      </c>
      <c r="G308" s="106">
        <f>(K308/31)*9</f>
        <v>3483.8709677419356</v>
      </c>
      <c r="H308" s="108">
        <v>2042</v>
      </c>
      <c r="I308" s="106">
        <f>(K308/31)*22</f>
        <v>8516.1290322580644</v>
      </c>
      <c r="J308" s="108">
        <v>4580</v>
      </c>
      <c r="K308" s="106">
        <f>D308</f>
        <v>12000</v>
      </c>
      <c r="L308" s="106">
        <v>7152</v>
      </c>
      <c r="M308" s="106">
        <v>6801</v>
      </c>
      <c r="N308" s="106">
        <v>6910</v>
      </c>
      <c r="O308" s="106">
        <f>ROUND((K308/31)*9,0)</f>
        <v>3484</v>
      </c>
      <c r="P308" s="106">
        <v>2071</v>
      </c>
      <c r="Q308" s="106">
        <f>ROUND((M308/31)*9,0)</f>
        <v>1974</v>
      </c>
      <c r="R308" s="106">
        <v>2071</v>
      </c>
      <c r="S308" s="189"/>
      <c r="T308" s="108"/>
      <c r="U308" s="108"/>
      <c r="V308" s="108"/>
      <c r="W308" s="108"/>
      <c r="X308" s="108"/>
      <c r="Y308" s="146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108"/>
      <c r="AP308" s="108"/>
      <c r="AQ308" s="108"/>
      <c r="AR308" s="108"/>
      <c r="AS308" s="108"/>
      <c r="AT308" s="108"/>
      <c r="AU308" s="108"/>
      <c r="AV308" s="108"/>
      <c r="AW308" s="108"/>
    </row>
    <row r="309" spans="1:49" s="14" customFormat="1" x14ac:dyDescent="0.25">
      <c r="A309" s="185" t="s">
        <v>168</v>
      </c>
      <c r="B309" s="18">
        <f>(D309/31)*22</f>
        <v>8516.1290322580644</v>
      </c>
      <c r="C309" s="106">
        <v>0</v>
      </c>
      <c r="D309" s="186">
        <v>12000</v>
      </c>
      <c r="E309" s="107">
        <v>0</v>
      </c>
      <c r="F309" s="106">
        <v>0</v>
      </c>
      <c r="G309" s="106">
        <f>(K309/31)*9</f>
        <v>3483.8709677419356</v>
      </c>
      <c r="H309" s="108">
        <v>0</v>
      </c>
      <c r="I309" s="106">
        <f>(K309/31)*22</f>
        <v>8516.1290322580644</v>
      </c>
      <c r="J309" s="108">
        <v>0</v>
      </c>
      <c r="K309" s="106">
        <f>D309</f>
        <v>12000</v>
      </c>
      <c r="L309" s="106">
        <f>H309+J309</f>
        <v>0</v>
      </c>
      <c r="M309" s="106">
        <v>0</v>
      </c>
      <c r="N309" s="106">
        <v>0</v>
      </c>
      <c r="O309" s="106">
        <f>ROUND((K309/31)*9,0)</f>
        <v>3484</v>
      </c>
      <c r="P309" s="106">
        <v>0</v>
      </c>
      <c r="Q309" s="106">
        <f>ROUND((K309/31)*4,0)</f>
        <v>1548</v>
      </c>
      <c r="R309" s="106">
        <v>1030</v>
      </c>
      <c r="S309" s="185" t="s">
        <v>169</v>
      </c>
      <c r="T309" s="106">
        <f>ROUND((X309/31)*27,0)</f>
        <v>13065</v>
      </c>
      <c r="U309" s="132">
        <v>5865</v>
      </c>
      <c r="V309" s="106">
        <f>ROUND((X309/31)*22,0)</f>
        <v>10645</v>
      </c>
      <c r="W309" s="106">
        <v>4824</v>
      </c>
      <c r="X309" s="106">
        <v>15000</v>
      </c>
      <c r="Y309" s="18">
        <f>P309+W309</f>
        <v>4824</v>
      </c>
      <c r="Z309" s="106">
        <v>6339</v>
      </c>
      <c r="AA309" s="106">
        <v>6982</v>
      </c>
      <c r="AB309" s="106">
        <v>6905</v>
      </c>
      <c r="AC309" s="106">
        <v>7904</v>
      </c>
      <c r="AD309" s="106">
        <v>6268</v>
      </c>
      <c r="AE309" s="106">
        <v>7256</v>
      </c>
      <c r="AF309" s="106">
        <v>6859</v>
      </c>
      <c r="AG309" s="106">
        <v>6559</v>
      </c>
      <c r="AH309" s="106">
        <v>7262</v>
      </c>
      <c r="AI309" s="106">
        <v>8733</v>
      </c>
      <c r="AJ309" s="106">
        <v>6756</v>
      </c>
      <c r="AK309" s="106">
        <v>7338</v>
      </c>
      <c r="AL309" s="106">
        <v>6166</v>
      </c>
      <c r="AM309" s="106">
        <v>6774</v>
      </c>
      <c r="AN309" s="106">
        <v>6658</v>
      </c>
      <c r="AO309" s="106">
        <v>7016</v>
      </c>
      <c r="AP309" s="106">
        <v>7541</v>
      </c>
      <c r="AQ309" s="106">
        <v>6464</v>
      </c>
      <c r="AR309" s="106"/>
      <c r="AS309" s="106"/>
      <c r="AT309" s="106"/>
      <c r="AU309" s="106"/>
      <c r="AV309" s="106"/>
      <c r="AW309" s="106"/>
    </row>
    <row r="310" spans="1:49" s="14" customFormat="1" x14ac:dyDescent="0.25">
      <c r="A310" s="190" t="str">
        <f>S310</f>
        <v>Quantidade de Veículos</v>
      </c>
      <c r="B310" s="18"/>
      <c r="C310" s="106"/>
      <c r="D310" s="186"/>
      <c r="E310" s="107"/>
      <c r="F310" s="106"/>
      <c r="G310" s="106"/>
      <c r="H310" s="108"/>
      <c r="I310" s="106"/>
      <c r="J310" s="108"/>
      <c r="K310" s="106"/>
      <c r="L310" s="106"/>
      <c r="M310" s="106"/>
      <c r="N310" s="106"/>
      <c r="O310" s="106"/>
      <c r="P310" s="106"/>
      <c r="Q310" s="106"/>
      <c r="R310" s="106">
        <v>0</v>
      </c>
      <c r="S310" s="185" t="s">
        <v>170</v>
      </c>
      <c r="T310" s="106">
        <f>ROUND((X310/31)*27,0)</f>
        <v>3</v>
      </c>
      <c r="U310" s="132">
        <v>1</v>
      </c>
      <c r="V310" s="106">
        <v>3</v>
      </c>
      <c r="W310" s="106">
        <v>1</v>
      </c>
      <c r="X310" s="106">
        <v>3</v>
      </c>
      <c r="Y310" s="18">
        <v>1</v>
      </c>
      <c r="Z310" s="106">
        <v>2</v>
      </c>
      <c r="AA310" s="106">
        <v>2</v>
      </c>
      <c r="AB310" s="106">
        <v>2</v>
      </c>
      <c r="AC310" s="106">
        <v>2</v>
      </c>
      <c r="AD310" s="106">
        <v>2</v>
      </c>
      <c r="AE310" s="106">
        <v>2</v>
      </c>
      <c r="AF310" s="106">
        <v>2</v>
      </c>
      <c r="AG310" s="106">
        <v>2</v>
      </c>
      <c r="AH310" s="106">
        <v>2</v>
      </c>
      <c r="AI310" s="106">
        <v>2</v>
      </c>
      <c r="AJ310" s="106">
        <v>2</v>
      </c>
      <c r="AK310" s="106">
        <v>2</v>
      </c>
      <c r="AL310" s="106">
        <v>2</v>
      </c>
      <c r="AM310" s="106">
        <v>2</v>
      </c>
      <c r="AN310" s="106">
        <v>2</v>
      </c>
      <c r="AO310" s="106">
        <v>2</v>
      </c>
      <c r="AP310" s="106">
        <v>2</v>
      </c>
      <c r="AQ310" s="106">
        <v>2</v>
      </c>
      <c r="AR310" s="106"/>
      <c r="AS310" s="106"/>
      <c r="AT310" s="106"/>
      <c r="AU310" s="106"/>
      <c r="AV310" s="106"/>
      <c r="AW310" s="106"/>
    </row>
    <row r="311" spans="1:49" s="23" customFormat="1" x14ac:dyDescent="0.25">
      <c r="A311" s="187" t="s">
        <v>15</v>
      </c>
      <c r="B311" s="188">
        <f>SUM(B308:B309)</f>
        <v>17032.258064516129</v>
      </c>
      <c r="C311" s="188">
        <f t="shared" ref="C311:R311" si="94">SUM(C308:C309)</f>
        <v>0</v>
      </c>
      <c r="D311" s="188">
        <f t="shared" si="94"/>
        <v>24000</v>
      </c>
      <c r="E311" s="188">
        <f t="shared" si="94"/>
        <v>7136</v>
      </c>
      <c r="F311" s="188">
        <f t="shared" si="94"/>
        <v>6246</v>
      </c>
      <c r="G311" s="188">
        <f t="shared" si="94"/>
        <v>6967.7419354838712</v>
      </c>
      <c r="H311" s="188">
        <f t="shared" si="94"/>
        <v>2042</v>
      </c>
      <c r="I311" s="188">
        <f t="shared" si="94"/>
        <v>17032.258064516129</v>
      </c>
      <c r="J311" s="188">
        <f t="shared" si="94"/>
        <v>4580</v>
      </c>
      <c r="K311" s="188">
        <f t="shared" si="94"/>
        <v>24000</v>
      </c>
      <c r="L311" s="188">
        <f t="shared" si="94"/>
        <v>7152</v>
      </c>
      <c r="M311" s="188">
        <f t="shared" si="94"/>
        <v>6801</v>
      </c>
      <c r="N311" s="188">
        <f t="shared" si="94"/>
        <v>6910</v>
      </c>
      <c r="O311" s="188">
        <f t="shared" si="94"/>
        <v>6968</v>
      </c>
      <c r="P311" s="188">
        <f t="shared" si="94"/>
        <v>2071</v>
      </c>
      <c r="Q311" s="188">
        <f t="shared" si="94"/>
        <v>3522</v>
      </c>
      <c r="R311" s="188">
        <f t="shared" si="94"/>
        <v>3101</v>
      </c>
      <c r="S311" s="187" t="s">
        <v>15</v>
      </c>
      <c r="T311" s="188">
        <f>SUM(T308:T309)</f>
        <v>13065</v>
      </c>
      <c r="U311" s="188">
        <f>SUM(U308:U309)</f>
        <v>5865</v>
      </c>
      <c r="V311" s="188">
        <f>SUM(V308:V309)</f>
        <v>10645</v>
      </c>
      <c r="W311" s="188">
        <f>SUM(W308:W309)</f>
        <v>4824</v>
      </c>
      <c r="X311" s="188">
        <f t="shared" ref="X311:AW311" si="95">SUM(X308:X309)</f>
        <v>15000</v>
      </c>
      <c r="Y311" s="188">
        <f t="shared" si="95"/>
        <v>4824</v>
      </c>
      <c r="Z311" s="188">
        <f t="shared" si="95"/>
        <v>6339</v>
      </c>
      <c r="AA311" s="188">
        <f t="shared" si="95"/>
        <v>6982</v>
      </c>
      <c r="AB311" s="188">
        <f t="shared" si="95"/>
        <v>6905</v>
      </c>
      <c r="AC311" s="188">
        <f t="shared" si="95"/>
        <v>7904</v>
      </c>
      <c r="AD311" s="188">
        <f t="shared" si="95"/>
        <v>6268</v>
      </c>
      <c r="AE311" s="188">
        <f t="shared" si="95"/>
        <v>7256</v>
      </c>
      <c r="AF311" s="188">
        <f t="shared" si="95"/>
        <v>6859</v>
      </c>
      <c r="AG311" s="188">
        <f t="shared" si="95"/>
        <v>6559</v>
      </c>
      <c r="AH311" s="188">
        <f t="shared" si="95"/>
        <v>7262</v>
      </c>
      <c r="AI311" s="188">
        <f t="shared" si="95"/>
        <v>8733</v>
      </c>
      <c r="AJ311" s="188">
        <f t="shared" si="95"/>
        <v>6756</v>
      </c>
      <c r="AK311" s="188">
        <f t="shared" si="95"/>
        <v>7338</v>
      </c>
      <c r="AL311" s="188">
        <f t="shared" si="95"/>
        <v>6166</v>
      </c>
      <c r="AM311" s="188">
        <f t="shared" si="95"/>
        <v>6774</v>
      </c>
      <c r="AN311" s="188">
        <f t="shared" si="95"/>
        <v>6658</v>
      </c>
      <c r="AO311" s="188">
        <f t="shared" si="95"/>
        <v>7016</v>
      </c>
      <c r="AP311" s="188">
        <f t="shared" si="95"/>
        <v>7541</v>
      </c>
      <c r="AQ311" s="188">
        <f t="shared" si="95"/>
        <v>6464</v>
      </c>
      <c r="AR311" s="188">
        <f t="shared" si="95"/>
        <v>0</v>
      </c>
      <c r="AS311" s="188">
        <f t="shared" si="95"/>
        <v>0</v>
      </c>
      <c r="AT311" s="188">
        <f t="shared" si="95"/>
        <v>0</v>
      </c>
      <c r="AU311" s="188">
        <f t="shared" si="95"/>
        <v>0</v>
      </c>
      <c r="AV311" s="188">
        <f t="shared" si="95"/>
        <v>0</v>
      </c>
      <c r="AW311" s="188">
        <f t="shared" si="95"/>
        <v>0</v>
      </c>
    </row>
  </sheetData>
  <mergeCells count="37">
    <mergeCell ref="T104:T110"/>
    <mergeCell ref="V104:V110"/>
    <mergeCell ref="X104:X110"/>
    <mergeCell ref="X247:X248"/>
    <mergeCell ref="T84:T90"/>
    <mergeCell ref="V84:V90"/>
    <mergeCell ref="X84:X90"/>
    <mergeCell ref="T94:T100"/>
    <mergeCell ref="V94:V100"/>
    <mergeCell ref="X94:X100"/>
    <mergeCell ref="T61:T66"/>
    <mergeCell ref="V61:V66"/>
    <mergeCell ref="X61:X66"/>
    <mergeCell ref="T70:T75"/>
    <mergeCell ref="V70:V75"/>
    <mergeCell ref="X70:X75"/>
    <mergeCell ref="O52:O57"/>
    <mergeCell ref="Q52:Q57"/>
    <mergeCell ref="T52:T57"/>
    <mergeCell ref="V52:V57"/>
    <mergeCell ref="X52:X57"/>
    <mergeCell ref="B52:B57"/>
    <mergeCell ref="D52:D57"/>
    <mergeCell ref="G52:G57"/>
    <mergeCell ref="I52:I57"/>
    <mergeCell ref="K52:K57"/>
    <mergeCell ref="A2:AW2"/>
    <mergeCell ref="A3:R3"/>
    <mergeCell ref="S3:AW3"/>
    <mergeCell ref="B10:B42"/>
    <mergeCell ref="D10:D42"/>
    <mergeCell ref="G10:G42"/>
    <mergeCell ref="I10:I42"/>
    <mergeCell ref="K10:K42"/>
    <mergeCell ref="O10:O42"/>
    <mergeCell ref="Q10:Q42"/>
    <mergeCell ref="X10:X42"/>
  </mergeCells>
  <conditionalFormatting sqref="S259:S261 S263:S273">
    <cfRule type="expression" dxfId="0" priority="1" stopIfTrue="1">
      <formula>AND(COUNTIF($S$259:$S$261, S259)+COUNTIF($S$263:$S$273, S259)&gt;1,NOT(ISBLANK(S259)))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1" firstPageNumber="0" fitToHeight="0" orientation="portrait" horizontalDpi="300" verticalDpi="300" r:id="rId1"/>
  <headerFooter>
    <oddHeader>&amp;C&amp;A</oddHeader>
    <oddFooter>&amp;CDiretoria Geral - Policlínica de Formosa&amp;RPágina &amp;P de &amp;N</oddFooter>
  </headerFooter>
  <rowBreaks count="8" manualBreakCount="8">
    <brk id="43" max="48" man="1"/>
    <brk id="81" max="48" man="1"/>
    <brk id="121" max="48" man="1"/>
    <brk id="154" max="48" man="1"/>
    <brk id="184" max="48" man="1"/>
    <brk id="214" max="48" man="1"/>
    <brk id="244" max="48" man="1"/>
    <brk id="288" max="4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C6E02-951F-4F4A-B36F-494D51EB3DCE}">
  <sheetPr>
    <tabColor theme="3" tint="0.79998168889431442"/>
    <pageSetUpPr fitToPage="1"/>
  </sheetPr>
  <dimension ref="A1:IV106"/>
  <sheetViews>
    <sheetView showGridLines="0" view="pageBreakPreview" topLeftCell="A13" zoomScaleNormal="100" zoomScaleSheetLayoutView="100" workbookViewId="0">
      <selection activeCell="AT17" sqref="AT17"/>
    </sheetView>
  </sheetViews>
  <sheetFormatPr defaultColWidth="8.7109375" defaultRowHeight="12.75" x14ac:dyDescent="0.25"/>
  <cols>
    <col min="1" max="1" width="70.7109375" style="193" customWidth="1"/>
    <col min="2" max="3" width="13.7109375" style="193" hidden="1" customWidth="1"/>
    <col min="4" max="4" width="20.7109375" style="193" hidden="1" customWidth="1"/>
    <col min="5" max="6" width="13.7109375" style="193" hidden="1" customWidth="1"/>
    <col min="7" max="11" width="26.140625" style="193" hidden="1" customWidth="1"/>
    <col min="12" max="13" width="13.7109375" style="193" hidden="1" customWidth="1"/>
    <col min="14" max="16" width="20.7109375" style="193" hidden="1" customWidth="1"/>
    <col min="17" max="17" width="60.7109375" style="193" hidden="1" customWidth="1"/>
    <col min="18" max="19" width="20.7109375" style="193" hidden="1" customWidth="1"/>
    <col min="20" max="20" width="18.7109375" style="193" customWidth="1"/>
    <col min="21" max="21" width="20.7109375" style="193" hidden="1" customWidth="1"/>
    <col min="22" max="28" width="22.7109375" style="193" hidden="1" customWidth="1"/>
    <col min="29" max="31" width="20.7109375" style="193" hidden="1" customWidth="1"/>
    <col min="32" max="32" width="9.42578125" style="193" hidden="1" customWidth="1"/>
    <col min="33" max="36" width="20.7109375" style="193" hidden="1" customWidth="1"/>
    <col min="37" max="37" width="18.7109375" style="193" hidden="1" customWidth="1"/>
    <col min="38" max="38" width="20.7109375" style="193" hidden="1" customWidth="1"/>
    <col min="39" max="39" width="20.7109375" style="193" customWidth="1"/>
    <col min="40" max="44" width="20.7109375" style="193" hidden="1" customWidth="1"/>
    <col min="45" max="16384" width="8.7109375" style="193"/>
  </cols>
  <sheetData>
    <row r="1" spans="1:256" s="192" customFormat="1" ht="62.25" x14ac:dyDescent="0.8">
      <c r="A1" s="191" t="s">
        <v>51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/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91"/>
      <c r="IE1" s="191"/>
      <c r="IF1" s="191"/>
      <c r="IG1" s="191"/>
      <c r="IH1" s="191"/>
      <c r="II1" s="191"/>
      <c r="IJ1" s="191"/>
      <c r="IK1" s="191"/>
      <c r="IL1" s="191"/>
      <c r="IM1" s="191"/>
      <c r="IN1" s="191"/>
      <c r="IO1" s="191"/>
      <c r="IP1" s="191"/>
      <c r="IQ1" s="191"/>
      <c r="IR1" s="191"/>
      <c r="IS1" s="191"/>
      <c r="IT1" s="191"/>
      <c r="IU1" s="191"/>
      <c r="IV1" s="191"/>
    </row>
    <row r="2" spans="1:256" ht="15" x14ac:dyDescent="0.25">
      <c r="A2" s="299" t="s">
        <v>0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</row>
    <row r="3" spans="1:256" x14ac:dyDescent="0.25">
      <c r="A3" s="314" t="s">
        <v>171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</row>
    <row r="4" spans="1:256" s="197" customFormat="1" x14ac:dyDescent="0.2">
      <c r="A4" s="194" t="s">
        <v>172</v>
      </c>
      <c r="B4" s="195" t="s">
        <v>6</v>
      </c>
      <c r="C4" s="195" t="s">
        <v>5</v>
      </c>
      <c r="D4" s="195" t="s">
        <v>6</v>
      </c>
      <c r="E4" s="195">
        <v>45505</v>
      </c>
      <c r="F4" s="195">
        <v>45536</v>
      </c>
      <c r="G4" s="195" t="s">
        <v>4</v>
      </c>
      <c r="H4" s="195" t="s">
        <v>7</v>
      </c>
      <c r="I4" s="195" t="s">
        <v>4</v>
      </c>
      <c r="J4" s="195" t="s">
        <v>8</v>
      </c>
      <c r="K4" s="195" t="s">
        <v>6</v>
      </c>
      <c r="L4" s="195">
        <v>45566</v>
      </c>
      <c r="M4" s="195">
        <v>45597</v>
      </c>
      <c r="N4" s="195">
        <v>45627</v>
      </c>
      <c r="O4" s="195" t="s">
        <v>4</v>
      </c>
      <c r="P4" s="195" t="s">
        <v>9</v>
      </c>
      <c r="Q4" s="194" t="s">
        <v>172</v>
      </c>
      <c r="R4" s="195" t="s">
        <v>4</v>
      </c>
      <c r="S4" s="195" t="s">
        <v>12</v>
      </c>
      <c r="T4" s="195" t="s">
        <v>6</v>
      </c>
      <c r="U4" s="195">
        <v>45658</v>
      </c>
      <c r="V4" s="195">
        <v>45689</v>
      </c>
      <c r="W4" s="195">
        <v>45717</v>
      </c>
      <c r="X4" s="195">
        <v>45748</v>
      </c>
      <c r="Y4" s="195">
        <v>45778</v>
      </c>
      <c r="Z4" s="195">
        <v>45809</v>
      </c>
      <c r="AA4" s="195">
        <v>45839</v>
      </c>
      <c r="AB4" s="195">
        <v>45870</v>
      </c>
      <c r="AC4" s="195">
        <v>45901</v>
      </c>
      <c r="AD4" s="195">
        <v>45931</v>
      </c>
      <c r="AE4" s="195">
        <v>45962</v>
      </c>
      <c r="AF4" s="195">
        <v>45992</v>
      </c>
      <c r="AG4" s="195">
        <v>46023</v>
      </c>
      <c r="AH4" s="195">
        <v>46054</v>
      </c>
      <c r="AI4" s="195">
        <v>46082</v>
      </c>
      <c r="AJ4" s="195">
        <v>46113</v>
      </c>
      <c r="AK4" s="195">
        <v>46143</v>
      </c>
      <c r="AL4" s="195">
        <v>46174</v>
      </c>
      <c r="AM4" s="195">
        <v>46204</v>
      </c>
      <c r="AN4" s="195">
        <v>46235</v>
      </c>
      <c r="AO4" s="195">
        <v>46266</v>
      </c>
      <c r="AP4" s="195">
        <v>46296</v>
      </c>
      <c r="AQ4" s="195">
        <v>46327</v>
      </c>
      <c r="AR4" s="195">
        <v>46357</v>
      </c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196"/>
      <c r="FC4" s="196"/>
      <c r="FD4" s="196"/>
      <c r="FE4" s="196"/>
      <c r="FF4" s="196"/>
      <c r="FG4" s="196"/>
      <c r="FH4" s="196"/>
      <c r="FI4" s="196"/>
      <c r="FJ4" s="196"/>
      <c r="FK4" s="196"/>
      <c r="FL4" s="196"/>
      <c r="FM4" s="196"/>
      <c r="FN4" s="196"/>
      <c r="FO4" s="196"/>
      <c r="FP4" s="196"/>
      <c r="FQ4" s="196"/>
      <c r="FR4" s="196"/>
      <c r="FS4" s="196"/>
      <c r="FT4" s="196"/>
      <c r="FU4" s="196"/>
      <c r="FV4" s="196"/>
      <c r="FW4" s="196"/>
      <c r="FX4" s="196"/>
      <c r="FY4" s="196"/>
      <c r="FZ4" s="196"/>
      <c r="GA4" s="196"/>
      <c r="GB4" s="196"/>
      <c r="GC4" s="196"/>
      <c r="GD4" s="196"/>
      <c r="GE4" s="196"/>
      <c r="GF4" s="196"/>
      <c r="GG4" s="196"/>
      <c r="GH4" s="196"/>
      <c r="GI4" s="196"/>
      <c r="GJ4" s="196"/>
      <c r="GK4" s="196"/>
      <c r="GL4" s="196"/>
      <c r="GM4" s="196"/>
      <c r="GN4" s="196"/>
      <c r="GO4" s="196"/>
      <c r="GP4" s="196"/>
      <c r="GQ4" s="196"/>
      <c r="GR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  <c r="HL4" s="196"/>
      <c r="HM4" s="196"/>
      <c r="HN4" s="196"/>
      <c r="HO4" s="196"/>
      <c r="HP4" s="196"/>
      <c r="HQ4" s="196"/>
      <c r="HR4" s="196"/>
      <c r="HS4" s="196"/>
      <c r="HT4" s="196"/>
      <c r="HU4" s="196"/>
      <c r="HV4" s="196"/>
      <c r="HW4" s="196"/>
      <c r="HX4" s="196"/>
      <c r="HY4" s="196"/>
      <c r="HZ4" s="196"/>
      <c r="IA4" s="196"/>
      <c r="IB4" s="196"/>
      <c r="IC4" s="196"/>
      <c r="ID4" s="196"/>
      <c r="IE4" s="196"/>
      <c r="IF4" s="196"/>
      <c r="IG4" s="196"/>
      <c r="IH4" s="196"/>
      <c r="II4" s="196"/>
      <c r="IJ4" s="196"/>
      <c r="IK4" s="196"/>
      <c r="IL4" s="196"/>
      <c r="IM4" s="196"/>
      <c r="IN4" s="196"/>
      <c r="IO4" s="196"/>
      <c r="IP4" s="196"/>
      <c r="IQ4" s="196"/>
      <c r="IR4" s="196"/>
      <c r="IS4" s="196"/>
      <c r="IT4" s="196"/>
      <c r="IU4" s="196"/>
      <c r="IV4" s="196"/>
    </row>
    <row r="5" spans="1:256" s="202" customFormat="1" x14ac:dyDescent="0.25">
      <c r="A5" s="198" t="s">
        <v>173</v>
      </c>
      <c r="B5" s="199">
        <v>1</v>
      </c>
      <c r="C5" s="200">
        <f>IFERROR(ROUND((C6/C7),4),0)</f>
        <v>1.6776</v>
      </c>
      <c r="D5" s="199">
        <v>1</v>
      </c>
      <c r="E5" s="200">
        <f>IFERROR(ROUND((E6/E7),4),0)</f>
        <v>1.4016999999999999</v>
      </c>
      <c r="F5" s="200">
        <f>IFERROR(ROUND((F6/F7),4),0)</f>
        <v>1.3522000000000001</v>
      </c>
      <c r="G5" s="200">
        <f>D5</f>
        <v>1</v>
      </c>
      <c r="H5" s="200">
        <f t="shared" ref="H5:AR5" si="0">IFERROR(ROUND((H6/H7),4),0)</f>
        <v>0</v>
      </c>
      <c r="I5" s="200">
        <f>G5</f>
        <v>1</v>
      </c>
      <c r="J5" s="200">
        <f t="shared" si="0"/>
        <v>1.9157999999999999</v>
      </c>
      <c r="K5" s="200">
        <f>I5</f>
        <v>1</v>
      </c>
      <c r="L5" s="200">
        <f t="shared" si="0"/>
        <v>1.2326999999999999</v>
      </c>
      <c r="M5" s="200">
        <f t="shared" si="0"/>
        <v>1.2402</v>
      </c>
      <c r="N5" s="200">
        <f t="shared" si="0"/>
        <v>1.2152000000000001</v>
      </c>
      <c r="O5" s="200">
        <v>1</v>
      </c>
      <c r="P5" s="200">
        <f t="shared" si="0"/>
        <v>0</v>
      </c>
      <c r="Q5" s="198" t="s">
        <v>173</v>
      </c>
      <c r="R5" s="200">
        <v>1</v>
      </c>
      <c r="S5" s="200">
        <f t="shared" si="0"/>
        <v>0</v>
      </c>
      <c r="T5" s="201">
        <v>1</v>
      </c>
      <c r="U5" s="200">
        <f t="shared" si="0"/>
        <v>1.1367</v>
      </c>
      <c r="V5" s="200">
        <f t="shared" si="0"/>
        <v>1.1571</v>
      </c>
      <c r="W5" s="200">
        <f t="shared" si="0"/>
        <v>1.0314000000000001</v>
      </c>
      <c r="X5" s="200">
        <f t="shared" si="0"/>
        <v>1.1977</v>
      </c>
      <c r="Y5" s="200">
        <f t="shared" si="0"/>
        <v>1.0386</v>
      </c>
      <c r="Z5" s="200">
        <f t="shared" si="0"/>
        <v>1</v>
      </c>
      <c r="AA5" s="200">
        <f t="shared" si="0"/>
        <v>1</v>
      </c>
      <c r="AB5" s="200">
        <f t="shared" si="0"/>
        <v>1.0492999999999999</v>
      </c>
      <c r="AC5" s="200">
        <f t="shared" si="0"/>
        <v>1</v>
      </c>
      <c r="AD5" s="200">
        <f t="shared" si="0"/>
        <v>1.0206999999999999</v>
      </c>
      <c r="AE5" s="200">
        <f t="shared" si="0"/>
        <v>1.0214000000000001</v>
      </c>
      <c r="AF5" s="200">
        <f t="shared" si="0"/>
        <v>1.02</v>
      </c>
      <c r="AG5" s="200">
        <f t="shared" si="0"/>
        <v>1</v>
      </c>
      <c r="AH5" s="200">
        <f t="shared" si="0"/>
        <v>1.0392999999999999</v>
      </c>
      <c r="AI5" s="200">
        <f t="shared" si="0"/>
        <v>1.1169</v>
      </c>
      <c r="AJ5" s="200">
        <f t="shared" si="0"/>
        <v>1.0721000000000001</v>
      </c>
      <c r="AK5" s="200">
        <f t="shared" si="0"/>
        <v>1.0143</v>
      </c>
      <c r="AL5" s="200">
        <f t="shared" si="0"/>
        <v>1.0150999999999999</v>
      </c>
      <c r="AM5" s="200">
        <f t="shared" si="0"/>
        <v>1.0286</v>
      </c>
      <c r="AN5" s="200">
        <f t="shared" si="0"/>
        <v>0</v>
      </c>
      <c r="AO5" s="200">
        <f t="shared" si="0"/>
        <v>0</v>
      </c>
      <c r="AP5" s="200">
        <f t="shared" si="0"/>
        <v>0</v>
      </c>
      <c r="AQ5" s="200">
        <f t="shared" si="0"/>
        <v>0</v>
      </c>
      <c r="AR5" s="200">
        <f t="shared" si="0"/>
        <v>0</v>
      </c>
    </row>
    <row r="6" spans="1:256" s="210" customFormat="1" x14ac:dyDescent="0.2">
      <c r="A6" s="203" t="s">
        <v>174</v>
      </c>
      <c r="B6" s="22"/>
      <c r="C6" s="204">
        <v>6473</v>
      </c>
      <c r="D6" s="22"/>
      <c r="E6" s="205">
        <v>7621</v>
      </c>
      <c r="F6" s="204">
        <v>7352</v>
      </c>
      <c r="G6" s="204"/>
      <c r="H6" s="206">
        <v>0</v>
      </c>
      <c r="I6" s="204"/>
      <c r="J6" s="206">
        <v>7392</v>
      </c>
      <c r="K6" s="204"/>
      <c r="L6" s="207">
        <v>6702</v>
      </c>
      <c r="M6" s="204">
        <v>6743</v>
      </c>
      <c r="N6" s="204">
        <v>6607</v>
      </c>
      <c r="O6" s="204"/>
      <c r="P6" s="204"/>
      <c r="Q6" s="203" t="s">
        <v>174</v>
      </c>
      <c r="R6" s="204"/>
      <c r="S6" s="204"/>
      <c r="T6" s="204"/>
      <c r="U6" s="204">
        <v>7957</v>
      </c>
      <c r="V6" s="204">
        <v>8100</v>
      </c>
      <c r="W6" s="208">
        <v>7220</v>
      </c>
      <c r="X6" s="204">
        <v>8384</v>
      </c>
      <c r="Y6" s="204">
        <v>7270</v>
      </c>
      <c r="Z6" s="204">
        <v>7000</v>
      </c>
      <c r="AA6" s="204">
        <v>7000</v>
      </c>
      <c r="AB6" s="204">
        <v>7345</v>
      </c>
      <c r="AC6" s="204">
        <v>7000</v>
      </c>
      <c r="AD6" s="204">
        <v>7145</v>
      </c>
      <c r="AE6" s="204">
        <v>7150</v>
      </c>
      <c r="AF6" s="204">
        <v>7140</v>
      </c>
      <c r="AG6" s="204">
        <v>7000</v>
      </c>
      <c r="AH6" s="204">
        <v>7275</v>
      </c>
      <c r="AI6" s="204">
        <v>7818</v>
      </c>
      <c r="AJ6" s="204">
        <v>7505</v>
      </c>
      <c r="AK6" s="204">
        <v>7100</v>
      </c>
      <c r="AL6" s="204">
        <v>7106</v>
      </c>
      <c r="AM6" s="204">
        <v>7200</v>
      </c>
      <c r="AN6" s="204"/>
      <c r="AO6" s="204"/>
      <c r="AP6" s="204"/>
      <c r="AQ6" s="204"/>
      <c r="AR6" s="204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09"/>
      <c r="CE6" s="209"/>
      <c r="CF6" s="209"/>
      <c r="CG6" s="209"/>
      <c r="CH6" s="209"/>
      <c r="CI6" s="209"/>
      <c r="CJ6" s="209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  <c r="CV6" s="209"/>
      <c r="CW6" s="209"/>
      <c r="CX6" s="209"/>
      <c r="CY6" s="209"/>
      <c r="CZ6" s="209"/>
      <c r="DA6" s="209"/>
      <c r="DB6" s="209"/>
      <c r="DC6" s="209"/>
      <c r="DD6" s="209"/>
      <c r="DE6" s="209"/>
      <c r="DF6" s="209"/>
      <c r="DG6" s="209"/>
      <c r="DH6" s="209"/>
      <c r="DI6" s="209"/>
      <c r="DJ6" s="209"/>
      <c r="DK6" s="209"/>
      <c r="DL6" s="209"/>
      <c r="DM6" s="209"/>
      <c r="DN6" s="209"/>
      <c r="DO6" s="209"/>
      <c r="DP6" s="209"/>
      <c r="DQ6" s="209"/>
      <c r="DR6" s="209"/>
      <c r="DS6" s="209"/>
      <c r="DT6" s="209"/>
      <c r="DU6" s="209"/>
      <c r="DV6" s="209"/>
      <c r="DW6" s="209"/>
      <c r="DX6" s="209"/>
      <c r="DY6" s="209"/>
      <c r="DZ6" s="209"/>
      <c r="EA6" s="209"/>
      <c r="EB6" s="209"/>
      <c r="EC6" s="209"/>
      <c r="ED6" s="209"/>
      <c r="EE6" s="209"/>
      <c r="EF6" s="209"/>
      <c r="EG6" s="209"/>
      <c r="EH6" s="209"/>
      <c r="EI6" s="209"/>
      <c r="EJ6" s="209"/>
      <c r="EK6" s="209"/>
      <c r="EL6" s="209"/>
      <c r="EM6" s="209"/>
      <c r="EN6" s="209"/>
      <c r="EO6" s="209"/>
      <c r="EP6" s="209"/>
      <c r="EQ6" s="209"/>
      <c r="ER6" s="209"/>
      <c r="ES6" s="209"/>
      <c r="ET6" s="209"/>
      <c r="EU6" s="209"/>
      <c r="EV6" s="209"/>
      <c r="EW6" s="209"/>
      <c r="EX6" s="209"/>
      <c r="EY6" s="209"/>
      <c r="EZ6" s="209"/>
      <c r="FA6" s="209"/>
      <c r="FB6" s="209"/>
      <c r="FC6" s="209"/>
      <c r="FD6" s="209"/>
      <c r="FE6" s="209"/>
      <c r="FF6" s="209"/>
      <c r="FG6" s="209"/>
      <c r="FH6" s="209"/>
      <c r="FI6" s="209"/>
      <c r="FJ6" s="209"/>
      <c r="FK6" s="209"/>
      <c r="FL6" s="209"/>
      <c r="FM6" s="209"/>
      <c r="FN6" s="209"/>
      <c r="FO6" s="209"/>
      <c r="FP6" s="209"/>
      <c r="FQ6" s="209"/>
      <c r="FR6" s="209"/>
      <c r="FS6" s="209"/>
      <c r="FT6" s="209"/>
      <c r="FU6" s="209"/>
      <c r="FV6" s="209"/>
      <c r="FW6" s="209"/>
      <c r="FX6" s="209"/>
      <c r="FY6" s="209"/>
      <c r="FZ6" s="209"/>
      <c r="GA6" s="209"/>
      <c r="GB6" s="209"/>
      <c r="GC6" s="209"/>
      <c r="GD6" s="209"/>
      <c r="GE6" s="209"/>
      <c r="GF6" s="209"/>
      <c r="GG6" s="209"/>
      <c r="GH6" s="209"/>
      <c r="GI6" s="209"/>
      <c r="GJ6" s="209"/>
      <c r="GK6" s="209"/>
      <c r="GL6" s="209"/>
      <c r="GM6" s="209"/>
      <c r="GN6" s="209"/>
      <c r="GO6" s="209"/>
      <c r="GP6" s="209"/>
      <c r="GQ6" s="209"/>
      <c r="GR6" s="209"/>
      <c r="GS6" s="209"/>
      <c r="GT6" s="209"/>
      <c r="GU6" s="209"/>
      <c r="GV6" s="209"/>
      <c r="GW6" s="209"/>
      <c r="GX6" s="209"/>
      <c r="GY6" s="209"/>
      <c r="GZ6" s="209"/>
      <c r="HA6" s="209"/>
      <c r="HB6" s="209"/>
      <c r="HC6" s="209"/>
      <c r="HD6" s="209"/>
      <c r="HE6" s="209"/>
      <c r="HF6" s="209"/>
      <c r="HG6" s="209"/>
      <c r="HH6" s="209"/>
      <c r="HI6" s="209"/>
      <c r="HJ6" s="209"/>
      <c r="HK6" s="209"/>
      <c r="HL6" s="209"/>
      <c r="HM6" s="209"/>
      <c r="HN6" s="209"/>
      <c r="HO6" s="209"/>
      <c r="HP6" s="209"/>
      <c r="HQ6" s="209"/>
      <c r="HR6" s="209"/>
      <c r="HS6" s="209"/>
      <c r="HT6" s="209"/>
      <c r="HU6" s="209"/>
      <c r="HV6" s="209"/>
      <c r="HW6" s="209"/>
      <c r="HX6" s="209"/>
      <c r="HY6" s="209"/>
      <c r="HZ6" s="209"/>
      <c r="IA6" s="209"/>
      <c r="IB6" s="209"/>
      <c r="IC6" s="209"/>
      <c r="ID6" s="209"/>
      <c r="IE6" s="209"/>
      <c r="IF6" s="209"/>
      <c r="IG6" s="209"/>
      <c r="IH6" s="209"/>
      <c r="II6" s="209"/>
      <c r="IJ6" s="209"/>
      <c r="IK6" s="209"/>
      <c r="IL6" s="209"/>
      <c r="IM6" s="209"/>
      <c r="IN6" s="209"/>
      <c r="IO6" s="209"/>
      <c r="IP6" s="209"/>
      <c r="IQ6" s="209"/>
      <c r="IR6" s="209"/>
      <c r="IS6" s="209"/>
      <c r="IT6" s="209"/>
      <c r="IU6" s="209"/>
      <c r="IV6" s="209"/>
    </row>
    <row r="7" spans="1:256" s="210" customFormat="1" x14ac:dyDescent="0.2">
      <c r="A7" s="203" t="s">
        <v>175</v>
      </c>
      <c r="B7" s="22"/>
      <c r="C7" s="204">
        <v>3858.516129032258</v>
      </c>
      <c r="D7" s="22"/>
      <c r="E7" s="204">
        <v>5437</v>
      </c>
      <c r="F7" s="204">
        <v>5437</v>
      </c>
      <c r="G7" s="204"/>
      <c r="H7" s="204">
        <v>1578.483870967742</v>
      </c>
      <c r="I7" s="204"/>
      <c r="J7" s="204">
        <v>3858.516129032258</v>
      </c>
      <c r="K7" s="204"/>
      <c r="L7" s="204">
        <v>5437</v>
      </c>
      <c r="M7" s="204">
        <v>5437</v>
      </c>
      <c r="N7" s="204">
        <v>5437</v>
      </c>
      <c r="O7" s="204">
        <v>1578</v>
      </c>
      <c r="P7" s="204">
        <f>O7</f>
        <v>1578</v>
      </c>
      <c r="Q7" s="203" t="s">
        <v>175</v>
      </c>
      <c r="R7" s="204">
        <v>4968</v>
      </c>
      <c r="S7" s="204">
        <f>R7</f>
        <v>4968</v>
      </c>
      <c r="T7" s="211">
        <v>7000</v>
      </c>
      <c r="U7" s="204">
        <f>T7</f>
        <v>7000</v>
      </c>
      <c r="V7" s="204">
        <f>U7</f>
        <v>7000</v>
      </c>
      <c r="W7" s="204">
        <f>V7</f>
        <v>7000</v>
      </c>
      <c r="X7" s="204">
        <f t="shared" ref="X7:AR7" si="1">W7</f>
        <v>7000</v>
      </c>
      <c r="Y7" s="204">
        <f t="shared" si="1"/>
        <v>7000</v>
      </c>
      <c r="Z7" s="204">
        <f t="shared" si="1"/>
        <v>7000</v>
      </c>
      <c r="AA7" s="204">
        <f t="shared" si="1"/>
        <v>7000</v>
      </c>
      <c r="AB7" s="204">
        <f t="shared" si="1"/>
        <v>7000</v>
      </c>
      <c r="AC7" s="204">
        <f t="shared" si="1"/>
        <v>7000</v>
      </c>
      <c r="AD7" s="204">
        <f t="shared" si="1"/>
        <v>7000</v>
      </c>
      <c r="AE7" s="204">
        <f t="shared" si="1"/>
        <v>7000</v>
      </c>
      <c r="AF7" s="204">
        <f t="shared" si="1"/>
        <v>7000</v>
      </c>
      <c r="AG7" s="204">
        <f t="shared" si="1"/>
        <v>7000</v>
      </c>
      <c r="AH7" s="204">
        <v>7000</v>
      </c>
      <c r="AI7" s="204">
        <f t="shared" si="1"/>
        <v>7000</v>
      </c>
      <c r="AJ7" s="204">
        <f t="shared" si="1"/>
        <v>7000</v>
      </c>
      <c r="AK7" s="204">
        <f t="shared" si="1"/>
        <v>7000</v>
      </c>
      <c r="AL7" s="204">
        <f t="shared" si="1"/>
        <v>7000</v>
      </c>
      <c r="AM7" s="204">
        <f t="shared" si="1"/>
        <v>7000</v>
      </c>
      <c r="AN7" s="204">
        <f t="shared" si="1"/>
        <v>7000</v>
      </c>
      <c r="AO7" s="204">
        <f t="shared" si="1"/>
        <v>7000</v>
      </c>
      <c r="AP7" s="204">
        <f t="shared" si="1"/>
        <v>7000</v>
      </c>
      <c r="AQ7" s="204">
        <f t="shared" si="1"/>
        <v>7000</v>
      </c>
      <c r="AR7" s="204">
        <f t="shared" si="1"/>
        <v>7000</v>
      </c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09"/>
      <c r="CE7" s="209"/>
      <c r="CF7" s="209"/>
      <c r="CG7" s="209"/>
      <c r="CH7" s="209"/>
      <c r="CI7" s="209"/>
      <c r="CJ7" s="209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  <c r="CV7" s="209"/>
      <c r="CW7" s="209"/>
      <c r="CX7" s="209"/>
      <c r="CY7" s="209"/>
      <c r="CZ7" s="209"/>
      <c r="DA7" s="209"/>
      <c r="DB7" s="209"/>
      <c r="DC7" s="209"/>
      <c r="DD7" s="209"/>
      <c r="DE7" s="209"/>
      <c r="DF7" s="209"/>
      <c r="DG7" s="209"/>
      <c r="DH7" s="209"/>
      <c r="DI7" s="209"/>
      <c r="DJ7" s="209"/>
      <c r="DK7" s="209"/>
      <c r="DL7" s="209"/>
      <c r="DM7" s="209"/>
      <c r="DN7" s="209"/>
      <c r="DO7" s="209"/>
      <c r="DP7" s="209"/>
      <c r="DQ7" s="209"/>
      <c r="DR7" s="209"/>
      <c r="DS7" s="209"/>
      <c r="DT7" s="209"/>
      <c r="DU7" s="209"/>
      <c r="DV7" s="209"/>
      <c r="DW7" s="209"/>
      <c r="DX7" s="209"/>
      <c r="DY7" s="209"/>
      <c r="DZ7" s="209"/>
      <c r="EA7" s="209"/>
      <c r="EB7" s="209"/>
      <c r="EC7" s="209"/>
      <c r="ED7" s="209"/>
      <c r="EE7" s="209"/>
      <c r="EF7" s="209"/>
      <c r="EG7" s="209"/>
      <c r="EH7" s="209"/>
      <c r="EI7" s="209"/>
      <c r="EJ7" s="209"/>
      <c r="EK7" s="209"/>
      <c r="EL7" s="209"/>
      <c r="EM7" s="209"/>
      <c r="EN7" s="209"/>
      <c r="EO7" s="209"/>
      <c r="EP7" s="209"/>
      <c r="EQ7" s="209"/>
      <c r="ER7" s="209"/>
      <c r="ES7" s="209"/>
      <c r="ET7" s="209"/>
      <c r="EU7" s="209"/>
      <c r="EV7" s="209"/>
      <c r="EW7" s="209"/>
      <c r="EX7" s="209"/>
      <c r="EY7" s="209"/>
      <c r="EZ7" s="209"/>
      <c r="FA7" s="209"/>
      <c r="FB7" s="209"/>
      <c r="FC7" s="209"/>
      <c r="FD7" s="209"/>
      <c r="FE7" s="209"/>
      <c r="FF7" s="209"/>
      <c r="FG7" s="209"/>
      <c r="FH7" s="209"/>
      <c r="FI7" s="209"/>
      <c r="FJ7" s="209"/>
      <c r="FK7" s="209"/>
      <c r="FL7" s="209"/>
      <c r="FM7" s="209"/>
      <c r="FN7" s="209"/>
      <c r="FO7" s="209"/>
      <c r="FP7" s="209"/>
      <c r="FQ7" s="209"/>
      <c r="FR7" s="209"/>
      <c r="FS7" s="209"/>
      <c r="FT7" s="209"/>
      <c r="FU7" s="209"/>
      <c r="FV7" s="209"/>
      <c r="FW7" s="209"/>
      <c r="FX7" s="209"/>
      <c r="FY7" s="209"/>
      <c r="FZ7" s="209"/>
      <c r="GA7" s="209"/>
      <c r="GB7" s="209"/>
      <c r="GC7" s="209"/>
      <c r="GD7" s="209"/>
      <c r="GE7" s="209"/>
      <c r="GF7" s="209"/>
      <c r="GG7" s="209"/>
      <c r="GH7" s="209"/>
      <c r="GI7" s="209"/>
      <c r="GJ7" s="209"/>
      <c r="GK7" s="209"/>
      <c r="GL7" s="209"/>
      <c r="GM7" s="209"/>
      <c r="GN7" s="209"/>
      <c r="GO7" s="209"/>
      <c r="GP7" s="209"/>
      <c r="GQ7" s="209"/>
      <c r="GR7" s="209"/>
      <c r="GS7" s="209"/>
      <c r="GT7" s="209"/>
      <c r="GU7" s="209"/>
      <c r="GV7" s="209"/>
      <c r="GW7" s="209"/>
      <c r="GX7" s="209"/>
      <c r="GY7" s="209"/>
      <c r="GZ7" s="209"/>
      <c r="HA7" s="209"/>
      <c r="HB7" s="209"/>
      <c r="HC7" s="209"/>
      <c r="HD7" s="209"/>
      <c r="HE7" s="209"/>
      <c r="HF7" s="209"/>
      <c r="HG7" s="209"/>
      <c r="HH7" s="209"/>
      <c r="HI7" s="209"/>
      <c r="HJ7" s="209"/>
      <c r="HK7" s="209"/>
      <c r="HL7" s="209"/>
      <c r="HM7" s="209"/>
      <c r="HN7" s="209"/>
      <c r="HO7" s="209"/>
      <c r="HP7" s="209"/>
      <c r="HQ7" s="209"/>
      <c r="HR7" s="209"/>
      <c r="HS7" s="209"/>
      <c r="HT7" s="209"/>
      <c r="HU7" s="209"/>
      <c r="HV7" s="209"/>
      <c r="HW7" s="209"/>
      <c r="HX7" s="209"/>
      <c r="HY7" s="209"/>
      <c r="HZ7" s="209"/>
      <c r="IA7" s="209"/>
      <c r="IB7" s="209"/>
      <c r="IC7" s="209"/>
      <c r="ID7" s="209"/>
      <c r="IE7" s="209"/>
      <c r="IF7" s="209"/>
      <c r="IG7" s="209"/>
      <c r="IH7" s="209"/>
      <c r="II7" s="209"/>
      <c r="IJ7" s="209"/>
      <c r="IK7" s="209"/>
      <c r="IL7" s="209"/>
      <c r="IM7" s="209"/>
      <c r="IN7" s="209"/>
      <c r="IO7" s="209"/>
      <c r="IP7" s="209"/>
      <c r="IQ7" s="209"/>
      <c r="IR7" s="209"/>
      <c r="IS7" s="209"/>
      <c r="IT7" s="209"/>
      <c r="IU7" s="209"/>
      <c r="IV7" s="209"/>
    </row>
    <row r="8" spans="1:256" s="202" customFormat="1" x14ac:dyDescent="0.25">
      <c r="A8" s="212" t="s">
        <v>176</v>
      </c>
      <c r="B8" s="213">
        <v>1</v>
      </c>
      <c r="C8" s="201">
        <f>IFERROR(ROUND((C9/C10),4),0)</f>
        <v>2.3264999999999998</v>
      </c>
      <c r="D8" s="213">
        <v>1</v>
      </c>
      <c r="E8" s="201">
        <f>IFERROR(ROUND((E9/E10),4),0)</f>
        <v>1.1856</v>
      </c>
      <c r="F8" s="201">
        <f>IFERROR(ROUND((F9/F10),4),0)</f>
        <v>0.8931</v>
      </c>
      <c r="G8" s="201">
        <f>$D$8</f>
        <v>1</v>
      </c>
      <c r="H8" s="201">
        <f t="shared" ref="H8:AR8" si="2">IFERROR(ROUND((H9/H10),4),0)</f>
        <v>0.45619999999999999</v>
      </c>
      <c r="I8" s="201">
        <f>$D$8</f>
        <v>1</v>
      </c>
      <c r="J8" s="201">
        <f t="shared" si="2"/>
        <v>1.2584</v>
      </c>
      <c r="K8" s="201">
        <f>$D$8</f>
        <v>1</v>
      </c>
      <c r="L8" s="201">
        <f t="shared" si="2"/>
        <v>1.0255000000000001</v>
      </c>
      <c r="M8" s="201">
        <f t="shared" si="2"/>
        <v>1.0169999999999999</v>
      </c>
      <c r="N8" s="201">
        <f t="shared" si="2"/>
        <v>1.1287</v>
      </c>
      <c r="O8" s="201">
        <v>1</v>
      </c>
      <c r="P8" s="201">
        <f t="shared" si="2"/>
        <v>0</v>
      </c>
      <c r="Q8" s="212" t="s">
        <v>176</v>
      </c>
      <c r="R8" s="201">
        <v>1</v>
      </c>
      <c r="S8" s="201">
        <f t="shared" si="2"/>
        <v>0</v>
      </c>
      <c r="T8" s="201">
        <v>1</v>
      </c>
      <c r="U8" s="201">
        <f t="shared" si="2"/>
        <v>1.8865000000000001</v>
      </c>
      <c r="V8" s="201">
        <f t="shared" si="2"/>
        <v>1.5603</v>
      </c>
      <c r="W8" s="201">
        <f t="shared" si="2"/>
        <v>1.2023999999999999</v>
      </c>
      <c r="X8" s="201">
        <f t="shared" si="2"/>
        <v>1.4357</v>
      </c>
      <c r="Y8" s="201">
        <f t="shared" si="2"/>
        <v>1.0865</v>
      </c>
      <c r="Z8" s="201">
        <f t="shared" si="2"/>
        <v>1.0135000000000001</v>
      </c>
      <c r="AA8" s="201">
        <f t="shared" si="2"/>
        <v>1.5849</v>
      </c>
      <c r="AB8" s="201">
        <f t="shared" si="2"/>
        <v>1.5872999999999999</v>
      </c>
      <c r="AC8" s="201">
        <f t="shared" si="2"/>
        <v>1.6873</v>
      </c>
      <c r="AD8" s="201">
        <f t="shared" si="2"/>
        <v>1.9238</v>
      </c>
      <c r="AE8" s="201">
        <f t="shared" si="2"/>
        <v>1.5548</v>
      </c>
      <c r="AF8" s="201">
        <f t="shared" si="2"/>
        <v>1.7437</v>
      </c>
      <c r="AG8" s="201">
        <f t="shared" si="2"/>
        <v>1.3802000000000001</v>
      </c>
      <c r="AH8" s="201">
        <f t="shared" si="2"/>
        <v>1.0189999999999999</v>
      </c>
      <c r="AI8" s="201">
        <f t="shared" si="2"/>
        <v>1.1071</v>
      </c>
      <c r="AJ8" s="201">
        <f t="shared" si="2"/>
        <v>0.96430000000000005</v>
      </c>
      <c r="AK8" s="201">
        <f t="shared" si="2"/>
        <v>1.6635</v>
      </c>
      <c r="AL8" s="201">
        <f t="shared" si="2"/>
        <v>1.3524</v>
      </c>
      <c r="AM8" s="201">
        <f t="shared" si="2"/>
        <v>1.4167000000000001</v>
      </c>
      <c r="AN8" s="201">
        <f t="shared" si="2"/>
        <v>0</v>
      </c>
      <c r="AO8" s="201">
        <f t="shared" si="2"/>
        <v>0</v>
      </c>
      <c r="AP8" s="201">
        <f t="shared" si="2"/>
        <v>0</v>
      </c>
      <c r="AQ8" s="201">
        <f t="shared" si="2"/>
        <v>0</v>
      </c>
      <c r="AR8" s="201">
        <f t="shared" si="2"/>
        <v>0</v>
      </c>
    </row>
    <row r="9" spans="1:256" s="210" customFormat="1" x14ac:dyDescent="0.2">
      <c r="A9" s="203" t="s">
        <v>177</v>
      </c>
      <c r="B9" s="22"/>
      <c r="C9" s="204">
        <v>3104</v>
      </c>
      <c r="D9" s="22"/>
      <c r="E9" s="205">
        <v>2229</v>
      </c>
      <c r="F9" s="204">
        <v>1679</v>
      </c>
      <c r="G9" s="204"/>
      <c r="H9" s="206">
        <f>L9-J9</f>
        <v>249</v>
      </c>
      <c r="I9" s="204"/>
      <c r="J9" s="206">
        <v>1679</v>
      </c>
      <c r="K9" s="204"/>
      <c r="L9" s="207">
        <v>1928</v>
      </c>
      <c r="M9" s="204">
        <v>1912</v>
      </c>
      <c r="N9" s="204">
        <v>2122</v>
      </c>
      <c r="O9" s="204"/>
      <c r="P9" s="204"/>
      <c r="Q9" s="203" t="s">
        <v>177</v>
      </c>
      <c r="R9" s="204"/>
      <c r="S9" s="204"/>
      <c r="T9" s="204"/>
      <c r="U9" s="204">
        <v>2377</v>
      </c>
      <c r="V9" s="204">
        <v>1966</v>
      </c>
      <c r="W9" s="204">
        <v>1515</v>
      </c>
      <c r="X9" s="204">
        <v>1809</v>
      </c>
      <c r="Y9" s="204">
        <v>1369</v>
      </c>
      <c r="Z9" s="204">
        <v>1277</v>
      </c>
      <c r="AA9" s="204">
        <v>1997</v>
      </c>
      <c r="AB9" s="204">
        <v>2000</v>
      </c>
      <c r="AC9" s="204">
        <v>2126</v>
      </c>
      <c r="AD9" s="204">
        <v>2424</v>
      </c>
      <c r="AE9" s="204">
        <v>1959</v>
      </c>
      <c r="AF9" s="204">
        <v>2197</v>
      </c>
      <c r="AG9" s="204">
        <v>1739</v>
      </c>
      <c r="AH9" s="204">
        <v>1284</v>
      </c>
      <c r="AI9" s="204">
        <v>1395</v>
      </c>
      <c r="AJ9" s="204">
        <v>1215</v>
      </c>
      <c r="AK9" s="204">
        <v>2096</v>
      </c>
      <c r="AL9" s="204">
        <v>1704</v>
      </c>
      <c r="AM9" s="204">
        <v>1785</v>
      </c>
      <c r="AN9" s="204"/>
      <c r="AO9" s="204"/>
      <c r="AP9" s="204"/>
      <c r="AQ9" s="204"/>
      <c r="AR9" s="204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09"/>
      <c r="DT9" s="209"/>
      <c r="DU9" s="209"/>
      <c r="DV9" s="209"/>
      <c r="DW9" s="209"/>
      <c r="DX9" s="209"/>
      <c r="DY9" s="209"/>
      <c r="DZ9" s="209"/>
      <c r="EA9" s="209"/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9"/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9"/>
      <c r="EZ9" s="209"/>
      <c r="FA9" s="209"/>
      <c r="FB9" s="209"/>
      <c r="FC9" s="209"/>
      <c r="FD9" s="209"/>
      <c r="FE9" s="209"/>
      <c r="FF9" s="209"/>
      <c r="FG9" s="209"/>
      <c r="FH9" s="209"/>
      <c r="FI9" s="209"/>
      <c r="FJ9" s="209"/>
      <c r="FK9" s="209"/>
      <c r="FL9" s="209"/>
      <c r="FM9" s="209"/>
      <c r="FN9" s="209"/>
      <c r="FO9" s="209"/>
      <c r="FP9" s="209"/>
      <c r="FQ9" s="209"/>
      <c r="FR9" s="209"/>
      <c r="FS9" s="209"/>
      <c r="FT9" s="209"/>
      <c r="FU9" s="209"/>
      <c r="FV9" s="209"/>
      <c r="FW9" s="209"/>
      <c r="FX9" s="209"/>
      <c r="FY9" s="209"/>
      <c r="FZ9" s="209"/>
      <c r="GA9" s="209"/>
      <c r="GB9" s="209"/>
      <c r="GC9" s="209"/>
      <c r="GD9" s="209"/>
      <c r="GE9" s="209"/>
      <c r="GF9" s="209"/>
      <c r="GG9" s="209"/>
      <c r="GH9" s="209"/>
      <c r="GI9" s="209"/>
      <c r="GJ9" s="209"/>
      <c r="GK9" s="209"/>
      <c r="GL9" s="209"/>
      <c r="GM9" s="209"/>
      <c r="GN9" s="209"/>
      <c r="GO9" s="209"/>
      <c r="GP9" s="209"/>
      <c r="GQ9" s="209"/>
      <c r="GR9" s="209"/>
      <c r="GS9" s="209"/>
      <c r="GT9" s="209"/>
      <c r="GU9" s="209"/>
      <c r="GV9" s="209"/>
      <c r="GW9" s="209"/>
      <c r="GX9" s="209"/>
      <c r="GY9" s="209"/>
      <c r="GZ9" s="209"/>
      <c r="HA9" s="209"/>
      <c r="HB9" s="209"/>
      <c r="HC9" s="209"/>
      <c r="HD9" s="209"/>
      <c r="HE9" s="209"/>
      <c r="HF9" s="209"/>
      <c r="HG9" s="209"/>
      <c r="HH9" s="209"/>
      <c r="HI9" s="209"/>
      <c r="HJ9" s="209"/>
      <c r="HK9" s="209"/>
      <c r="HL9" s="209"/>
      <c r="HM9" s="209"/>
      <c r="HN9" s="209"/>
      <c r="HO9" s="209"/>
      <c r="HP9" s="209"/>
      <c r="HQ9" s="209"/>
      <c r="HR9" s="209"/>
      <c r="HS9" s="209"/>
      <c r="HT9" s="209"/>
      <c r="HU9" s="209"/>
      <c r="HV9" s="209"/>
      <c r="HW9" s="209"/>
      <c r="HX9" s="209"/>
      <c r="HY9" s="209"/>
      <c r="HZ9" s="209"/>
      <c r="IA9" s="209"/>
      <c r="IB9" s="209"/>
      <c r="IC9" s="209"/>
      <c r="ID9" s="209"/>
      <c r="IE9" s="209"/>
      <c r="IF9" s="209"/>
      <c r="IG9" s="209"/>
      <c r="IH9" s="209"/>
      <c r="II9" s="209"/>
      <c r="IJ9" s="209"/>
      <c r="IK9" s="209"/>
      <c r="IL9" s="209"/>
      <c r="IM9" s="209"/>
      <c r="IN9" s="209"/>
      <c r="IO9" s="209"/>
      <c r="IP9" s="209"/>
      <c r="IQ9" s="209"/>
      <c r="IR9" s="209"/>
      <c r="IS9" s="209"/>
      <c r="IT9" s="209"/>
      <c r="IU9" s="209"/>
      <c r="IV9" s="209"/>
    </row>
    <row r="10" spans="1:256" s="210" customFormat="1" x14ac:dyDescent="0.2">
      <c r="A10" s="203" t="s">
        <v>178</v>
      </c>
      <c r="B10" s="22"/>
      <c r="C10" s="204">
        <v>1334.1935483870966</v>
      </c>
      <c r="D10" s="22"/>
      <c r="E10" s="204">
        <v>1880</v>
      </c>
      <c r="F10" s="204">
        <v>1880</v>
      </c>
      <c r="G10" s="204"/>
      <c r="H10" s="204">
        <v>545.80645161290317</v>
      </c>
      <c r="I10" s="204"/>
      <c r="J10" s="204">
        <v>1334.1935483870966</v>
      </c>
      <c r="K10" s="204"/>
      <c r="L10" s="204">
        <v>1880</v>
      </c>
      <c r="M10" s="204">
        <v>1880</v>
      </c>
      <c r="N10" s="204">
        <v>1880</v>
      </c>
      <c r="O10" s="204">
        <v>547</v>
      </c>
      <c r="P10" s="204">
        <f>O10</f>
        <v>547</v>
      </c>
      <c r="Q10" s="203" t="s">
        <v>178</v>
      </c>
      <c r="R10" s="204">
        <v>894</v>
      </c>
      <c r="S10" s="204">
        <f>R10</f>
        <v>894</v>
      </c>
      <c r="T10" s="211">
        <v>1260</v>
      </c>
      <c r="U10" s="204">
        <f>T10</f>
        <v>1260</v>
      </c>
      <c r="V10" s="204">
        <f>U10</f>
        <v>1260</v>
      </c>
      <c r="W10" s="204">
        <f>V10</f>
        <v>1260</v>
      </c>
      <c r="X10" s="204">
        <f t="shared" ref="X10:AR10" si="3">W10</f>
        <v>1260</v>
      </c>
      <c r="Y10" s="204">
        <f t="shared" si="3"/>
        <v>1260</v>
      </c>
      <c r="Z10" s="204">
        <f t="shared" si="3"/>
        <v>1260</v>
      </c>
      <c r="AA10" s="204">
        <f t="shared" si="3"/>
        <v>1260</v>
      </c>
      <c r="AB10" s="204">
        <f t="shared" si="3"/>
        <v>1260</v>
      </c>
      <c r="AC10" s="204">
        <f t="shared" si="3"/>
        <v>1260</v>
      </c>
      <c r="AD10" s="204">
        <f t="shared" si="3"/>
        <v>1260</v>
      </c>
      <c r="AE10" s="204">
        <f t="shared" si="3"/>
        <v>1260</v>
      </c>
      <c r="AF10" s="204">
        <f t="shared" si="3"/>
        <v>1260</v>
      </c>
      <c r="AG10" s="204">
        <f t="shared" si="3"/>
        <v>1260</v>
      </c>
      <c r="AH10" s="204">
        <f t="shared" si="3"/>
        <v>1260</v>
      </c>
      <c r="AI10" s="204">
        <f t="shared" si="3"/>
        <v>1260</v>
      </c>
      <c r="AJ10" s="204">
        <f t="shared" si="3"/>
        <v>1260</v>
      </c>
      <c r="AK10" s="204">
        <f t="shared" si="3"/>
        <v>1260</v>
      </c>
      <c r="AL10" s="204">
        <f t="shared" si="3"/>
        <v>1260</v>
      </c>
      <c r="AM10" s="204">
        <f t="shared" si="3"/>
        <v>1260</v>
      </c>
      <c r="AN10" s="204">
        <f t="shared" si="3"/>
        <v>1260</v>
      </c>
      <c r="AO10" s="204">
        <f t="shared" si="3"/>
        <v>1260</v>
      </c>
      <c r="AP10" s="204">
        <f t="shared" si="3"/>
        <v>1260</v>
      </c>
      <c r="AQ10" s="204">
        <f t="shared" si="3"/>
        <v>1260</v>
      </c>
      <c r="AR10" s="204">
        <f t="shared" si="3"/>
        <v>1260</v>
      </c>
      <c r="AS10" s="209"/>
      <c r="AT10" s="209"/>
      <c r="AU10" s="209"/>
      <c r="AV10" s="209"/>
      <c r="AW10" s="209"/>
      <c r="AX10" s="209"/>
      <c r="AY10" s="209"/>
      <c r="AZ10" s="209"/>
      <c r="BA10" s="209"/>
      <c r="BB10" s="209"/>
      <c r="BC10" s="209"/>
      <c r="BD10" s="209"/>
      <c r="BE10" s="209"/>
      <c r="BF10" s="209"/>
      <c r="BG10" s="209"/>
      <c r="BH10" s="209"/>
      <c r="BI10" s="209"/>
      <c r="BJ10" s="209"/>
      <c r="BK10" s="209"/>
      <c r="BL10" s="209"/>
      <c r="BM10" s="209"/>
      <c r="BN10" s="209"/>
      <c r="BO10" s="209"/>
      <c r="BP10" s="209"/>
      <c r="BQ10" s="209"/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9"/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9"/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  <c r="DX10" s="209"/>
      <c r="DY10" s="209"/>
      <c r="DZ10" s="209"/>
      <c r="EA10" s="209"/>
      <c r="EB10" s="209"/>
      <c r="EC10" s="209"/>
      <c r="ED10" s="209"/>
      <c r="EE10" s="209"/>
      <c r="EF10" s="209"/>
      <c r="EG10" s="209"/>
      <c r="EH10" s="209"/>
      <c r="EI10" s="209"/>
      <c r="EJ10" s="209"/>
      <c r="EK10" s="209"/>
      <c r="EL10" s="209"/>
      <c r="EM10" s="209"/>
      <c r="EN10" s="209"/>
      <c r="EO10" s="209"/>
      <c r="EP10" s="209"/>
      <c r="EQ10" s="209"/>
      <c r="ER10" s="209"/>
      <c r="ES10" s="209"/>
      <c r="ET10" s="209"/>
      <c r="EU10" s="209"/>
      <c r="EV10" s="209"/>
      <c r="EW10" s="209"/>
      <c r="EX10" s="209"/>
      <c r="EY10" s="209"/>
      <c r="EZ10" s="209"/>
      <c r="FA10" s="209"/>
      <c r="FB10" s="209"/>
      <c r="FC10" s="209"/>
      <c r="FD10" s="209"/>
      <c r="FE10" s="209"/>
      <c r="FF10" s="209"/>
      <c r="FG10" s="209"/>
      <c r="FH10" s="209"/>
      <c r="FI10" s="209"/>
      <c r="FJ10" s="209"/>
      <c r="FK10" s="209"/>
      <c r="FL10" s="209"/>
      <c r="FM10" s="209"/>
      <c r="FN10" s="209"/>
      <c r="FO10" s="209"/>
      <c r="FP10" s="209"/>
      <c r="FQ10" s="209"/>
      <c r="FR10" s="209"/>
      <c r="FS10" s="209"/>
      <c r="FT10" s="209"/>
      <c r="FU10" s="209"/>
      <c r="FV10" s="209"/>
      <c r="FW10" s="209"/>
      <c r="FX10" s="209"/>
      <c r="FY10" s="209"/>
      <c r="FZ10" s="209"/>
      <c r="GA10" s="209"/>
      <c r="GB10" s="209"/>
      <c r="GC10" s="209"/>
      <c r="GD10" s="209"/>
      <c r="GE10" s="209"/>
      <c r="GF10" s="209"/>
      <c r="GG10" s="209"/>
      <c r="GH10" s="209"/>
      <c r="GI10" s="209"/>
      <c r="GJ10" s="209"/>
      <c r="GK10" s="209"/>
      <c r="GL10" s="209"/>
      <c r="GM10" s="209"/>
      <c r="GN10" s="209"/>
      <c r="GO10" s="209"/>
      <c r="GP10" s="209"/>
      <c r="GQ10" s="209"/>
      <c r="GR10" s="209"/>
      <c r="GS10" s="209"/>
      <c r="GT10" s="209"/>
      <c r="GU10" s="209"/>
      <c r="GV10" s="209"/>
      <c r="GW10" s="209"/>
      <c r="GX10" s="209"/>
      <c r="GY10" s="209"/>
      <c r="GZ10" s="209"/>
      <c r="HA10" s="209"/>
      <c r="HB10" s="209"/>
      <c r="HC10" s="209"/>
      <c r="HD10" s="209"/>
      <c r="HE10" s="209"/>
      <c r="HF10" s="209"/>
      <c r="HG10" s="209"/>
      <c r="HH10" s="209"/>
      <c r="HI10" s="209"/>
      <c r="HJ10" s="209"/>
      <c r="HK10" s="209"/>
      <c r="HL10" s="209"/>
      <c r="HM10" s="209"/>
      <c r="HN10" s="209"/>
      <c r="HO10" s="209"/>
      <c r="HP10" s="209"/>
      <c r="HQ10" s="209"/>
      <c r="HR10" s="209"/>
      <c r="HS10" s="209"/>
      <c r="HT10" s="209"/>
      <c r="HU10" s="209"/>
      <c r="HV10" s="209"/>
      <c r="HW10" s="209"/>
      <c r="HX10" s="209"/>
      <c r="HY10" s="209"/>
      <c r="HZ10" s="209"/>
      <c r="IA10" s="209"/>
      <c r="IB10" s="209"/>
      <c r="IC10" s="209"/>
      <c r="ID10" s="209"/>
      <c r="IE10" s="209"/>
      <c r="IF10" s="209"/>
      <c r="IG10" s="209"/>
      <c r="IH10" s="209"/>
      <c r="II10" s="209"/>
      <c r="IJ10" s="209"/>
      <c r="IK10" s="209"/>
      <c r="IL10" s="209"/>
      <c r="IM10" s="209"/>
      <c r="IN10" s="209"/>
      <c r="IO10" s="209"/>
      <c r="IP10" s="209"/>
      <c r="IQ10" s="209"/>
      <c r="IR10" s="209"/>
      <c r="IS10" s="209"/>
      <c r="IT10" s="209"/>
      <c r="IU10" s="209"/>
      <c r="IV10" s="209"/>
    </row>
    <row r="11" spans="1:256" s="202" customFormat="1" ht="25.5" x14ac:dyDescent="0.25">
      <c r="A11" s="212" t="s">
        <v>179</v>
      </c>
      <c r="B11" s="214" t="s">
        <v>180</v>
      </c>
      <c r="C11" s="215">
        <f>IFERROR(ROUND((C12/C13),4),0)</f>
        <v>1</v>
      </c>
      <c r="D11" s="214" t="s">
        <v>180</v>
      </c>
      <c r="E11" s="215">
        <f>IFERROR(ROUND((E12/E13),4),0)</f>
        <v>1</v>
      </c>
      <c r="F11" s="215">
        <f>IFERROR(ROUND((F12/F13),4),0)</f>
        <v>1</v>
      </c>
      <c r="G11" s="201" t="str">
        <f>D11</f>
        <v>≥ 70%</v>
      </c>
      <c r="H11" s="215">
        <f t="shared" ref="H11:AR11" si="4">IFERROR(ROUND((H12/H13),4),0)</f>
        <v>0</v>
      </c>
      <c r="I11" s="201" t="str">
        <f>G11</f>
        <v>≥ 70%</v>
      </c>
      <c r="J11" s="215">
        <f t="shared" si="4"/>
        <v>1</v>
      </c>
      <c r="K11" s="201" t="str">
        <f>I11</f>
        <v>≥ 70%</v>
      </c>
      <c r="L11" s="215">
        <f t="shared" si="4"/>
        <v>1</v>
      </c>
      <c r="M11" s="215">
        <f t="shared" si="4"/>
        <v>1</v>
      </c>
      <c r="N11" s="215">
        <f t="shared" si="4"/>
        <v>1</v>
      </c>
      <c r="O11" s="215" t="s">
        <v>180</v>
      </c>
      <c r="P11" s="215">
        <f t="shared" si="4"/>
        <v>0</v>
      </c>
      <c r="Q11" s="212" t="s">
        <v>179</v>
      </c>
      <c r="R11" s="215" t="s">
        <v>180</v>
      </c>
      <c r="S11" s="215">
        <f t="shared" si="4"/>
        <v>0</v>
      </c>
      <c r="T11" s="215" t="s">
        <v>180</v>
      </c>
      <c r="U11" s="215">
        <f t="shared" si="4"/>
        <v>1</v>
      </c>
      <c r="V11" s="215">
        <f t="shared" si="4"/>
        <v>1</v>
      </c>
      <c r="W11" s="215">
        <f t="shared" si="4"/>
        <v>1</v>
      </c>
      <c r="X11" s="215">
        <f t="shared" si="4"/>
        <v>1</v>
      </c>
      <c r="Y11" s="215">
        <f t="shared" si="4"/>
        <v>1</v>
      </c>
      <c r="Z11" s="215">
        <f t="shared" si="4"/>
        <v>1</v>
      </c>
      <c r="AA11" s="215">
        <f t="shared" si="4"/>
        <v>1</v>
      </c>
      <c r="AB11" s="215">
        <f t="shared" si="4"/>
        <v>1</v>
      </c>
      <c r="AC11" s="215">
        <f t="shared" si="4"/>
        <v>1</v>
      </c>
      <c r="AD11" s="215">
        <f>IFERROR(ROUND((AD12/AD13),4),0)</f>
        <v>0.96679999999999999</v>
      </c>
      <c r="AE11" s="215">
        <f t="shared" si="4"/>
        <v>1</v>
      </c>
      <c r="AF11" s="215">
        <f t="shared" si="4"/>
        <v>1</v>
      </c>
      <c r="AG11" s="215">
        <f t="shared" si="4"/>
        <v>1</v>
      </c>
      <c r="AH11" s="215">
        <f t="shared" si="4"/>
        <v>0.95699999999999996</v>
      </c>
      <c r="AI11" s="215">
        <f t="shared" si="4"/>
        <v>0.95469999999999999</v>
      </c>
      <c r="AJ11" s="215">
        <f t="shared" si="4"/>
        <v>0.94730000000000003</v>
      </c>
      <c r="AK11" s="215">
        <f t="shared" si="4"/>
        <v>0.92779999999999996</v>
      </c>
      <c r="AL11" s="215">
        <f t="shared" si="4"/>
        <v>1</v>
      </c>
      <c r="AM11" s="215">
        <f t="shared" si="4"/>
        <v>0.97770000000000001</v>
      </c>
      <c r="AN11" s="215">
        <f t="shared" si="4"/>
        <v>0</v>
      </c>
      <c r="AO11" s="215">
        <f t="shared" si="4"/>
        <v>0</v>
      </c>
      <c r="AP11" s="215">
        <f t="shared" si="4"/>
        <v>0</v>
      </c>
      <c r="AQ11" s="215">
        <f t="shared" si="4"/>
        <v>0</v>
      </c>
      <c r="AR11" s="215">
        <f t="shared" si="4"/>
        <v>0</v>
      </c>
    </row>
    <row r="12" spans="1:256" s="210" customFormat="1" ht="12.75" customHeight="1" x14ac:dyDescent="0.2">
      <c r="A12" s="203" t="s">
        <v>181</v>
      </c>
      <c r="B12" s="22"/>
      <c r="C12" s="204">
        <v>752</v>
      </c>
      <c r="D12" s="22"/>
      <c r="E12" s="205">
        <v>1577</v>
      </c>
      <c r="F12" s="204">
        <v>1760</v>
      </c>
      <c r="G12" s="204"/>
      <c r="H12" s="206">
        <v>0</v>
      </c>
      <c r="I12" s="204"/>
      <c r="J12" s="206">
        <v>1760</v>
      </c>
      <c r="K12" s="204"/>
      <c r="L12" s="204">
        <f>H12+J12</f>
        <v>1760</v>
      </c>
      <c r="M12" s="204">
        <v>1454</v>
      </c>
      <c r="N12" s="204">
        <v>1553</v>
      </c>
      <c r="O12" s="204"/>
      <c r="P12" s="204"/>
      <c r="Q12" s="203" t="s">
        <v>181</v>
      </c>
      <c r="R12" s="204"/>
      <c r="S12" s="204"/>
      <c r="T12" s="204"/>
      <c r="U12" s="204">
        <v>166</v>
      </c>
      <c r="V12" s="204">
        <v>1112</v>
      </c>
      <c r="W12" s="204">
        <v>613</v>
      </c>
      <c r="X12" s="204">
        <v>615</v>
      </c>
      <c r="Y12" s="204">
        <v>481</v>
      </c>
      <c r="Z12" s="204">
        <v>676</v>
      </c>
      <c r="AA12" s="204">
        <v>1191</v>
      </c>
      <c r="AB12" s="204">
        <v>1229</v>
      </c>
      <c r="AC12" s="204">
        <v>1135</v>
      </c>
      <c r="AD12" s="204">
        <v>1544</v>
      </c>
      <c r="AE12" s="204">
        <v>1072</v>
      </c>
      <c r="AF12" s="204">
        <v>2465</v>
      </c>
      <c r="AG12" s="204">
        <v>945</v>
      </c>
      <c r="AH12" s="204">
        <v>1558</v>
      </c>
      <c r="AI12" s="204">
        <v>1474</v>
      </c>
      <c r="AJ12" s="204">
        <v>1329</v>
      </c>
      <c r="AK12" s="204">
        <v>1811</v>
      </c>
      <c r="AL12" s="204">
        <v>1512</v>
      </c>
      <c r="AM12" s="204">
        <v>1795</v>
      </c>
      <c r="AN12" s="204"/>
      <c r="AO12" s="204"/>
      <c r="AP12" s="204"/>
      <c r="AQ12" s="204"/>
      <c r="AR12" s="204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9"/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9"/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  <c r="DX12" s="209"/>
      <c r="DY12" s="209"/>
      <c r="DZ12" s="209"/>
      <c r="EA12" s="209"/>
      <c r="EB12" s="209"/>
      <c r="EC12" s="209"/>
      <c r="ED12" s="209"/>
      <c r="EE12" s="209"/>
      <c r="EF12" s="209"/>
      <c r="EG12" s="209"/>
      <c r="EH12" s="209"/>
      <c r="EI12" s="209"/>
      <c r="EJ12" s="209"/>
      <c r="EK12" s="209"/>
      <c r="EL12" s="209"/>
      <c r="EM12" s="209"/>
      <c r="EN12" s="209"/>
      <c r="EO12" s="209"/>
      <c r="EP12" s="209"/>
      <c r="EQ12" s="209"/>
      <c r="ER12" s="209"/>
      <c r="ES12" s="209"/>
      <c r="ET12" s="209"/>
      <c r="EU12" s="209"/>
      <c r="EV12" s="209"/>
      <c r="EW12" s="209"/>
      <c r="EX12" s="209"/>
      <c r="EY12" s="209"/>
      <c r="EZ12" s="209"/>
      <c r="FA12" s="209"/>
      <c r="FB12" s="209"/>
      <c r="FC12" s="209"/>
      <c r="FD12" s="209"/>
      <c r="FE12" s="209"/>
      <c r="FF12" s="209"/>
      <c r="FG12" s="209"/>
      <c r="FH12" s="209"/>
      <c r="FI12" s="209"/>
      <c r="FJ12" s="209"/>
      <c r="FK12" s="209"/>
      <c r="FL12" s="209"/>
      <c r="FM12" s="209"/>
      <c r="FN12" s="209"/>
      <c r="FO12" s="209"/>
      <c r="FP12" s="209"/>
      <c r="FQ12" s="209"/>
      <c r="FR12" s="209"/>
      <c r="FS12" s="209"/>
      <c r="FT12" s="209"/>
      <c r="FU12" s="209"/>
      <c r="FV12" s="209"/>
      <c r="FW12" s="209"/>
      <c r="FX12" s="209"/>
      <c r="FY12" s="209"/>
      <c r="FZ12" s="209"/>
      <c r="GA12" s="209"/>
      <c r="GB12" s="209"/>
      <c r="GC12" s="209"/>
      <c r="GD12" s="209"/>
      <c r="GE12" s="209"/>
      <c r="GF12" s="209"/>
      <c r="GG12" s="209"/>
      <c r="GH12" s="209"/>
      <c r="GI12" s="209"/>
      <c r="GJ12" s="209"/>
      <c r="GK12" s="209"/>
      <c r="GL12" s="209"/>
      <c r="GM12" s="209"/>
      <c r="GN12" s="209"/>
      <c r="GO12" s="209"/>
      <c r="GP12" s="209"/>
      <c r="GQ12" s="209"/>
      <c r="GR12" s="209"/>
      <c r="GS12" s="209"/>
      <c r="GT12" s="209"/>
      <c r="GU12" s="209"/>
      <c r="GV12" s="209"/>
      <c r="GW12" s="209"/>
      <c r="GX12" s="209"/>
      <c r="GY12" s="209"/>
      <c r="GZ12" s="209"/>
      <c r="HA12" s="209"/>
      <c r="HB12" s="209"/>
      <c r="HC12" s="209"/>
      <c r="HD12" s="209"/>
      <c r="HE12" s="209"/>
      <c r="HF12" s="209"/>
      <c r="HG12" s="209"/>
      <c r="HH12" s="209"/>
      <c r="HI12" s="209"/>
      <c r="HJ12" s="209"/>
      <c r="HK12" s="209"/>
      <c r="HL12" s="209"/>
      <c r="HM12" s="209"/>
      <c r="HN12" s="209"/>
      <c r="HO12" s="209"/>
      <c r="HP12" s="209"/>
      <c r="HQ12" s="209"/>
      <c r="HR12" s="209"/>
      <c r="HS12" s="209"/>
      <c r="HT12" s="209"/>
      <c r="HU12" s="209"/>
      <c r="HV12" s="209"/>
      <c r="HW12" s="209"/>
      <c r="HX12" s="209"/>
      <c r="HY12" s="209"/>
      <c r="HZ12" s="209"/>
      <c r="IA12" s="209"/>
      <c r="IB12" s="209"/>
      <c r="IC12" s="209"/>
      <c r="ID12" s="209"/>
      <c r="IE12" s="209"/>
      <c r="IF12" s="209"/>
      <c r="IG12" s="209"/>
      <c r="IH12" s="209"/>
      <c r="II12" s="209"/>
      <c r="IJ12" s="209"/>
      <c r="IK12" s="209"/>
      <c r="IL12" s="209"/>
      <c r="IM12" s="209"/>
      <c r="IN12" s="209"/>
      <c r="IO12" s="209"/>
      <c r="IP12" s="209"/>
      <c r="IQ12" s="209"/>
      <c r="IR12" s="209"/>
      <c r="IS12" s="209"/>
      <c r="IT12" s="209"/>
      <c r="IU12" s="209"/>
      <c r="IV12" s="209"/>
    </row>
    <row r="13" spans="1:256" s="210" customFormat="1" ht="12.75" customHeight="1" x14ac:dyDescent="0.2">
      <c r="A13" s="203" t="s">
        <v>182</v>
      </c>
      <c r="B13" s="22"/>
      <c r="C13" s="204">
        <v>752</v>
      </c>
      <c r="D13" s="22"/>
      <c r="E13" s="205">
        <v>1577</v>
      </c>
      <c r="F13" s="204">
        <v>1760</v>
      </c>
      <c r="G13" s="204"/>
      <c r="H13" s="206">
        <v>0</v>
      </c>
      <c r="I13" s="204"/>
      <c r="J13" s="206">
        <v>1760</v>
      </c>
      <c r="K13" s="204"/>
      <c r="L13" s="204">
        <f>H13+J13</f>
        <v>1760</v>
      </c>
      <c r="M13" s="204">
        <v>1454</v>
      </c>
      <c r="N13" s="204">
        <v>1553</v>
      </c>
      <c r="O13" s="204"/>
      <c r="P13" s="204"/>
      <c r="Q13" s="203" t="s">
        <v>183</v>
      </c>
      <c r="R13" s="204"/>
      <c r="S13" s="204"/>
      <c r="T13" s="204"/>
      <c r="U13" s="204">
        <v>166</v>
      </c>
      <c r="V13" s="204">
        <v>1112</v>
      </c>
      <c r="W13" s="204">
        <v>613</v>
      </c>
      <c r="X13" s="204">
        <v>615</v>
      </c>
      <c r="Y13" s="204">
        <v>481</v>
      </c>
      <c r="Z13" s="204">
        <v>676</v>
      </c>
      <c r="AA13" s="204">
        <v>1191</v>
      </c>
      <c r="AB13" s="204">
        <v>1229</v>
      </c>
      <c r="AC13" s="204">
        <v>1135</v>
      </c>
      <c r="AD13" s="204">
        <v>1597</v>
      </c>
      <c r="AE13" s="204">
        <v>1072</v>
      </c>
      <c r="AF13" s="204">
        <v>2465</v>
      </c>
      <c r="AG13" s="204">
        <v>945</v>
      </c>
      <c r="AH13" s="204">
        <v>1628</v>
      </c>
      <c r="AI13" s="204">
        <v>1544</v>
      </c>
      <c r="AJ13" s="204">
        <v>1403</v>
      </c>
      <c r="AK13" s="204">
        <v>1952</v>
      </c>
      <c r="AL13" s="204">
        <v>1512</v>
      </c>
      <c r="AM13" s="204">
        <v>1836</v>
      </c>
      <c r="AN13" s="204"/>
      <c r="AO13" s="204"/>
      <c r="AP13" s="204"/>
      <c r="AQ13" s="204"/>
      <c r="AR13" s="204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209"/>
      <c r="CZ13" s="209"/>
      <c r="DA13" s="209"/>
      <c r="DB13" s="209"/>
      <c r="DC13" s="209"/>
      <c r="DD13" s="209"/>
      <c r="DE13" s="209"/>
      <c r="DF13" s="209"/>
      <c r="DG13" s="209"/>
      <c r="DH13" s="209"/>
      <c r="DI13" s="209"/>
      <c r="DJ13" s="209"/>
      <c r="DK13" s="209"/>
      <c r="DL13" s="209"/>
      <c r="DM13" s="209"/>
      <c r="DN13" s="209"/>
      <c r="DO13" s="209"/>
      <c r="DP13" s="209"/>
      <c r="DQ13" s="209"/>
      <c r="DR13" s="209"/>
      <c r="DS13" s="209"/>
      <c r="DT13" s="209"/>
      <c r="DU13" s="209"/>
      <c r="DV13" s="209"/>
      <c r="DW13" s="209"/>
      <c r="DX13" s="209"/>
      <c r="DY13" s="209"/>
      <c r="DZ13" s="209"/>
      <c r="EA13" s="209"/>
      <c r="EB13" s="209"/>
      <c r="EC13" s="209"/>
      <c r="ED13" s="209"/>
      <c r="EE13" s="209"/>
      <c r="EF13" s="209"/>
      <c r="EG13" s="209"/>
      <c r="EH13" s="209"/>
      <c r="EI13" s="209"/>
      <c r="EJ13" s="209"/>
      <c r="EK13" s="209"/>
      <c r="EL13" s="209"/>
      <c r="EM13" s="209"/>
      <c r="EN13" s="209"/>
      <c r="EO13" s="209"/>
      <c r="EP13" s="209"/>
      <c r="EQ13" s="209"/>
      <c r="ER13" s="209"/>
      <c r="ES13" s="209"/>
      <c r="ET13" s="209"/>
      <c r="EU13" s="209"/>
      <c r="EV13" s="209"/>
      <c r="EW13" s="209"/>
      <c r="EX13" s="209"/>
      <c r="EY13" s="209"/>
      <c r="EZ13" s="209"/>
      <c r="FA13" s="209"/>
      <c r="FB13" s="209"/>
      <c r="FC13" s="209"/>
      <c r="FD13" s="209"/>
      <c r="FE13" s="209"/>
      <c r="FF13" s="209"/>
      <c r="FG13" s="209"/>
      <c r="FH13" s="209"/>
      <c r="FI13" s="209"/>
      <c r="FJ13" s="209"/>
      <c r="FK13" s="209"/>
      <c r="FL13" s="209"/>
      <c r="FM13" s="209"/>
      <c r="FN13" s="209"/>
      <c r="FO13" s="209"/>
      <c r="FP13" s="209"/>
      <c r="FQ13" s="209"/>
      <c r="FR13" s="209"/>
      <c r="FS13" s="209"/>
      <c r="FT13" s="209"/>
      <c r="FU13" s="209"/>
      <c r="FV13" s="209"/>
      <c r="FW13" s="209"/>
      <c r="FX13" s="209"/>
      <c r="FY13" s="209"/>
      <c r="FZ13" s="209"/>
      <c r="GA13" s="209"/>
      <c r="GB13" s="209"/>
      <c r="GC13" s="209"/>
      <c r="GD13" s="209"/>
      <c r="GE13" s="209"/>
      <c r="GF13" s="209"/>
      <c r="GG13" s="209"/>
      <c r="GH13" s="209"/>
      <c r="GI13" s="209"/>
      <c r="GJ13" s="209"/>
      <c r="GK13" s="209"/>
      <c r="GL13" s="209"/>
      <c r="GM13" s="209"/>
      <c r="GN13" s="209"/>
      <c r="GO13" s="209"/>
      <c r="GP13" s="209"/>
      <c r="GQ13" s="209"/>
      <c r="GR13" s="209"/>
      <c r="GS13" s="209"/>
      <c r="GT13" s="209"/>
      <c r="GU13" s="209"/>
      <c r="GV13" s="209"/>
      <c r="GW13" s="209"/>
      <c r="GX13" s="209"/>
      <c r="GY13" s="209"/>
      <c r="GZ13" s="209"/>
      <c r="HA13" s="209"/>
      <c r="HB13" s="209"/>
      <c r="HC13" s="209"/>
      <c r="HD13" s="209"/>
      <c r="HE13" s="209"/>
      <c r="HF13" s="209"/>
      <c r="HG13" s="209"/>
      <c r="HH13" s="209"/>
      <c r="HI13" s="209"/>
      <c r="HJ13" s="209"/>
      <c r="HK13" s="209"/>
      <c r="HL13" s="209"/>
      <c r="HM13" s="209"/>
      <c r="HN13" s="209"/>
      <c r="HO13" s="209"/>
      <c r="HP13" s="209"/>
      <c r="HQ13" s="209"/>
      <c r="HR13" s="209"/>
      <c r="HS13" s="209"/>
      <c r="HT13" s="209"/>
      <c r="HU13" s="209"/>
      <c r="HV13" s="209"/>
      <c r="HW13" s="209"/>
      <c r="HX13" s="209"/>
      <c r="HY13" s="209"/>
      <c r="HZ13" s="209"/>
      <c r="IA13" s="209"/>
      <c r="IB13" s="209"/>
      <c r="IC13" s="209"/>
      <c r="ID13" s="209"/>
      <c r="IE13" s="209"/>
      <c r="IF13" s="209"/>
      <c r="IG13" s="209"/>
      <c r="IH13" s="209"/>
      <c r="II13" s="209"/>
      <c r="IJ13" s="209"/>
      <c r="IK13" s="209"/>
      <c r="IL13" s="209"/>
      <c r="IM13" s="209"/>
      <c r="IN13" s="209"/>
      <c r="IO13" s="209"/>
      <c r="IP13" s="209"/>
      <c r="IQ13" s="209"/>
      <c r="IR13" s="209"/>
      <c r="IS13" s="209"/>
      <c r="IT13" s="209"/>
      <c r="IU13" s="209"/>
      <c r="IV13" s="209"/>
    </row>
    <row r="14" spans="1:256" s="202" customFormat="1" ht="25.5" x14ac:dyDescent="0.25">
      <c r="A14" s="212" t="s">
        <v>184</v>
      </c>
      <c r="B14" s="214" t="s">
        <v>185</v>
      </c>
      <c r="C14" s="215">
        <f>IFERROR(ROUND((C15/C16),4),0)</f>
        <v>1</v>
      </c>
      <c r="D14" s="214" t="s">
        <v>185</v>
      </c>
      <c r="E14" s="215">
        <f>IFERROR(ROUND((E15/E16),4),0)</f>
        <v>1</v>
      </c>
      <c r="F14" s="215">
        <f>IFERROR(ROUND((F15/F16),4),0)</f>
        <v>1</v>
      </c>
      <c r="G14" s="201" t="str">
        <f>D14</f>
        <v>≥ 99%</v>
      </c>
      <c r="H14" s="215">
        <f t="shared" ref="H14:AR14" si="5">IFERROR(ROUND((H15/H16),4),0)</f>
        <v>0</v>
      </c>
      <c r="I14" s="201" t="str">
        <f>G14</f>
        <v>≥ 99%</v>
      </c>
      <c r="J14" s="215">
        <f t="shared" si="5"/>
        <v>1</v>
      </c>
      <c r="K14" s="201" t="str">
        <f>I14</f>
        <v>≥ 99%</v>
      </c>
      <c r="L14" s="215">
        <f t="shared" si="5"/>
        <v>1</v>
      </c>
      <c r="M14" s="215">
        <f t="shared" si="5"/>
        <v>1</v>
      </c>
      <c r="N14" s="215">
        <f t="shared" si="5"/>
        <v>1</v>
      </c>
      <c r="O14" s="215" t="s">
        <v>185</v>
      </c>
      <c r="P14" s="215">
        <f t="shared" si="5"/>
        <v>0</v>
      </c>
      <c r="Q14" s="212" t="s">
        <v>184</v>
      </c>
      <c r="R14" s="215" t="s">
        <v>185</v>
      </c>
      <c r="S14" s="215">
        <f t="shared" si="5"/>
        <v>0</v>
      </c>
      <c r="T14" s="215" t="s">
        <v>185</v>
      </c>
      <c r="U14" s="215">
        <f t="shared" si="5"/>
        <v>1</v>
      </c>
      <c r="V14" s="215">
        <f t="shared" si="5"/>
        <v>1</v>
      </c>
      <c r="W14" s="215">
        <f t="shared" si="5"/>
        <v>1</v>
      </c>
      <c r="X14" s="215">
        <f t="shared" si="5"/>
        <v>1</v>
      </c>
      <c r="Y14" s="215">
        <f t="shared" si="5"/>
        <v>1</v>
      </c>
      <c r="Z14" s="215">
        <f t="shared" si="5"/>
        <v>1</v>
      </c>
      <c r="AA14" s="215">
        <f t="shared" si="5"/>
        <v>1</v>
      </c>
      <c r="AB14" s="215">
        <f t="shared" si="5"/>
        <v>1</v>
      </c>
      <c r="AC14" s="215">
        <f t="shared" si="5"/>
        <v>1</v>
      </c>
      <c r="AD14" s="215">
        <f t="shared" si="5"/>
        <v>1</v>
      </c>
      <c r="AE14" s="215">
        <f t="shared" si="5"/>
        <v>1</v>
      </c>
      <c r="AF14" s="215">
        <f t="shared" si="5"/>
        <v>1</v>
      </c>
      <c r="AG14" s="215">
        <f t="shared" si="5"/>
        <v>1</v>
      </c>
      <c r="AH14" s="215">
        <f t="shared" si="5"/>
        <v>1</v>
      </c>
      <c r="AI14" s="215">
        <f t="shared" si="5"/>
        <v>1</v>
      </c>
      <c r="AJ14" s="215">
        <f t="shared" si="5"/>
        <v>1</v>
      </c>
      <c r="AK14" s="215">
        <f t="shared" si="5"/>
        <v>1</v>
      </c>
      <c r="AL14" s="215">
        <f t="shared" si="5"/>
        <v>1</v>
      </c>
      <c r="AM14" s="215">
        <f t="shared" si="5"/>
        <v>1</v>
      </c>
      <c r="AN14" s="215">
        <f t="shared" si="5"/>
        <v>0</v>
      </c>
      <c r="AO14" s="215">
        <f t="shared" si="5"/>
        <v>0</v>
      </c>
      <c r="AP14" s="215">
        <f t="shared" si="5"/>
        <v>0</v>
      </c>
      <c r="AQ14" s="215">
        <f t="shared" si="5"/>
        <v>0</v>
      </c>
      <c r="AR14" s="215">
        <f t="shared" si="5"/>
        <v>0</v>
      </c>
    </row>
    <row r="15" spans="1:256" s="210" customFormat="1" x14ac:dyDescent="0.2">
      <c r="A15" s="203" t="s">
        <v>186</v>
      </c>
      <c r="B15" s="22">
        <v>1</v>
      </c>
      <c r="C15" s="204">
        <v>172</v>
      </c>
      <c r="D15" s="22"/>
      <c r="E15" s="205">
        <v>172</v>
      </c>
      <c r="F15" s="204">
        <v>168</v>
      </c>
      <c r="G15" s="204"/>
      <c r="H15" s="206">
        <v>0</v>
      </c>
      <c r="I15" s="204"/>
      <c r="J15" s="206">
        <v>175</v>
      </c>
      <c r="K15" s="204"/>
      <c r="L15" s="204">
        <f>J15</f>
        <v>175</v>
      </c>
      <c r="M15" s="204">
        <v>167</v>
      </c>
      <c r="N15" s="204">
        <v>165</v>
      </c>
      <c r="O15" s="204"/>
      <c r="P15" s="204"/>
      <c r="Q15" s="203" t="s">
        <v>186</v>
      </c>
      <c r="R15" s="204"/>
      <c r="S15" s="204"/>
      <c r="T15" s="204"/>
      <c r="U15" s="204">
        <v>167</v>
      </c>
      <c r="V15" s="204">
        <v>163</v>
      </c>
      <c r="W15" s="204">
        <v>161</v>
      </c>
      <c r="X15" s="204">
        <v>180</v>
      </c>
      <c r="Y15" s="204">
        <v>170</v>
      </c>
      <c r="Z15" s="204">
        <v>168</v>
      </c>
      <c r="AA15" s="204">
        <v>164</v>
      </c>
      <c r="AB15" s="204">
        <v>167</v>
      </c>
      <c r="AC15" s="204">
        <v>176</v>
      </c>
      <c r="AD15" s="204">
        <v>176</v>
      </c>
      <c r="AE15" s="204">
        <v>182</v>
      </c>
      <c r="AF15" s="204">
        <v>170</v>
      </c>
      <c r="AG15" s="204">
        <v>177</v>
      </c>
      <c r="AH15" s="204">
        <v>187</v>
      </c>
      <c r="AI15" s="204">
        <v>170</v>
      </c>
      <c r="AJ15" s="204">
        <v>170</v>
      </c>
      <c r="AK15" s="204">
        <v>187</v>
      </c>
      <c r="AL15" s="204">
        <v>177</v>
      </c>
      <c r="AM15" s="204">
        <v>174</v>
      </c>
      <c r="AN15" s="204"/>
      <c r="AO15" s="204"/>
      <c r="AP15" s="204"/>
      <c r="AQ15" s="204"/>
      <c r="AR15" s="204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9"/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09"/>
      <c r="CX15" s="209"/>
      <c r="CY15" s="209"/>
      <c r="CZ15" s="209"/>
      <c r="DA15" s="209"/>
      <c r="DB15" s="209"/>
      <c r="DC15" s="209"/>
      <c r="DD15" s="209"/>
      <c r="DE15" s="209"/>
      <c r="DF15" s="209"/>
      <c r="DG15" s="209"/>
      <c r="DH15" s="209"/>
      <c r="DI15" s="209"/>
      <c r="DJ15" s="209"/>
      <c r="DK15" s="209"/>
      <c r="DL15" s="209"/>
      <c r="DM15" s="209"/>
      <c r="DN15" s="209"/>
      <c r="DO15" s="209"/>
      <c r="DP15" s="209"/>
      <c r="DQ15" s="209"/>
      <c r="DR15" s="209"/>
      <c r="DS15" s="209"/>
      <c r="DT15" s="209"/>
      <c r="DU15" s="209"/>
      <c r="DV15" s="209"/>
      <c r="DW15" s="209"/>
      <c r="DX15" s="209"/>
      <c r="DY15" s="209"/>
      <c r="DZ15" s="209"/>
      <c r="EA15" s="209"/>
      <c r="EB15" s="209"/>
      <c r="EC15" s="209"/>
      <c r="ED15" s="209"/>
      <c r="EE15" s="209"/>
      <c r="EF15" s="209"/>
      <c r="EG15" s="209"/>
      <c r="EH15" s="209"/>
      <c r="EI15" s="209"/>
      <c r="EJ15" s="209"/>
      <c r="EK15" s="209"/>
      <c r="EL15" s="209"/>
      <c r="EM15" s="209"/>
      <c r="EN15" s="209"/>
      <c r="EO15" s="209"/>
      <c r="EP15" s="209"/>
      <c r="EQ15" s="209"/>
      <c r="ER15" s="209"/>
      <c r="ES15" s="209"/>
      <c r="ET15" s="209"/>
      <c r="EU15" s="209"/>
      <c r="EV15" s="209"/>
      <c r="EW15" s="209"/>
      <c r="EX15" s="209"/>
      <c r="EY15" s="209"/>
      <c r="EZ15" s="209"/>
      <c r="FA15" s="209"/>
      <c r="FB15" s="209"/>
      <c r="FC15" s="209"/>
      <c r="FD15" s="209"/>
      <c r="FE15" s="209"/>
      <c r="FF15" s="209"/>
      <c r="FG15" s="209"/>
      <c r="FH15" s="209"/>
      <c r="FI15" s="209"/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  <c r="GH15" s="209"/>
      <c r="GI15" s="209"/>
      <c r="GJ15" s="209"/>
      <c r="GK15" s="209"/>
      <c r="GL15" s="209"/>
      <c r="GM15" s="209"/>
      <c r="GN15" s="209"/>
      <c r="GO15" s="209"/>
      <c r="GP15" s="209"/>
      <c r="GQ15" s="209"/>
      <c r="GR15" s="209"/>
      <c r="GS15" s="209"/>
      <c r="GT15" s="209"/>
      <c r="GU15" s="209"/>
      <c r="GV15" s="209"/>
      <c r="GW15" s="209"/>
      <c r="GX15" s="209"/>
      <c r="GY15" s="209"/>
      <c r="GZ15" s="209"/>
      <c r="HA15" s="209"/>
      <c r="HB15" s="209"/>
      <c r="HC15" s="209"/>
      <c r="HD15" s="209"/>
      <c r="HE15" s="209"/>
      <c r="HF15" s="209"/>
      <c r="HG15" s="209"/>
      <c r="HH15" s="209"/>
      <c r="HI15" s="209"/>
      <c r="HJ15" s="209"/>
      <c r="HK15" s="209"/>
      <c r="HL15" s="209"/>
      <c r="HM15" s="209"/>
      <c r="HN15" s="209"/>
      <c r="HO15" s="209"/>
      <c r="HP15" s="209"/>
      <c r="HQ15" s="209"/>
      <c r="HR15" s="209"/>
      <c r="HS15" s="209"/>
      <c r="HT15" s="209"/>
      <c r="HU15" s="209"/>
      <c r="HV15" s="209"/>
      <c r="HW15" s="209"/>
      <c r="HX15" s="209"/>
      <c r="HY15" s="209"/>
      <c r="HZ15" s="209"/>
      <c r="IA15" s="209"/>
      <c r="IB15" s="209"/>
      <c r="IC15" s="209"/>
      <c r="ID15" s="209"/>
      <c r="IE15" s="209"/>
      <c r="IF15" s="209"/>
      <c r="IG15" s="209"/>
      <c r="IH15" s="209"/>
      <c r="II15" s="209"/>
      <c r="IJ15" s="209"/>
      <c r="IK15" s="209"/>
      <c r="IL15" s="209"/>
      <c r="IM15" s="209"/>
      <c r="IN15" s="209"/>
      <c r="IO15" s="209"/>
      <c r="IP15" s="209"/>
      <c r="IQ15" s="209"/>
      <c r="IR15" s="209"/>
      <c r="IS15" s="209"/>
      <c r="IT15" s="209"/>
      <c r="IU15" s="209"/>
      <c r="IV15" s="209"/>
    </row>
    <row r="16" spans="1:256" s="210" customFormat="1" x14ac:dyDescent="0.2">
      <c r="A16" s="203" t="s">
        <v>187</v>
      </c>
      <c r="B16" s="22"/>
      <c r="C16" s="204">
        <v>172</v>
      </c>
      <c r="D16" s="22"/>
      <c r="E16" s="205">
        <v>172</v>
      </c>
      <c r="F16" s="204">
        <v>168</v>
      </c>
      <c r="G16" s="204"/>
      <c r="H16" s="206">
        <v>0</v>
      </c>
      <c r="I16" s="204"/>
      <c r="J16" s="206">
        <v>175</v>
      </c>
      <c r="K16" s="204"/>
      <c r="L16" s="204">
        <f>J16</f>
        <v>175</v>
      </c>
      <c r="M16" s="204">
        <v>167</v>
      </c>
      <c r="N16" s="204">
        <v>165</v>
      </c>
      <c r="O16" s="204"/>
      <c r="P16" s="204"/>
      <c r="Q16" s="203" t="s">
        <v>187</v>
      </c>
      <c r="R16" s="204"/>
      <c r="S16" s="204"/>
      <c r="T16" s="204"/>
      <c r="U16" s="204">
        <v>167</v>
      </c>
      <c r="V16" s="204">
        <v>163</v>
      </c>
      <c r="W16" s="204">
        <v>161</v>
      </c>
      <c r="X16" s="204">
        <v>180</v>
      </c>
      <c r="Y16" s="204">
        <v>170</v>
      </c>
      <c r="Z16" s="204">
        <v>168</v>
      </c>
      <c r="AA16" s="204">
        <v>164</v>
      </c>
      <c r="AB16" s="204">
        <v>167</v>
      </c>
      <c r="AC16" s="204">
        <v>176</v>
      </c>
      <c r="AD16" s="204">
        <v>176</v>
      </c>
      <c r="AE16" s="204">
        <v>182</v>
      </c>
      <c r="AF16" s="204">
        <v>170</v>
      </c>
      <c r="AG16" s="204">
        <v>177</v>
      </c>
      <c r="AH16" s="204">
        <v>187</v>
      </c>
      <c r="AI16" s="204">
        <v>170</v>
      </c>
      <c r="AJ16" s="204">
        <v>170</v>
      </c>
      <c r="AK16" s="204">
        <v>187</v>
      </c>
      <c r="AL16" s="204">
        <v>177</v>
      </c>
      <c r="AM16" s="204">
        <v>174</v>
      </c>
      <c r="AN16" s="204"/>
      <c r="AO16" s="204"/>
      <c r="AP16" s="204"/>
      <c r="AQ16" s="204"/>
      <c r="AR16" s="204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  <c r="BI16" s="209"/>
      <c r="BJ16" s="209"/>
      <c r="BK16" s="209"/>
      <c r="BL16" s="209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  <c r="DX16" s="209"/>
      <c r="DY16" s="209"/>
      <c r="DZ16" s="209"/>
      <c r="EA16" s="209"/>
      <c r="EB16" s="209"/>
      <c r="EC16" s="209"/>
      <c r="ED16" s="209"/>
      <c r="EE16" s="209"/>
      <c r="EF16" s="209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09"/>
      <c r="ER16" s="209"/>
      <c r="ES16" s="209"/>
      <c r="ET16" s="209"/>
      <c r="EU16" s="209"/>
      <c r="EV16" s="209"/>
      <c r="EW16" s="209"/>
      <c r="EX16" s="209"/>
      <c r="EY16" s="209"/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9"/>
      <c r="FK16" s="209"/>
      <c r="FL16" s="209"/>
      <c r="FM16" s="209"/>
      <c r="FN16" s="209"/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H16" s="209"/>
      <c r="GI16" s="209"/>
      <c r="GJ16" s="209"/>
      <c r="GK16" s="209"/>
      <c r="GL16" s="209"/>
      <c r="GM16" s="209"/>
      <c r="GN16" s="209"/>
      <c r="GO16" s="209"/>
      <c r="GP16" s="209"/>
      <c r="GQ16" s="209"/>
      <c r="GR16" s="209"/>
      <c r="GS16" s="209"/>
      <c r="GT16" s="209"/>
      <c r="GU16" s="209"/>
      <c r="GV16" s="209"/>
      <c r="GW16" s="209"/>
      <c r="GX16" s="209"/>
      <c r="GY16" s="209"/>
      <c r="GZ16" s="209"/>
      <c r="HA16" s="209"/>
      <c r="HB16" s="209"/>
      <c r="HC16" s="209"/>
      <c r="HD16" s="209"/>
      <c r="HE16" s="209"/>
      <c r="HF16" s="209"/>
      <c r="HG16" s="209"/>
      <c r="HH16" s="209"/>
      <c r="HI16" s="209"/>
      <c r="HJ16" s="209"/>
      <c r="HK16" s="209"/>
      <c r="HL16" s="209"/>
      <c r="HM16" s="209"/>
      <c r="HN16" s="209"/>
      <c r="HO16" s="209"/>
      <c r="HP16" s="209"/>
      <c r="HQ16" s="209"/>
      <c r="HR16" s="209"/>
      <c r="HS16" s="209"/>
      <c r="HT16" s="209"/>
      <c r="HU16" s="209"/>
      <c r="HV16" s="209"/>
      <c r="HW16" s="209"/>
      <c r="HX16" s="209"/>
      <c r="HY16" s="209"/>
      <c r="HZ16" s="209"/>
      <c r="IA16" s="209"/>
      <c r="IB16" s="209"/>
      <c r="IC16" s="209"/>
      <c r="ID16" s="209"/>
      <c r="IE16" s="209"/>
      <c r="IF16" s="209"/>
      <c r="IG16" s="209"/>
      <c r="IH16" s="209"/>
      <c r="II16" s="209"/>
      <c r="IJ16" s="209"/>
      <c r="IK16" s="209"/>
      <c r="IL16" s="209"/>
      <c r="IM16" s="209"/>
      <c r="IN16" s="209"/>
      <c r="IO16" s="209"/>
      <c r="IP16" s="209"/>
      <c r="IQ16" s="209"/>
      <c r="IR16" s="209"/>
      <c r="IS16" s="209"/>
      <c r="IT16" s="209"/>
      <c r="IU16" s="209"/>
      <c r="IV16" s="209"/>
    </row>
    <row r="17" spans="1:256" s="202" customFormat="1" ht="25.5" x14ac:dyDescent="0.25">
      <c r="A17" s="212" t="s">
        <v>188</v>
      </c>
      <c r="B17" s="214" t="s">
        <v>86</v>
      </c>
      <c r="C17" s="215">
        <f>IFERROR(ROUND((C18/C19),4),0)</f>
        <v>4.9399999999999999E-2</v>
      </c>
      <c r="D17" s="214" t="s">
        <v>86</v>
      </c>
      <c r="E17" s="215">
        <f>IFERROR(ROUND((E18/E19),4),0)</f>
        <v>5.8900000000000001E-2</v>
      </c>
      <c r="F17" s="215">
        <f>IFERROR(ROUND((F18/F19),4),0)</f>
        <v>4.65E-2</v>
      </c>
      <c r="G17" s="201" t="str">
        <f>D17</f>
        <v>≥ 5%</v>
      </c>
      <c r="H17" s="215">
        <f t="shared" ref="H17:AR17" si="6">IFERROR(ROUND((H18/H19),4),0)</f>
        <v>3.7499999999999999E-2</v>
      </c>
      <c r="I17" s="201" t="str">
        <f>G17</f>
        <v>≥ 5%</v>
      </c>
      <c r="J17" s="215">
        <f t="shared" si="6"/>
        <v>6.7100000000000007E-2</v>
      </c>
      <c r="K17" s="201" t="str">
        <f>I17</f>
        <v>≥ 5%</v>
      </c>
      <c r="L17" s="215">
        <f t="shared" si="6"/>
        <v>5.9799999999999999E-2</v>
      </c>
      <c r="M17" s="215">
        <f t="shared" si="6"/>
        <v>6.7900000000000002E-2</v>
      </c>
      <c r="N17" s="215">
        <f t="shared" si="6"/>
        <v>7.7499999999999999E-2</v>
      </c>
      <c r="O17" s="215" t="s">
        <v>86</v>
      </c>
      <c r="P17" s="215">
        <f t="shared" si="6"/>
        <v>8.1500000000000003E-2</v>
      </c>
      <c r="Q17" s="212" t="s">
        <v>188</v>
      </c>
      <c r="R17" s="215" t="s">
        <v>86</v>
      </c>
      <c r="S17" s="215">
        <f t="shared" si="6"/>
        <v>7.2900000000000006E-2</v>
      </c>
      <c r="T17" s="215" t="s">
        <v>86</v>
      </c>
      <c r="U17" s="215">
        <f t="shared" si="6"/>
        <v>8.1500000000000003E-2</v>
      </c>
      <c r="V17" s="215">
        <f t="shared" si="6"/>
        <v>5.9499999999999997E-2</v>
      </c>
      <c r="W17" s="215">
        <f t="shared" si="6"/>
        <v>6.7400000000000002E-2</v>
      </c>
      <c r="X17" s="215">
        <f t="shared" si="6"/>
        <v>7.2900000000000006E-2</v>
      </c>
      <c r="Y17" s="215">
        <f t="shared" si="6"/>
        <v>7.5600000000000001E-2</v>
      </c>
      <c r="Z17" s="215">
        <f t="shared" si="6"/>
        <v>7.9799999999999996E-2</v>
      </c>
      <c r="AA17" s="215">
        <f t="shared" si="6"/>
        <v>8.0199999999999994E-2</v>
      </c>
      <c r="AB17" s="215">
        <f t="shared" si="6"/>
        <v>7.8E-2</v>
      </c>
      <c r="AC17" s="215">
        <f t="shared" si="6"/>
        <v>7.3800000000000004E-2</v>
      </c>
      <c r="AD17" s="215">
        <v>7.9299999999999995E-2</v>
      </c>
      <c r="AE17" s="215">
        <f t="shared" si="6"/>
        <v>7.3899999999999993E-2</v>
      </c>
      <c r="AF17" s="215">
        <f t="shared" si="6"/>
        <v>7.1599999999999997E-2</v>
      </c>
      <c r="AG17" s="215">
        <f t="shared" si="6"/>
        <v>7.7799999999999994E-2</v>
      </c>
      <c r="AH17" s="215">
        <f t="shared" si="6"/>
        <v>9.98E-2</v>
      </c>
      <c r="AI17" s="215">
        <f t="shared" si="6"/>
        <v>8.1500000000000003E-2</v>
      </c>
      <c r="AJ17" s="215">
        <f>IFERROR(ROUND((AJ18/AJ19),4),0)</f>
        <v>8.3599999999999994E-2</v>
      </c>
      <c r="AK17" s="215">
        <f t="shared" si="6"/>
        <v>7.9000000000000001E-2</v>
      </c>
      <c r="AL17" s="215">
        <f t="shared" si="6"/>
        <v>6.88E-2</v>
      </c>
      <c r="AM17" s="215">
        <f t="shared" si="6"/>
        <v>7.3099999999999998E-2</v>
      </c>
      <c r="AN17" s="215">
        <f t="shared" si="6"/>
        <v>0</v>
      </c>
      <c r="AO17" s="215">
        <f t="shared" si="6"/>
        <v>0</v>
      </c>
      <c r="AP17" s="215">
        <f t="shared" si="6"/>
        <v>0</v>
      </c>
      <c r="AQ17" s="215">
        <f t="shared" si="6"/>
        <v>0</v>
      </c>
      <c r="AR17" s="215">
        <f t="shared" si="6"/>
        <v>0</v>
      </c>
    </row>
    <row r="18" spans="1:256" s="210" customFormat="1" x14ac:dyDescent="0.2">
      <c r="A18" s="203" t="s">
        <v>189</v>
      </c>
      <c r="B18" s="22"/>
      <c r="C18" s="204">
        <v>158</v>
      </c>
      <c r="D18" s="22"/>
      <c r="E18" s="204">
        <v>272</v>
      </c>
      <c r="F18" s="204">
        <v>230</v>
      </c>
      <c r="G18" s="204"/>
      <c r="H18" s="204">
        <v>46</v>
      </c>
      <c r="I18" s="204"/>
      <c r="J18" s="204">
        <v>252</v>
      </c>
      <c r="K18" s="204"/>
      <c r="L18" s="204">
        <f>H18+J18</f>
        <v>298</v>
      </c>
      <c r="M18" s="204">
        <v>331</v>
      </c>
      <c r="N18" s="204">
        <v>380</v>
      </c>
      <c r="O18" s="204"/>
      <c r="P18" s="204">
        <v>417</v>
      </c>
      <c r="Q18" s="203" t="s">
        <v>189</v>
      </c>
      <c r="R18" s="204"/>
      <c r="S18" s="204">
        <v>403</v>
      </c>
      <c r="T18" s="204"/>
      <c r="U18" s="204">
        <v>417</v>
      </c>
      <c r="V18" s="204">
        <v>306</v>
      </c>
      <c r="W18" s="204">
        <v>358</v>
      </c>
      <c r="X18" s="204">
        <v>403</v>
      </c>
      <c r="Y18" s="204">
        <v>425</v>
      </c>
      <c r="Z18" s="204">
        <v>461</v>
      </c>
      <c r="AA18" s="204">
        <v>493</v>
      </c>
      <c r="AB18" s="204">
        <v>492</v>
      </c>
      <c r="AC18" s="204">
        <v>472</v>
      </c>
      <c r="AD18" s="204" t="s">
        <v>190</v>
      </c>
      <c r="AE18" s="204">
        <v>463</v>
      </c>
      <c r="AF18" s="204">
        <v>455</v>
      </c>
      <c r="AG18" s="204">
        <v>525</v>
      </c>
      <c r="AH18" s="204">
        <v>653</v>
      </c>
      <c r="AI18" s="204">
        <v>569</v>
      </c>
      <c r="AJ18" s="204">
        <v>586</v>
      </c>
      <c r="AK18" s="204">
        <v>568</v>
      </c>
      <c r="AL18" s="204">
        <v>529</v>
      </c>
      <c r="AM18" s="204">
        <v>536</v>
      </c>
      <c r="AN18" s="204"/>
      <c r="AO18" s="204"/>
      <c r="AP18" s="204"/>
      <c r="AQ18" s="204"/>
      <c r="AR18" s="204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09"/>
      <c r="CD18" s="209"/>
      <c r="CE18" s="209"/>
      <c r="CF18" s="209"/>
      <c r="CG18" s="209"/>
      <c r="CH18" s="209"/>
      <c r="CI18" s="209"/>
      <c r="CJ18" s="209"/>
      <c r="CK18" s="209"/>
      <c r="CL18" s="209"/>
      <c r="CM18" s="209"/>
      <c r="CN18" s="209"/>
      <c r="CO18" s="209"/>
      <c r="CP18" s="209"/>
      <c r="CQ18" s="209"/>
      <c r="CR18" s="209"/>
      <c r="CS18" s="209"/>
      <c r="CT18" s="209"/>
      <c r="CU18" s="209"/>
      <c r="CV18" s="209"/>
      <c r="CW18" s="209"/>
      <c r="CX18" s="209"/>
      <c r="CY18" s="209"/>
      <c r="CZ18" s="209"/>
      <c r="DA18" s="209"/>
      <c r="DB18" s="209"/>
      <c r="DC18" s="209"/>
      <c r="DD18" s="209"/>
      <c r="DE18" s="209"/>
      <c r="DF18" s="209"/>
      <c r="DG18" s="209"/>
      <c r="DH18" s="209"/>
      <c r="DI18" s="209"/>
      <c r="DJ18" s="209"/>
      <c r="DK18" s="209"/>
      <c r="DL18" s="209"/>
      <c r="DM18" s="209"/>
      <c r="DN18" s="209"/>
      <c r="DO18" s="209"/>
      <c r="DP18" s="209"/>
      <c r="DQ18" s="209"/>
      <c r="DR18" s="209"/>
      <c r="DS18" s="209"/>
      <c r="DT18" s="209"/>
      <c r="DU18" s="209"/>
      <c r="DV18" s="209"/>
      <c r="DW18" s="209"/>
      <c r="DX18" s="209"/>
      <c r="DY18" s="209"/>
      <c r="DZ18" s="209"/>
      <c r="EA18" s="209"/>
      <c r="EB18" s="209"/>
      <c r="EC18" s="209"/>
      <c r="ED18" s="209"/>
      <c r="EE18" s="209"/>
      <c r="EF18" s="209"/>
      <c r="EG18" s="209"/>
      <c r="EH18" s="209"/>
      <c r="EI18" s="209"/>
      <c r="EJ18" s="209"/>
      <c r="EK18" s="209"/>
      <c r="EL18" s="209"/>
      <c r="EM18" s="209"/>
      <c r="EN18" s="209"/>
      <c r="EO18" s="209"/>
      <c r="EP18" s="209"/>
      <c r="EQ18" s="209"/>
      <c r="ER18" s="209"/>
      <c r="ES18" s="209"/>
      <c r="ET18" s="209"/>
      <c r="EU18" s="209"/>
      <c r="EV18" s="209"/>
      <c r="EW18" s="209"/>
      <c r="EX18" s="209"/>
      <c r="EY18" s="209"/>
      <c r="EZ18" s="209"/>
      <c r="FA18" s="209"/>
      <c r="FB18" s="209"/>
      <c r="FC18" s="209"/>
      <c r="FD18" s="209"/>
      <c r="FE18" s="209"/>
      <c r="FF18" s="209"/>
      <c r="FG18" s="209"/>
      <c r="FH18" s="209"/>
      <c r="FI18" s="209"/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  <c r="GH18" s="209"/>
      <c r="GI18" s="209"/>
      <c r="GJ18" s="209"/>
      <c r="GK18" s="209"/>
      <c r="GL18" s="209"/>
      <c r="GM18" s="209"/>
      <c r="GN18" s="209"/>
      <c r="GO18" s="209"/>
      <c r="GP18" s="209"/>
      <c r="GQ18" s="209"/>
      <c r="GR18" s="209"/>
      <c r="GS18" s="209"/>
      <c r="GT18" s="209"/>
      <c r="GU18" s="209"/>
      <c r="GV18" s="209"/>
      <c r="GW18" s="209"/>
      <c r="GX18" s="209"/>
      <c r="GY18" s="209"/>
      <c r="GZ18" s="209"/>
      <c r="HA18" s="209"/>
      <c r="HB18" s="209"/>
      <c r="HC18" s="209"/>
      <c r="HD18" s="209"/>
      <c r="HE18" s="209"/>
      <c r="HF18" s="209"/>
      <c r="HG18" s="209"/>
      <c r="HH18" s="209"/>
      <c r="HI18" s="209"/>
      <c r="HJ18" s="209"/>
      <c r="HK18" s="209"/>
      <c r="HL18" s="209"/>
      <c r="HM18" s="209"/>
      <c r="HN18" s="209"/>
      <c r="HO18" s="209"/>
      <c r="HP18" s="209"/>
      <c r="HQ18" s="209"/>
      <c r="HR18" s="209"/>
      <c r="HS18" s="209"/>
      <c r="HT18" s="209"/>
      <c r="HU18" s="209"/>
      <c r="HV18" s="209"/>
      <c r="HW18" s="209"/>
      <c r="HX18" s="209"/>
      <c r="HY18" s="209"/>
      <c r="HZ18" s="209"/>
      <c r="IA18" s="209"/>
      <c r="IB18" s="209"/>
      <c r="IC18" s="209"/>
      <c r="ID18" s="209"/>
      <c r="IE18" s="209"/>
      <c r="IF18" s="209"/>
      <c r="IG18" s="209"/>
      <c r="IH18" s="209"/>
      <c r="II18" s="209"/>
      <c r="IJ18" s="209"/>
      <c r="IK18" s="209"/>
      <c r="IL18" s="209"/>
      <c r="IM18" s="209"/>
      <c r="IN18" s="209"/>
      <c r="IO18" s="209"/>
      <c r="IP18" s="209"/>
      <c r="IQ18" s="209"/>
      <c r="IR18" s="209"/>
      <c r="IS18" s="209"/>
      <c r="IT18" s="209"/>
      <c r="IU18" s="209"/>
      <c r="IV18" s="209"/>
    </row>
    <row r="19" spans="1:256" s="210" customFormat="1" x14ac:dyDescent="0.2">
      <c r="A19" s="203" t="s">
        <v>191</v>
      </c>
      <c r="B19" s="22"/>
      <c r="C19" s="204">
        <v>3198</v>
      </c>
      <c r="D19" s="22"/>
      <c r="E19" s="204">
        <v>4615</v>
      </c>
      <c r="F19" s="204">
        <v>4942</v>
      </c>
      <c r="G19" s="204"/>
      <c r="H19" s="204">
        <v>1228</v>
      </c>
      <c r="I19" s="204"/>
      <c r="J19" s="204">
        <v>3755</v>
      </c>
      <c r="K19" s="204"/>
      <c r="L19" s="204">
        <f>H19+J19</f>
        <v>4983</v>
      </c>
      <c r="M19" s="204">
        <v>4874</v>
      </c>
      <c r="N19" s="204">
        <v>4903</v>
      </c>
      <c r="O19" s="204"/>
      <c r="P19" s="204">
        <v>5115</v>
      </c>
      <c r="Q19" s="203" t="s">
        <v>191</v>
      </c>
      <c r="R19" s="204"/>
      <c r="S19" s="204">
        <v>5529</v>
      </c>
      <c r="T19" s="204"/>
      <c r="U19" s="204">
        <v>5115</v>
      </c>
      <c r="V19" s="204">
        <v>5139</v>
      </c>
      <c r="W19" s="204">
        <v>5314</v>
      </c>
      <c r="X19" s="204">
        <v>5529</v>
      </c>
      <c r="Y19" s="204">
        <v>5625</v>
      </c>
      <c r="Z19" s="204">
        <v>5775</v>
      </c>
      <c r="AA19" s="204">
        <v>6148</v>
      </c>
      <c r="AB19" s="204">
        <v>6307</v>
      </c>
      <c r="AC19" s="204">
        <v>6394</v>
      </c>
      <c r="AD19" s="204">
        <v>6584</v>
      </c>
      <c r="AE19" s="216">
        <v>6266</v>
      </c>
      <c r="AF19" s="204">
        <v>6354</v>
      </c>
      <c r="AG19" s="204">
        <v>6748</v>
      </c>
      <c r="AH19" s="204">
        <v>6542</v>
      </c>
      <c r="AI19" s="204">
        <v>6984</v>
      </c>
      <c r="AJ19" s="204">
        <v>7007</v>
      </c>
      <c r="AK19" s="204">
        <v>7191</v>
      </c>
      <c r="AL19" s="204">
        <v>7693</v>
      </c>
      <c r="AM19" s="204">
        <v>7332</v>
      </c>
      <c r="AN19" s="204"/>
      <c r="AO19" s="204"/>
      <c r="AP19" s="204"/>
      <c r="AQ19" s="204"/>
      <c r="AR19" s="204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  <c r="BS19" s="209"/>
      <c r="BT19" s="209"/>
      <c r="BU19" s="209"/>
      <c r="BV19" s="209"/>
      <c r="BW19" s="209"/>
      <c r="BX19" s="209"/>
      <c r="BY19" s="209"/>
      <c r="BZ19" s="209"/>
      <c r="CA19" s="209"/>
      <c r="CB19" s="209"/>
      <c r="CC19" s="209"/>
      <c r="CD19" s="209"/>
      <c r="CE19" s="209"/>
      <c r="CF19" s="209"/>
      <c r="CG19" s="209"/>
      <c r="CH19" s="209"/>
      <c r="CI19" s="209"/>
      <c r="CJ19" s="209"/>
      <c r="CK19" s="209"/>
      <c r="CL19" s="209"/>
      <c r="CM19" s="209"/>
      <c r="CN19" s="209"/>
      <c r="CO19" s="209"/>
      <c r="CP19" s="209"/>
      <c r="CQ19" s="209"/>
      <c r="CR19" s="209"/>
      <c r="CS19" s="209"/>
      <c r="CT19" s="209"/>
      <c r="CU19" s="209"/>
      <c r="CV19" s="209"/>
      <c r="CW19" s="209"/>
      <c r="CX19" s="209"/>
      <c r="CY19" s="209"/>
      <c r="CZ19" s="209"/>
      <c r="DA19" s="209"/>
      <c r="DB19" s="209"/>
      <c r="DC19" s="209"/>
      <c r="DD19" s="209"/>
      <c r="DE19" s="209"/>
      <c r="DF19" s="209"/>
      <c r="DG19" s="209"/>
      <c r="DH19" s="209"/>
      <c r="DI19" s="209"/>
      <c r="DJ19" s="209"/>
      <c r="DK19" s="209"/>
      <c r="DL19" s="209"/>
      <c r="DM19" s="209"/>
      <c r="DN19" s="209"/>
      <c r="DO19" s="209"/>
      <c r="DP19" s="209"/>
      <c r="DQ19" s="209"/>
      <c r="DR19" s="209"/>
      <c r="DS19" s="209"/>
      <c r="DT19" s="209"/>
      <c r="DU19" s="209"/>
      <c r="DV19" s="209"/>
      <c r="DW19" s="209"/>
      <c r="DX19" s="209"/>
      <c r="DY19" s="209"/>
      <c r="DZ19" s="209"/>
      <c r="EA19" s="209"/>
      <c r="EB19" s="209"/>
      <c r="EC19" s="209"/>
      <c r="ED19" s="209"/>
      <c r="EE19" s="209"/>
      <c r="EF19" s="209"/>
      <c r="EG19" s="209"/>
      <c r="EH19" s="209"/>
      <c r="EI19" s="209"/>
      <c r="EJ19" s="209"/>
      <c r="EK19" s="209"/>
      <c r="EL19" s="209"/>
      <c r="EM19" s="209"/>
      <c r="EN19" s="209"/>
      <c r="EO19" s="209"/>
      <c r="EP19" s="209"/>
      <c r="EQ19" s="209"/>
      <c r="ER19" s="209"/>
      <c r="ES19" s="209"/>
      <c r="ET19" s="209"/>
      <c r="EU19" s="209"/>
      <c r="EV19" s="209"/>
      <c r="EW19" s="209"/>
      <c r="EX19" s="209"/>
      <c r="EY19" s="209"/>
      <c r="EZ19" s="209"/>
      <c r="FA19" s="209"/>
      <c r="FB19" s="209"/>
      <c r="FC19" s="209"/>
      <c r="FD19" s="209"/>
      <c r="FE19" s="209"/>
      <c r="FF19" s="209"/>
      <c r="FG19" s="209"/>
      <c r="FH19" s="209"/>
      <c r="FI19" s="209"/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  <c r="GH19" s="209"/>
      <c r="GI19" s="209"/>
      <c r="GJ19" s="209"/>
      <c r="GK19" s="209"/>
      <c r="GL19" s="209"/>
      <c r="GM19" s="209"/>
      <c r="GN19" s="209"/>
      <c r="GO19" s="209"/>
      <c r="GP19" s="209"/>
      <c r="GQ19" s="209"/>
      <c r="GR19" s="209"/>
      <c r="GS19" s="209"/>
      <c r="GT19" s="209"/>
      <c r="GU19" s="209"/>
      <c r="GV19" s="209"/>
      <c r="GW19" s="209"/>
      <c r="GX19" s="209"/>
      <c r="GY19" s="209"/>
      <c r="GZ19" s="209"/>
      <c r="HA19" s="209"/>
      <c r="HB19" s="209"/>
      <c r="HC19" s="209"/>
      <c r="HD19" s="209"/>
      <c r="HE19" s="209"/>
      <c r="HF19" s="209"/>
      <c r="HG19" s="209"/>
      <c r="HH19" s="209"/>
      <c r="HI19" s="209"/>
      <c r="HJ19" s="209"/>
      <c r="HK19" s="209"/>
      <c r="HL19" s="209"/>
      <c r="HM19" s="209"/>
      <c r="HN19" s="209"/>
      <c r="HO19" s="209"/>
      <c r="HP19" s="209"/>
      <c r="HQ19" s="209"/>
      <c r="HR19" s="209"/>
      <c r="HS19" s="209"/>
      <c r="HT19" s="209"/>
      <c r="HU19" s="209"/>
      <c r="HV19" s="209"/>
      <c r="HW19" s="209"/>
      <c r="HX19" s="209"/>
      <c r="HY19" s="209"/>
      <c r="HZ19" s="209"/>
      <c r="IA19" s="209"/>
      <c r="IB19" s="209"/>
      <c r="IC19" s="209"/>
      <c r="ID19" s="209"/>
      <c r="IE19" s="209"/>
      <c r="IF19" s="209"/>
      <c r="IG19" s="209"/>
      <c r="IH19" s="209"/>
      <c r="II19" s="209"/>
      <c r="IJ19" s="209"/>
      <c r="IK19" s="209"/>
      <c r="IL19" s="209"/>
      <c r="IM19" s="209"/>
      <c r="IN19" s="209"/>
      <c r="IO19" s="209"/>
      <c r="IP19" s="209"/>
      <c r="IQ19" s="209"/>
      <c r="IR19" s="209"/>
      <c r="IS19" s="209"/>
      <c r="IT19" s="209"/>
      <c r="IU19" s="209"/>
      <c r="IV19" s="209"/>
    </row>
    <row r="20" spans="1:256" s="221" customFormat="1" ht="25.5" x14ac:dyDescent="0.25">
      <c r="A20" s="217" t="s">
        <v>192</v>
      </c>
      <c r="B20" s="218" t="s">
        <v>193</v>
      </c>
      <c r="C20" s="219">
        <f>IFERROR(ROUND((C21/C22),4),0)</f>
        <v>1.4E-3</v>
      </c>
      <c r="D20" s="218" t="s">
        <v>193</v>
      </c>
      <c r="E20" s="219">
        <f>IFERROR(ROUND((E21/E22),4),0)</f>
        <v>5.0000000000000001E-4</v>
      </c>
      <c r="F20" s="219">
        <f>IFERROR(ROUND((F21/F22),4),0)</f>
        <v>1.17E-2</v>
      </c>
      <c r="G20" s="201" t="str">
        <f>D20</f>
        <v>≤ 0,5%</v>
      </c>
      <c r="H20" s="219">
        <f t="shared" ref="H20:AE20" si="7">IFERROR(ROUND((H21/H22),4),0)</f>
        <v>0</v>
      </c>
      <c r="I20" s="201" t="str">
        <f>G20</f>
        <v>≤ 0,5%</v>
      </c>
      <c r="J20" s="219">
        <f t="shared" si="7"/>
        <v>0</v>
      </c>
      <c r="K20" s="201" t="str">
        <f>I20</f>
        <v>≤ 0,5%</v>
      </c>
      <c r="L20" s="219">
        <f t="shared" si="7"/>
        <v>3.3999999999999998E-3</v>
      </c>
      <c r="M20" s="219">
        <f t="shared" si="7"/>
        <v>5.0000000000000001E-4</v>
      </c>
      <c r="N20" s="219">
        <f t="shared" si="7"/>
        <v>1.4E-3</v>
      </c>
      <c r="O20" s="219" t="s">
        <v>193</v>
      </c>
      <c r="P20" s="219">
        <f t="shared" si="7"/>
        <v>0</v>
      </c>
      <c r="Q20" s="217" t="s">
        <v>192</v>
      </c>
      <c r="R20" s="219" t="s">
        <v>193</v>
      </c>
      <c r="S20" s="219">
        <f t="shared" si="7"/>
        <v>0</v>
      </c>
      <c r="T20" s="219" t="s">
        <v>193</v>
      </c>
      <c r="U20" s="219">
        <f t="shared" si="7"/>
        <v>0</v>
      </c>
      <c r="V20" s="219">
        <f t="shared" si="7"/>
        <v>3.5000000000000001E-3</v>
      </c>
      <c r="W20" s="219">
        <f t="shared" si="7"/>
        <v>2E-3</v>
      </c>
      <c r="X20" s="219">
        <f t="shared" si="7"/>
        <v>7.7000000000000002E-3</v>
      </c>
      <c r="Y20" s="219">
        <f t="shared" si="7"/>
        <v>3.5000000000000001E-3</v>
      </c>
      <c r="Z20" s="219">
        <f t="shared" si="7"/>
        <v>4.7000000000000002E-3</v>
      </c>
      <c r="AA20" s="219">
        <f t="shared" si="7"/>
        <v>3.1399999999999997E-2</v>
      </c>
      <c r="AB20" s="219">
        <f t="shared" si="7"/>
        <v>1.3100000000000001E-2</v>
      </c>
      <c r="AC20" s="219">
        <f t="shared" si="7"/>
        <v>1E-4</v>
      </c>
      <c r="AD20" s="219">
        <f>IFERROR(ROUND((AD21/AD22),4),0)</f>
        <v>4.4999999999999997E-3</v>
      </c>
      <c r="AE20" s="219">
        <f t="shared" si="7"/>
        <v>1.44E-2</v>
      </c>
      <c r="AF20" s="219">
        <f>IFERROR(ROUND((AF21/AF22),4),0)</f>
        <v>0</v>
      </c>
      <c r="AG20" s="219">
        <f>IFERROR(ROUND((AG21/AG22),4),0)</f>
        <v>1.6999999999999999E-3</v>
      </c>
      <c r="AH20" s="219">
        <f t="shared" ref="AH20:AR20" si="8">IFERROR(ROUND((AH21/AH22),4),0)</f>
        <v>4.4999999999999997E-3</v>
      </c>
      <c r="AI20" s="219">
        <f>IFERROR(ROUND((AI21/AI22),4),0)</f>
        <v>4.7000000000000002E-3</v>
      </c>
      <c r="AJ20" s="219">
        <f t="shared" si="8"/>
        <v>3.7000000000000002E-3</v>
      </c>
      <c r="AK20" s="219">
        <f t="shared" si="8"/>
        <v>4.7999999999999996E-3</v>
      </c>
      <c r="AL20" s="219">
        <f>IFERROR(ROUND((AL21/AL22),4),0)</f>
        <v>4.7000000000000002E-3</v>
      </c>
      <c r="AM20" s="219">
        <f t="shared" si="8"/>
        <v>5.7000000000000002E-3</v>
      </c>
      <c r="AN20" s="219">
        <f t="shared" si="8"/>
        <v>0</v>
      </c>
      <c r="AO20" s="219">
        <f t="shared" si="8"/>
        <v>0</v>
      </c>
      <c r="AP20" s="219">
        <f t="shared" si="8"/>
        <v>0</v>
      </c>
      <c r="AQ20" s="219">
        <f t="shared" si="8"/>
        <v>0</v>
      </c>
      <c r="AR20" s="219">
        <f t="shared" si="8"/>
        <v>0</v>
      </c>
      <c r="AS20" s="220"/>
    </row>
    <row r="21" spans="1:256" s="229" customFormat="1" ht="25.5" x14ac:dyDescent="0.2">
      <c r="A21" s="222" t="s">
        <v>194</v>
      </c>
      <c r="B21" s="223"/>
      <c r="C21" s="224">
        <v>847.27</v>
      </c>
      <c r="D21" s="223"/>
      <c r="E21" s="225">
        <v>98</v>
      </c>
      <c r="F21" s="224">
        <v>2271.7199999999998</v>
      </c>
      <c r="G21" s="224"/>
      <c r="H21" s="226">
        <v>1920</v>
      </c>
      <c r="I21" s="224"/>
      <c r="J21" s="226">
        <v>0</v>
      </c>
      <c r="K21" s="224"/>
      <c r="L21" s="224">
        <f>H21+J21</f>
        <v>1920</v>
      </c>
      <c r="M21" s="224">
        <v>40.44</v>
      </c>
      <c r="N21" s="224">
        <v>103.39</v>
      </c>
      <c r="O21" s="224"/>
      <c r="P21" s="224"/>
      <c r="Q21" s="222" t="s">
        <v>194</v>
      </c>
      <c r="R21" s="224"/>
      <c r="S21" s="224"/>
      <c r="T21" s="224"/>
      <c r="U21" s="224">
        <v>0</v>
      </c>
      <c r="V21" s="224">
        <v>216.79</v>
      </c>
      <c r="W21" s="227">
        <v>121.17</v>
      </c>
      <c r="X21" s="224">
        <v>440.87</v>
      </c>
      <c r="Y21" s="224">
        <v>163.43</v>
      </c>
      <c r="Z21" s="224">
        <v>210.81</v>
      </c>
      <c r="AA21" s="224">
        <v>1162.99</v>
      </c>
      <c r="AB21" s="227">
        <v>290.77</v>
      </c>
      <c r="AC21" s="224">
        <v>2.98</v>
      </c>
      <c r="AD21" s="224">
        <v>168.1</v>
      </c>
      <c r="AE21" s="224">
        <v>555.33000000000004</v>
      </c>
      <c r="AF21" s="224">
        <v>0</v>
      </c>
      <c r="AG21" s="224">
        <v>58.1</v>
      </c>
      <c r="AH21" s="224">
        <v>155.72</v>
      </c>
      <c r="AI21" s="224">
        <v>195.35</v>
      </c>
      <c r="AJ21" s="224">
        <v>156.71</v>
      </c>
      <c r="AK21" s="224">
        <v>185.38</v>
      </c>
      <c r="AL21" s="224">
        <v>179.12</v>
      </c>
      <c r="AM21" s="298">
        <v>206.22</v>
      </c>
      <c r="AN21" s="224"/>
      <c r="AO21" s="224"/>
      <c r="AP21" s="224"/>
      <c r="AQ21" s="224"/>
      <c r="AR21" s="224"/>
      <c r="AS21" s="228"/>
      <c r="AT21" s="228"/>
      <c r="AU21" s="228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228"/>
      <c r="BH21" s="228"/>
      <c r="BI21" s="228"/>
      <c r="BJ21" s="228"/>
      <c r="BK21" s="228"/>
      <c r="BL21" s="228"/>
      <c r="BM21" s="228"/>
      <c r="BN21" s="228"/>
      <c r="BO21" s="228"/>
      <c r="BP21" s="228"/>
      <c r="BQ21" s="228"/>
      <c r="BR21" s="228"/>
      <c r="BS21" s="228"/>
      <c r="BT21" s="228"/>
      <c r="BU21" s="228"/>
      <c r="BV21" s="228"/>
      <c r="BW21" s="228"/>
      <c r="BX21" s="228"/>
      <c r="BY21" s="228"/>
      <c r="BZ21" s="228"/>
      <c r="CA21" s="228"/>
      <c r="CB21" s="228"/>
      <c r="CC21" s="228"/>
      <c r="CD21" s="228"/>
      <c r="CE21" s="228"/>
      <c r="CF21" s="228"/>
      <c r="CG21" s="228"/>
      <c r="CH21" s="228"/>
      <c r="CI21" s="228"/>
      <c r="CJ21" s="228"/>
      <c r="CK21" s="228"/>
      <c r="CL21" s="228"/>
      <c r="CM21" s="228"/>
      <c r="CN21" s="228"/>
      <c r="CO21" s="228"/>
      <c r="CP21" s="228"/>
      <c r="CQ21" s="228"/>
      <c r="CR21" s="228"/>
      <c r="CS21" s="228"/>
      <c r="CT21" s="228"/>
      <c r="CU21" s="228"/>
      <c r="CV21" s="228"/>
      <c r="CW21" s="228"/>
      <c r="CX21" s="228"/>
      <c r="CY21" s="228"/>
      <c r="CZ21" s="228"/>
      <c r="DA21" s="228"/>
      <c r="DB21" s="228"/>
      <c r="DC21" s="228"/>
      <c r="DD21" s="228"/>
      <c r="DE21" s="228"/>
      <c r="DF21" s="228"/>
      <c r="DG21" s="228"/>
      <c r="DH21" s="228"/>
      <c r="DI21" s="228"/>
      <c r="DJ21" s="228"/>
      <c r="DK21" s="228"/>
      <c r="DL21" s="228"/>
      <c r="DM21" s="228"/>
      <c r="DN21" s="228"/>
      <c r="DO21" s="228"/>
      <c r="DP21" s="228"/>
      <c r="DQ21" s="228"/>
      <c r="DR21" s="228"/>
      <c r="DS21" s="228"/>
      <c r="DT21" s="228"/>
      <c r="DU21" s="228"/>
      <c r="DV21" s="228"/>
      <c r="DW21" s="228"/>
      <c r="DX21" s="228"/>
      <c r="DY21" s="228"/>
      <c r="DZ21" s="228"/>
      <c r="EA21" s="228"/>
      <c r="EB21" s="228"/>
      <c r="EC21" s="228"/>
      <c r="ED21" s="228"/>
      <c r="EE21" s="228"/>
      <c r="EF21" s="228"/>
      <c r="EG21" s="228"/>
      <c r="EH21" s="228"/>
      <c r="EI21" s="228"/>
      <c r="EJ21" s="228"/>
      <c r="EK21" s="228"/>
      <c r="EL21" s="228"/>
      <c r="EM21" s="228"/>
      <c r="EN21" s="228"/>
      <c r="EO21" s="228"/>
      <c r="EP21" s="228"/>
      <c r="EQ21" s="228"/>
      <c r="ER21" s="228"/>
      <c r="ES21" s="228"/>
      <c r="ET21" s="228"/>
      <c r="EU21" s="228"/>
      <c r="EV21" s="228"/>
      <c r="EW21" s="228"/>
      <c r="EX21" s="228"/>
      <c r="EY21" s="228"/>
      <c r="EZ21" s="228"/>
      <c r="FA21" s="228"/>
      <c r="FB21" s="228"/>
      <c r="FC21" s="228"/>
      <c r="FD21" s="228"/>
      <c r="FE21" s="228"/>
      <c r="FF21" s="228"/>
      <c r="FG21" s="228"/>
      <c r="FH21" s="228"/>
      <c r="FI21" s="228"/>
      <c r="FJ21" s="228"/>
      <c r="FK21" s="228"/>
      <c r="FL21" s="228"/>
      <c r="FM21" s="228"/>
      <c r="FN21" s="228"/>
      <c r="FO21" s="228"/>
      <c r="FP21" s="228"/>
      <c r="FQ21" s="228"/>
      <c r="FR21" s="228"/>
      <c r="FS21" s="228"/>
      <c r="FT21" s="228"/>
      <c r="FU21" s="228"/>
      <c r="FV21" s="228"/>
      <c r="FW21" s="228"/>
      <c r="FX21" s="228"/>
      <c r="FY21" s="228"/>
      <c r="FZ21" s="228"/>
      <c r="GA21" s="228"/>
      <c r="GB21" s="228"/>
      <c r="GC21" s="228"/>
      <c r="GD21" s="228"/>
      <c r="GE21" s="228"/>
      <c r="GF21" s="228"/>
      <c r="GG21" s="228"/>
      <c r="GH21" s="228"/>
      <c r="GI21" s="228"/>
      <c r="GJ21" s="228"/>
      <c r="GK21" s="228"/>
      <c r="GL21" s="228"/>
      <c r="GM21" s="228"/>
      <c r="GN21" s="228"/>
      <c r="GO21" s="228"/>
      <c r="GP21" s="228"/>
      <c r="GQ21" s="228"/>
      <c r="GR21" s="228"/>
      <c r="GS21" s="228"/>
      <c r="GT21" s="228"/>
      <c r="GU21" s="228"/>
      <c r="GV21" s="228"/>
      <c r="GW21" s="228"/>
      <c r="GX21" s="228"/>
      <c r="GY21" s="228"/>
      <c r="GZ21" s="228"/>
      <c r="HA21" s="228"/>
      <c r="HB21" s="228"/>
      <c r="HC21" s="228"/>
      <c r="HD21" s="228"/>
      <c r="HE21" s="228"/>
      <c r="HF21" s="228"/>
      <c r="HG21" s="228"/>
      <c r="HH21" s="228"/>
      <c r="HI21" s="228"/>
      <c r="HJ21" s="228"/>
      <c r="HK21" s="228"/>
      <c r="HL21" s="228"/>
      <c r="HM21" s="228"/>
      <c r="HN21" s="228"/>
      <c r="HO21" s="228"/>
      <c r="HP21" s="228"/>
      <c r="HQ21" s="228"/>
      <c r="HR21" s="228"/>
      <c r="HS21" s="228"/>
      <c r="HT21" s="228"/>
      <c r="HU21" s="228"/>
      <c r="HV21" s="228"/>
      <c r="HW21" s="228"/>
      <c r="HX21" s="228"/>
      <c r="HY21" s="228"/>
      <c r="HZ21" s="228"/>
      <c r="IA21" s="228"/>
      <c r="IB21" s="228"/>
      <c r="IC21" s="228"/>
      <c r="ID21" s="228"/>
      <c r="IE21" s="228"/>
      <c r="IF21" s="228"/>
      <c r="IG21" s="228"/>
      <c r="IH21" s="228"/>
      <c r="II21" s="228"/>
      <c r="IJ21" s="228"/>
      <c r="IK21" s="228"/>
      <c r="IL21" s="228"/>
      <c r="IM21" s="228"/>
      <c r="IN21" s="228"/>
      <c r="IO21" s="228"/>
      <c r="IP21" s="228"/>
      <c r="IQ21" s="228"/>
      <c r="IR21" s="228"/>
      <c r="IS21" s="228"/>
      <c r="IT21" s="228"/>
      <c r="IU21" s="228"/>
      <c r="IV21" s="228"/>
    </row>
    <row r="22" spans="1:256" s="229" customFormat="1" x14ac:dyDescent="0.2">
      <c r="A22" s="222" t="s">
        <v>195</v>
      </c>
      <c r="B22" s="223"/>
      <c r="C22" s="224">
        <v>615252.68999999994</v>
      </c>
      <c r="D22" s="223"/>
      <c r="E22" s="225">
        <v>193596</v>
      </c>
      <c r="F22" s="224">
        <v>193596</v>
      </c>
      <c r="G22" s="224"/>
      <c r="H22" s="226">
        <v>0</v>
      </c>
      <c r="I22" s="224"/>
      <c r="J22" s="226">
        <v>560680</v>
      </c>
      <c r="K22" s="224"/>
      <c r="L22" s="224">
        <f>H22+J22</f>
        <v>560680</v>
      </c>
      <c r="M22" s="224">
        <v>74210.58</v>
      </c>
      <c r="N22" s="224">
        <v>72147.3</v>
      </c>
      <c r="O22" s="224"/>
      <c r="P22" s="224"/>
      <c r="Q22" s="222" t="s">
        <v>195</v>
      </c>
      <c r="R22" s="224"/>
      <c r="S22" s="224"/>
      <c r="T22" s="224"/>
      <c r="U22" s="224">
        <v>63437.9</v>
      </c>
      <c r="V22" s="224">
        <v>61437.66</v>
      </c>
      <c r="W22" s="224">
        <v>60836.42</v>
      </c>
      <c r="X22" s="227">
        <v>56942.14</v>
      </c>
      <c r="Y22" s="224">
        <v>46917.35</v>
      </c>
      <c r="Z22" s="224">
        <v>45009.5</v>
      </c>
      <c r="AA22" s="224">
        <v>37081.730000000003</v>
      </c>
      <c r="AB22" s="224">
        <v>22194.26</v>
      </c>
      <c r="AC22" s="224">
        <v>40089.839999999997</v>
      </c>
      <c r="AD22" s="224">
        <v>37427.96</v>
      </c>
      <c r="AE22" s="224">
        <v>38448.300000000003</v>
      </c>
      <c r="AF22" s="224">
        <v>43809.82</v>
      </c>
      <c r="AG22" s="227">
        <v>33876.769999999997</v>
      </c>
      <c r="AH22" s="224">
        <v>34400.480000000003</v>
      </c>
      <c r="AI22" s="224">
        <v>41610.57</v>
      </c>
      <c r="AJ22" s="224">
        <v>42696.81</v>
      </c>
      <c r="AK22" s="227">
        <v>38366.370000000003</v>
      </c>
      <c r="AL22" s="230">
        <v>37823.68</v>
      </c>
      <c r="AM22" s="298">
        <v>35959.050000000003</v>
      </c>
      <c r="AN22" s="231"/>
      <c r="AO22" s="224"/>
      <c r="AP22" s="224"/>
      <c r="AQ22" s="224"/>
      <c r="AR22" s="224"/>
      <c r="AS22" s="228"/>
      <c r="AT22" s="228"/>
      <c r="AU22" s="228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228"/>
      <c r="BO22" s="228"/>
      <c r="BP22" s="228"/>
      <c r="BQ22" s="228"/>
      <c r="BR22" s="228"/>
      <c r="BS22" s="228"/>
      <c r="BT22" s="228"/>
      <c r="BU22" s="228"/>
      <c r="BV22" s="228"/>
      <c r="BW22" s="228"/>
      <c r="BX22" s="228"/>
      <c r="BY22" s="228"/>
      <c r="BZ22" s="228"/>
      <c r="CA22" s="228"/>
      <c r="CB22" s="228"/>
      <c r="CC22" s="228"/>
      <c r="CD22" s="228"/>
      <c r="CE22" s="228"/>
      <c r="CF22" s="228"/>
      <c r="CG22" s="228"/>
      <c r="CH22" s="228"/>
      <c r="CI22" s="228"/>
      <c r="CJ22" s="228"/>
      <c r="CK22" s="228"/>
      <c r="CL22" s="228"/>
      <c r="CM22" s="228"/>
      <c r="CN22" s="228"/>
      <c r="CO22" s="228"/>
      <c r="CP22" s="228"/>
      <c r="CQ22" s="228"/>
      <c r="CR22" s="228"/>
      <c r="CS22" s="228"/>
      <c r="CT22" s="228"/>
      <c r="CU22" s="228"/>
      <c r="CV22" s="228"/>
      <c r="CW22" s="228"/>
      <c r="CX22" s="228"/>
      <c r="CY22" s="228"/>
      <c r="CZ22" s="228"/>
      <c r="DA22" s="228"/>
      <c r="DB22" s="228"/>
      <c r="DC22" s="228"/>
      <c r="DD22" s="228"/>
      <c r="DE22" s="228"/>
      <c r="DF22" s="228"/>
      <c r="DG22" s="228"/>
      <c r="DH22" s="228"/>
      <c r="DI22" s="228"/>
      <c r="DJ22" s="228"/>
      <c r="DK22" s="228"/>
      <c r="DL22" s="228"/>
      <c r="DM22" s="228"/>
      <c r="DN22" s="228"/>
      <c r="DO22" s="228"/>
      <c r="DP22" s="228"/>
      <c r="DQ22" s="228"/>
      <c r="DR22" s="228"/>
      <c r="DS22" s="228"/>
      <c r="DT22" s="228"/>
      <c r="DU22" s="228"/>
      <c r="DV22" s="228"/>
      <c r="DW22" s="228"/>
      <c r="DX22" s="228"/>
      <c r="DY22" s="228"/>
      <c r="DZ22" s="228"/>
      <c r="EA22" s="228"/>
      <c r="EB22" s="228"/>
      <c r="EC22" s="228"/>
      <c r="ED22" s="228"/>
      <c r="EE22" s="228"/>
      <c r="EF22" s="228"/>
      <c r="EG22" s="228"/>
      <c r="EH22" s="228"/>
      <c r="EI22" s="228"/>
      <c r="EJ22" s="228"/>
      <c r="EK22" s="228"/>
      <c r="EL22" s="228"/>
      <c r="EM22" s="228"/>
      <c r="EN22" s="228"/>
      <c r="EO22" s="228"/>
      <c r="EP22" s="228"/>
      <c r="EQ22" s="228"/>
      <c r="ER22" s="228"/>
      <c r="ES22" s="228"/>
      <c r="ET22" s="228"/>
      <c r="EU22" s="228"/>
      <c r="EV22" s="228"/>
      <c r="EW22" s="228"/>
      <c r="EX22" s="228"/>
      <c r="EY22" s="228"/>
      <c r="EZ22" s="228"/>
      <c r="FA22" s="228"/>
      <c r="FB22" s="228"/>
      <c r="FC22" s="228"/>
      <c r="FD22" s="228"/>
      <c r="FE22" s="228"/>
      <c r="FF22" s="228"/>
      <c r="FG22" s="228"/>
      <c r="FH22" s="228"/>
      <c r="FI22" s="228"/>
      <c r="FJ22" s="228"/>
      <c r="FK22" s="228"/>
      <c r="FL22" s="228"/>
      <c r="FM22" s="228"/>
      <c r="FN22" s="228"/>
      <c r="FO22" s="228"/>
      <c r="FP22" s="228"/>
      <c r="FQ22" s="228"/>
      <c r="FR22" s="228"/>
      <c r="FS22" s="228"/>
      <c r="FT22" s="228"/>
      <c r="FU22" s="228"/>
      <c r="FV22" s="228"/>
      <c r="FW22" s="228"/>
      <c r="FX22" s="228"/>
      <c r="FY22" s="228"/>
      <c r="FZ22" s="228"/>
      <c r="GA22" s="228"/>
      <c r="GB22" s="228"/>
      <c r="GC22" s="228"/>
      <c r="GD22" s="228"/>
      <c r="GE22" s="228"/>
      <c r="GF22" s="228"/>
      <c r="GG22" s="228"/>
      <c r="GH22" s="228"/>
      <c r="GI22" s="228"/>
      <c r="GJ22" s="228"/>
      <c r="GK22" s="228"/>
      <c r="GL22" s="228"/>
      <c r="GM22" s="228"/>
      <c r="GN22" s="228"/>
      <c r="GO22" s="228"/>
      <c r="GP22" s="228"/>
      <c r="GQ22" s="228"/>
      <c r="GR22" s="228"/>
      <c r="GS22" s="228"/>
      <c r="GT22" s="228"/>
      <c r="GU22" s="228"/>
      <c r="GV22" s="228"/>
      <c r="GW22" s="228"/>
      <c r="GX22" s="228"/>
      <c r="GY22" s="228"/>
      <c r="GZ22" s="228"/>
      <c r="HA22" s="228"/>
      <c r="HB22" s="228"/>
      <c r="HC22" s="228"/>
      <c r="HD22" s="228"/>
      <c r="HE22" s="228"/>
      <c r="HF22" s="228"/>
      <c r="HG22" s="228"/>
      <c r="HH22" s="228"/>
      <c r="HI22" s="228"/>
      <c r="HJ22" s="228"/>
      <c r="HK22" s="228"/>
      <c r="HL22" s="228"/>
      <c r="HM22" s="228"/>
      <c r="HN22" s="228"/>
      <c r="HO22" s="228"/>
      <c r="HP22" s="228"/>
      <c r="HQ22" s="228"/>
      <c r="HR22" s="228"/>
      <c r="HS22" s="228"/>
      <c r="HT22" s="228"/>
      <c r="HU22" s="228"/>
      <c r="HV22" s="228"/>
      <c r="HW22" s="228"/>
      <c r="HX22" s="228"/>
      <c r="HY22" s="228"/>
      <c r="HZ22" s="228"/>
      <c r="IA22" s="228"/>
      <c r="IB22" s="228"/>
      <c r="IC22" s="228"/>
      <c r="ID22" s="228"/>
      <c r="IE22" s="228"/>
      <c r="IF22" s="228"/>
      <c r="IG22" s="228"/>
      <c r="IH22" s="228"/>
      <c r="II22" s="228"/>
      <c r="IJ22" s="228"/>
      <c r="IK22" s="228"/>
      <c r="IL22" s="228"/>
      <c r="IM22" s="228"/>
      <c r="IN22" s="228"/>
      <c r="IO22" s="228"/>
      <c r="IP22" s="228"/>
      <c r="IQ22" s="228"/>
      <c r="IR22" s="228"/>
      <c r="IS22" s="228"/>
      <c r="IT22" s="228"/>
      <c r="IU22" s="228"/>
      <c r="IV22" s="228"/>
    </row>
    <row r="106" spans="38:38" x14ac:dyDescent="0.25">
      <c r="AL106" s="106">
        <v>6542</v>
      </c>
    </row>
  </sheetData>
  <mergeCells count="2">
    <mergeCell ref="A2:AR2"/>
    <mergeCell ref="A3:A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firstPageNumber="0" fitToHeight="0" orientation="portrait" horizontalDpi="300" verticalDpi="300" r:id="rId1"/>
  <headerFooter>
    <oddFooter>&amp;C
Diretoria Geral - Policlínica de Formosa&amp;RPágina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CC3E1-9ACD-4A20-8C58-4BA47D61E54D}">
  <sheetPr>
    <tabColor theme="3" tint="0.79998168889431442"/>
  </sheetPr>
  <dimension ref="A1:IV70"/>
  <sheetViews>
    <sheetView showGridLines="0" view="pageBreakPreview" topLeftCell="A31" zoomScaleNormal="100" zoomScaleSheetLayoutView="100" workbookViewId="0">
      <selection activeCell="A36" sqref="A36"/>
    </sheetView>
  </sheetViews>
  <sheetFormatPr defaultColWidth="8.7109375" defaultRowHeight="12.75" x14ac:dyDescent="0.25"/>
  <cols>
    <col min="1" max="1" width="63.7109375" style="193" customWidth="1"/>
    <col min="2" max="3" width="20.7109375" style="193" hidden="1" customWidth="1"/>
    <col min="4" max="4" width="15" style="193" hidden="1" customWidth="1"/>
    <col min="5" max="5" width="13.85546875" style="193" hidden="1" customWidth="1"/>
    <col min="6" max="9" width="20.7109375" style="193" hidden="1" customWidth="1"/>
    <col min="10" max="10" width="15" style="193" hidden="1" customWidth="1"/>
    <col min="11" max="11" width="13.85546875" style="193" hidden="1" customWidth="1"/>
    <col min="12" max="12" width="15" style="193" hidden="1" customWidth="1"/>
    <col min="13" max="13" width="13.85546875" style="193" hidden="1" customWidth="1"/>
    <col min="14" max="14" width="15" style="193" hidden="1" customWidth="1"/>
    <col min="15" max="15" width="13.85546875" style="193" hidden="1" customWidth="1"/>
    <col min="16" max="16" width="15" style="193" hidden="1" customWidth="1"/>
    <col min="17" max="17" width="13.85546875" style="193" hidden="1" customWidth="1"/>
    <col min="18" max="25" width="20.7109375" style="193" hidden="1" customWidth="1"/>
    <col min="26" max="26" width="15" style="193" hidden="1" customWidth="1"/>
    <col min="27" max="27" width="13.85546875" style="193" hidden="1" customWidth="1"/>
    <col min="28" max="33" width="20.7109375" style="193" hidden="1" customWidth="1"/>
    <col min="34" max="34" width="14.85546875" style="193" hidden="1" customWidth="1"/>
    <col min="35" max="35" width="12.5703125" style="193" hidden="1" customWidth="1"/>
    <col min="36" max="36" width="14.85546875" style="193" hidden="1" customWidth="1"/>
    <col min="37" max="37" width="12.5703125" style="193" hidden="1" customWidth="1"/>
    <col min="38" max="46" width="20.7109375" style="193" hidden="1" customWidth="1"/>
    <col min="47" max="47" width="2.5703125" style="193" hidden="1" customWidth="1"/>
    <col min="48" max="48" width="0.42578125" style="193" hidden="1" customWidth="1"/>
    <col min="49" max="49" width="6.140625" style="193" hidden="1" customWidth="1"/>
    <col min="50" max="57" width="20.7109375" style="193" hidden="1" customWidth="1"/>
    <col min="58" max="59" width="20.7109375" style="193" customWidth="1"/>
    <col min="60" max="16384" width="8.7109375" style="193"/>
  </cols>
  <sheetData>
    <row r="1" spans="1:256" s="192" customFormat="1" ht="54.95" customHeight="1" x14ac:dyDescent="0.8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/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91"/>
      <c r="IE1" s="191"/>
      <c r="IF1" s="191"/>
      <c r="IG1" s="191"/>
      <c r="IH1" s="191"/>
      <c r="II1" s="191"/>
      <c r="IJ1" s="191"/>
      <c r="IK1" s="191"/>
      <c r="IL1" s="191"/>
      <c r="IM1" s="191"/>
      <c r="IN1" s="191"/>
      <c r="IO1" s="191"/>
      <c r="IP1" s="191"/>
      <c r="IQ1" s="191"/>
      <c r="IR1" s="191"/>
      <c r="IS1" s="191"/>
      <c r="IT1" s="191"/>
      <c r="IU1" s="191"/>
      <c r="IV1" s="191"/>
    </row>
    <row r="2" spans="1:256" ht="15" x14ac:dyDescent="0.25">
      <c r="A2" s="315" t="s">
        <v>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  <c r="AP2" s="315"/>
      <c r="AQ2" s="315"/>
      <c r="AR2" s="315"/>
      <c r="AS2" s="315"/>
      <c r="AT2" s="315"/>
      <c r="AU2" s="315"/>
      <c r="AV2" s="315"/>
      <c r="AW2" s="315"/>
      <c r="AX2" s="315"/>
      <c r="AY2" s="315"/>
      <c r="AZ2" s="315"/>
      <c r="BA2" s="315"/>
      <c r="BB2" s="315"/>
      <c r="BC2" s="315"/>
      <c r="BD2" s="315"/>
      <c r="BE2" s="315"/>
      <c r="BF2" s="315"/>
      <c r="BG2" s="315"/>
    </row>
    <row r="3" spans="1:256" ht="12.75" customHeight="1" x14ac:dyDescent="0.25">
      <c r="A3" s="316" t="s">
        <v>196</v>
      </c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</row>
    <row r="4" spans="1:256" s="197" customFormat="1" x14ac:dyDescent="0.2">
      <c r="A4" s="194" t="s">
        <v>197</v>
      </c>
      <c r="B4" s="232" t="s">
        <v>5</v>
      </c>
      <c r="C4" s="232"/>
      <c r="D4" s="232">
        <v>45505</v>
      </c>
      <c r="E4" s="232"/>
      <c r="F4" s="232">
        <v>45536</v>
      </c>
      <c r="G4" s="232"/>
      <c r="H4" s="232" t="s">
        <v>4</v>
      </c>
      <c r="I4" s="232"/>
      <c r="J4" s="232" t="s">
        <v>7</v>
      </c>
      <c r="K4" s="232"/>
      <c r="L4" s="232" t="s">
        <v>4</v>
      </c>
      <c r="M4" s="232"/>
      <c r="N4" s="232" t="s">
        <v>8</v>
      </c>
      <c r="O4" s="232"/>
      <c r="P4" s="232" t="s">
        <v>6</v>
      </c>
      <c r="Q4" s="232"/>
      <c r="R4" s="232">
        <v>45566</v>
      </c>
      <c r="S4" s="232"/>
      <c r="T4" s="232">
        <v>45597</v>
      </c>
      <c r="U4" s="232"/>
      <c r="V4" s="232">
        <v>45627</v>
      </c>
      <c r="W4" s="232"/>
      <c r="X4" s="232">
        <v>45658</v>
      </c>
      <c r="Y4" s="232"/>
      <c r="Z4" s="232">
        <v>45689</v>
      </c>
      <c r="AA4" s="232"/>
      <c r="AB4" s="317">
        <v>45717</v>
      </c>
      <c r="AC4" s="317"/>
      <c r="AD4" s="232">
        <v>45748</v>
      </c>
      <c r="AE4" s="232"/>
      <c r="AF4" s="232">
        <v>45778</v>
      </c>
      <c r="AG4" s="232"/>
      <c r="AH4" s="232">
        <v>45839</v>
      </c>
      <c r="AI4" s="232"/>
      <c r="AJ4" s="232">
        <v>45870</v>
      </c>
      <c r="AK4" s="232"/>
      <c r="AL4" s="232">
        <v>45901</v>
      </c>
      <c r="AM4" s="232"/>
      <c r="AN4" s="232">
        <v>45931</v>
      </c>
      <c r="AO4" s="232"/>
      <c r="AP4" s="232">
        <v>45962</v>
      </c>
      <c r="AQ4" s="232"/>
      <c r="AR4" s="232">
        <v>45992</v>
      </c>
      <c r="AS4" s="232"/>
      <c r="AT4" s="232">
        <v>46023</v>
      </c>
      <c r="AU4" s="232"/>
      <c r="AV4" s="232">
        <v>46054</v>
      </c>
      <c r="AW4" s="232"/>
      <c r="AX4" s="232">
        <v>46082</v>
      </c>
      <c r="AY4" s="232"/>
      <c r="AZ4" s="232">
        <v>46113</v>
      </c>
      <c r="BA4" s="232"/>
      <c r="BB4" s="232">
        <v>46082</v>
      </c>
      <c r="BC4" s="232"/>
      <c r="BD4" s="232">
        <v>46174</v>
      </c>
      <c r="BE4" s="232"/>
      <c r="BF4" s="232">
        <v>46204</v>
      </c>
      <c r="BG4" s="232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196"/>
      <c r="CU4" s="196"/>
      <c r="CV4" s="196"/>
      <c r="CW4" s="196"/>
      <c r="CX4" s="196"/>
      <c r="CY4" s="196"/>
      <c r="CZ4" s="196"/>
      <c r="DA4" s="196"/>
      <c r="DB4" s="196"/>
      <c r="DC4" s="196"/>
      <c r="DD4" s="196"/>
      <c r="DE4" s="196"/>
      <c r="DF4" s="196"/>
      <c r="DG4" s="196"/>
      <c r="DH4" s="196"/>
      <c r="DI4" s="196"/>
      <c r="DJ4" s="196"/>
      <c r="DK4" s="196"/>
      <c r="DL4" s="196"/>
      <c r="DM4" s="196"/>
      <c r="DN4" s="196"/>
      <c r="DO4" s="196"/>
      <c r="DP4" s="196"/>
      <c r="DQ4" s="196"/>
      <c r="DR4" s="196"/>
      <c r="DS4" s="196"/>
      <c r="DT4" s="196"/>
      <c r="DU4" s="196"/>
      <c r="DV4" s="196"/>
      <c r="DW4" s="196"/>
      <c r="DX4" s="196"/>
      <c r="DY4" s="196"/>
      <c r="DZ4" s="196"/>
      <c r="EA4" s="196"/>
      <c r="EB4" s="196"/>
      <c r="EC4" s="196"/>
      <c r="ED4" s="196"/>
      <c r="EE4" s="196"/>
      <c r="EF4" s="196"/>
      <c r="EG4" s="196"/>
      <c r="EH4" s="196"/>
      <c r="EI4" s="196"/>
      <c r="EJ4" s="196"/>
      <c r="EK4" s="196"/>
      <c r="EL4" s="196"/>
      <c r="EM4" s="196"/>
      <c r="EN4" s="196"/>
      <c r="EO4" s="196"/>
      <c r="EP4" s="196"/>
      <c r="EQ4" s="196"/>
      <c r="ER4" s="196"/>
      <c r="ES4" s="196"/>
      <c r="ET4" s="196"/>
      <c r="EU4" s="196"/>
      <c r="EV4" s="196"/>
      <c r="EW4" s="196"/>
      <c r="EX4" s="196"/>
      <c r="EY4" s="196"/>
      <c r="EZ4" s="196"/>
      <c r="FA4" s="196"/>
      <c r="FB4" s="196"/>
      <c r="FC4" s="196"/>
      <c r="FD4" s="196"/>
      <c r="FE4" s="196"/>
      <c r="FF4" s="196"/>
      <c r="FG4" s="196"/>
      <c r="FH4" s="196"/>
      <c r="FI4" s="196"/>
      <c r="FJ4" s="196"/>
      <c r="FK4" s="196"/>
      <c r="FL4" s="196"/>
      <c r="FM4" s="196"/>
      <c r="FN4" s="196"/>
      <c r="FO4" s="196"/>
      <c r="FP4" s="196"/>
      <c r="FQ4" s="196"/>
      <c r="FR4" s="196"/>
      <c r="FS4" s="196"/>
      <c r="FT4" s="196"/>
      <c r="FU4" s="196"/>
      <c r="FV4" s="196"/>
      <c r="FW4" s="196"/>
      <c r="FX4" s="196"/>
      <c r="FY4" s="196"/>
      <c r="FZ4" s="196"/>
      <c r="GA4" s="196"/>
      <c r="GB4" s="196"/>
      <c r="GC4" s="196"/>
      <c r="GD4" s="196"/>
      <c r="GE4" s="196"/>
      <c r="GF4" s="196"/>
      <c r="GG4" s="196"/>
      <c r="GH4" s="196"/>
      <c r="GI4" s="196"/>
      <c r="GJ4" s="196"/>
      <c r="GK4" s="196"/>
      <c r="GL4" s="196"/>
      <c r="GM4" s="196"/>
      <c r="GN4" s="196"/>
      <c r="GO4" s="196"/>
      <c r="GP4" s="196"/>
      <c r="GQ4" s="196"/>
      <c r="GR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  <c r="HL4" s="196"/>
      <c r="HM4" s="196"/>
      <c r="HN4" s="196"/>
      <c r="HO4" s="196"/>
      <c r="HP4" s="196"/>
      <c r="HQ4" s="196"/>
      <c r="HR4" s="196"/>
      <c r="HS4" s="196"/>
      <c r="HT4" s="196"/>
      <c r="HU4" s="196"/>
      <c r="HV4" s="196"/>
      <c r="HW4" s="196"/>
      <c r="HX4" s="196"/>
      <c r="HY4" s="196"/>
      <c r="HZ4" s="196"/>
      <c r="IA4" s="196"/>
      <c r="IB4" s="196"/>
      <c r="IC4" s="196"/>
      <c r="ID4" s="196"/>
      <c r="IE4" s="196"/>
      <c r="IF4" s="196"/>
      <c r="IG4" s="196"/>
      <c r="IH4" s="196"/>
      <c r="II4" s="196"/>
      <c r="IJ4" s="196"/>
      <c r="IK4" s="196"/>
      <c r="IL4" s="196"/>
      <c r="IM4" s="196"/>
      <c r="IN4" s="196"/>
      <c r="IO4" s="196"/>
      <c r="IP4" s="196"/>
      <c r="IQ4" s="196"/>
      <c r="IR4" s="196"/>
      <c r="IS4" s="196"/>
      <c r="IT4" s="196"/>
      <c r="IU4" s="196"/>
      <c r="IV4" s="196"/>
    </row>
    <row r="5" spans="1:256" s="234" customFormat="1" x14ac:dyDescent="0.25">
      <c r="A5" s="233" t="s">
        <v>198</v>
      </c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8"/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  <c r="BC5" s="318"/>
      <c r="BD5" s="318"/>
      <c r="BE5" s="318"/>
      <c r="BF5" s="318"/>
      <c r="BG5" s="318"/>
    </row>
    <row r="6" spans="1:256" s="210" customFormat="1" x14ac:dyDescent="0.2">
      <c r="A6" s="203" t="s">
        <v>199</v>
      </c>
      <c r="B6" s="319">
        <v>0.55910000000000004</v>
      </c>
      <c r="C6" s="319"/>
      <c r="D6" s="319">
        <v>0.15609999999999999</v>
      </c>
      <c r="E6" s="319"/>
      <c r="F6" s="319">
        <v>0.62139999999999995</v>
      </c>
      <c r="G6" s="319"/>
      <c r="H6" s="319"/>
      <c r="I6" s="319"/>
      <c r="J6" s="319">
        <v>0.22770000000000001</v>
      </c>
      <c r="K6" s="319"/>
      <c r="L6" s="319"/>
      <c r="M6" s="319"/>
      <c r="N6" s="319"/>
      <c r="O6" s="319"/>
      <c r="P6" s="319"/>
      <c r="Q6" s="319"/>
      <c r="R6" s="319">
        <v>0.22770000000000001</v>
      </c>
      <c r="S6" s="319"/>
      <c r="T6" s="319">
        <v>0.3644</v>
      </c>
      <c r="U6" s="319"/>
      <c r="V6" s="319">
        <v>0.64</v>
      </c>
      <c r="W6" s="319"/>
      <c r="X6" s="319">
        <v>0.52</v>
      </c>
      <c r="Y6" s="319"/>
      <c r="Z6" s="319">
        <v>0</v>
      </c>
      <c r="AA6" s="319"/>
      <c r="AB6" s="319">
        <v>0.4375</v>
      </c>
      <c r="AC6" s="319"/>
      <c r="AD6" s="319">
        <v>0.56000000000000005</v>
      </c>
      <c r="AE6" s="319"/>
      <c r="AF6" s="319">
        <v>0</v>
      </c>
      <c r="AG6" s="319"/>
      <c r="AH6" s="319">
        <v>0</v>
      </c>
      <c r="AI6" s="319"/>
      <c r="AJ6" s="319">
        <v>0</v>
      </c>
      <c r="AK6" s="319"/>
      <c r="AL6" s="319">
        <v>0</v>
      </c>
      <c r="AM6" s="319"/>
      <c r="AN6" s="319">
        <v>0</v>
      </c>
      <c r="AO6" s="319"/>
      <c r="AP6" s="319">
        <v>0</v>
      </c>
      <c r="AQ6" s="319"/>
      <c r="AR6" s="319">
        <v>0</v>
      </c>
      <c r="AS6" s="319"/>
      <c r="AT6" s="319">
        <v>0</v>
      </c>
      <c r="AU6" s="319"/>
      <c r="AV6" s="319">
        <v>0</v>
      </c>
      <c r="AW6" s="319"/>
      <c r="AX6" s="319">
        <v>0</v>
      </c>
      <c r="AY6" s="319"/>
      <c r="AZ6" s="319">
        <v>0</v>
      </c>
      <c r="BA6" s="319"/>
      <c r="BB6" s="319">
        <v>0</v>
      </c>
      <c r="BC6" s="319"/>
      <c r="BD6" s="319">
        <v>0</v>
      </c>
      <c r="BE6" s="319"/>
      <c r="BF6" s="319">
        <v>0</v>
      </c>
      <c r="BG6" s="31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09"/>
      <c r="CE6" s="209"/>
      <c r="CF6" s="209"/>
      <c r="CG6" s="209"/>
      <c r="CH6" s="209"/>
      <c r="CI6" s="209"/>
      <c r="CJ6" s="209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  <c r="CV6" s="209"/>
      <c r="CW6" s="209"/>
      <c r="CX6" s="209"/>
      <c r="CY6" s="209"/>
      <c r="CZ6" s="209"/>
      <c r="DA6" s="209"/>
      <c r="DB6" s="209"/>
      <c r="DC6" s="209"/>
      <c r="DD6" s="209"/>
      <c r="DE6" s="209"/>
      <c r="DF6" s="209"/>
      <c r="DG6" s="209"/>
      <c r="DH6" s="209"/>
      <c r="DI6" s="209"/>
      <c r="DJ6" s="209"/>
      <c r="DK6" s="209"/>
      <c r="DL6" s="209"/>
      <c r="DM6" s="209"/>
      <c r="DN6" s="209"/>
      <c r="DO6" s="209"/>
      <c r="DP6" s="209"/>
      <c r="DQ6" s="209"/>
      <c r="DR6" s="209"/>
      <c r="DS6" s="209"/>
      <c r="DT6" s="209"/>
      <c r="DU6" s="209"/>
      <c r="DV6" s="209"/>
      <c r="DW6" s="209"/>
      <c r="DX6" s="209"/>
      <c r="DY6" s="209"/>
      <c r="DZ6" s="209"/>
      <c r="EA6" s="209"/>
      <c r="EB6" s="209"/>
      <c r="EC6" s="209"/>
      <c r="ED6" s="209"/>
      <c r="EE6" s="209"/>
      <c r="EF6" s="209"/>
      <c r="EG6" s="209"/>
      <c r="EH6" s="209"/>
      <c r="EI6" s="209"/>
      <c r="EJ6" s="209"/>
      <c r="EK6" s="209"/>
      <c r="EL6" s="209"/>
      <c r="EM6" s="209"/>
      <c r="EN6" s="209"/>
      <c r="EO6" s="209"/>
      <c r="EP6" s="209"/>
      <c r="EQ6" s="209"/>
      <c r="ER6" s="209"/>
      <c r="ES6" s="209"/>
      <c r="ET6" s="209"/>
      <c r="EU6" s="209"/>
      <c r="EV6" s="209"/>
      <c r="EW6" s="209"/>
      <c r="EX6" s="209"/>
      <c r="EY6" s="209"/>
      <c r="EZ6" s="209"/>
      <c r="FA6" s="209"/>
      <c r="FB6" s="209"/>
      <c r="FC6" s="209"/>
      <c r="FD6" s="209"/>
      <c r="FE6" s="209"/>
      <c r="FF6" s="209"/>
      <c r="FG6" s="209"/>
      <c r="FH6" s="209"/>
      <c r="FI6" s="209"/>
      <c r="FJ6" s="209"/>
      <c r="FK6" s="209"/>
      <c r="FL6" s="209"/>
      <c r="FM6" s="209"/>
      <c r="FN6" s="209"/>
      <c r="FO6" s="209"/>
      <c r="FP6" s="209"/>
      <c r="FQ6" s="209"/>
      <c r="FR6" s="209"/>
      <c r="FS6" s="209"/>
      <c r="FT6" s="209"/>
      <c r="FU6" s="209"/>
      <c r="FV6" s="209"/>
      <c r="FW6" s="209"/>
      <c r="FX6" s="209"/>
      <c r="FY6" s="209"/>
      <c r="FZ6" s="209"/>
      <c r="GA6" s="209"/>
      <c r="GB6" s="209"/>
      <c r="GC6" s="209"/>
      <c r="GD6" s="209"/>
      <c r="GE6" s="209"/>
      <c r="GF6" s="209"/>
      <c r="GG6" s="209"/>
      <c r="GH6" s="209"/>
      <c r="GI6" s="209"/>
      <c r="GJ6" s="209"/>
      <c r="GK6" s="209"/>
      <c r="GL6" s="209"/>
      <c r="GM6" s="209"/>
      <c r="GN6" s="209"/>
      <c r="GO6" s="209"/>
      <c r="GP6" s="209"/>
      <c r="GQ6" s="209"/>
      <c r="GR6" s="209"/>
      <c r="GS6" s="209"/>
      <c r="GT6" s="209"/>
      <c r="GU6" s="209"/>
      <c r="GV6" s="209"/>
      <c r="GW6" s="209"/>
      <c r="GX6" s="209"/>
      <c r="GY6" s="209"/>
      <c r="GZ6" s="209"/>
      <c r="HA6" s="209"/>
      <c r="HB6" s="209"/>
      <c r="HC6" s="209"/>
      <c r="HD6" s="209"/>
      <c r="HE6" s="209"/>
      <c r="HF6" s="209"/>
      <c r="HG6" s="209"/>
      <c r="HH6" s="209"/>
      <c r="HI6" s="209"/>
      <c r="HJ6" s="209"/>
      <c r="HK6" s="209"/>
      <c r="HL6" s="209"/>
      <c r="HM6" s="209"/>
      <c r="HN6" s="209"/>
      <c r="HO6" s="209"/>
      <c r="HP6" s="209"/>
      <c r="HQ6" s="209"/>
      <c r="HR6" s="209"/>
      <c r="HS6" s="209"/>
      <c r="HT6" s="209"/>
      <c r="HU6" s="209"/>
      <c r="HV6" s="209"/>
      <c r="HW6" s="209"/>
      <c r="HX6" s="209"/>
      <c r="HY6" s="209"/>
      <c r="HZ6" s="209"/>
      <c r="IA6" s="209"/>
      <c r="IB6" s="209"/>
      <c r="IC6" s="209"/>
      <c r="ID6" s="209"/>
      <c r="IE6" s="209"/>
      <c r="IF6" s="209"/>
      <c r="IG6" s="209"/>
      <c r="IH6" s="209"/>
      <c r="II6" s="209"/>
      <c r="IJ6" s="209"/>
      <c r="IK6" s="209"/>
      <c r="IL6" s="209"/>
      <c r="IM6" s="209"/>
      <c r="IN6" s="209"/>
      <c r="IO6" s="209"/>
      <c r="IP6" s="209"/>
      <c r="IQ6" s="209"/>
      <c r="IR6" s="209"/>
      <c r="IS6" s="209"/>
      <c r="IT6" s="209"/>
      <c r="IU6" s="209"/>
      <c r="IV6" s="209"/>
    </row>
    <row r="7" spans="1:256" s="210" customFormat="1" x14ac:dyDescent="0.2">
      <c r="A7" s="203" t="s">
        <v>200</v>
      </c>
      <c r="B7" s="319">
        <v>0.55910000000000004</v>
      </c>
      <c r="C7" s="319"/>
      <c r="D7" s="319">
        <v>0.15609999999999999</v>
      </c>
      <c r="E7" s="319"/>
      <c r="F7" s="319">
        <v>0.62139999999999995</v>
      </c>
      <c r="G7" s="319"/>
      <c r="H7" s="319"/>
      <c r="I7" s="319"/>
      <c r="J7" s="319">
        <v>0.22770000000000001</v>
      </c>
      <c r="K7" s="319"/>
      <c r="L7" s="319"/>
      <c r="M7" s="319"/>
      <c r="N7" s="319"/>
      <c r="O7" s="319"/>
      <c r="P7" s="319"/>
      <c r="Q7" s="319"/>
      <c r="R7" s="319">
        <v>0.22770000000000001</v>
      </c>
      <c r="S7" s="319"/>
      <c r="T7" s="319">
        <v>0.3644</v>
      </c>
      <c r="U7" s="319"/>
      <c r="V7" s="319">
        <v>0.64</v>
      </c>
      <c r="W7" s="319"/>
      <c r="X7" s="319">
        <v>0.52</v>
      </c>
      <c r="Y7" s="319"/>
      <c r="Z7" s="319">
        <v>0.66</v>
      </c>
      <c r="AA7" s="319"/>
      <c r="AB7" s="319">
        <v>0.4375</v>
      </c>
      <c r="AC7" s="319"/>
      <c r="AD7" s="319">
        <v>0.56000000000000005</v>
      </c>
      <c r="AE7" s="319"/>
      <c r="AF7" s="319">
        <v>0.38</v>
      </c>
      <c r="AG7" s="319"/>
      <c r="AH7" s="319">
        <v>0.31</v>
      </c>
      <c r="AI7" s="319"/>
      <c r="AJ7" s="319">
        <v>0.26</v>
      </c>
      <c r="AK7" s="319"/>
      <c r="AL7" s="319">
        <v>0.48</v>
      </c>
      <c r="AM7" s="319"/>
      <c r="AN7" s="319">
        <v>0.77</v>
      </c>
      <c r="AO7" s="319"/>
      <c r="AP7" s="319">
        <v>0.32419999999999999</v>
      </c>
      <c r="AQ7" s="319"/>
      <c r="AR7" s="319">
        <v>0.43</v>
      </c>
      <c r="AS7" s="319"/>
      <c r="AT7" s="319">
        <v>0.21</v>
      </c>
      <c r="AU7" s="319"/>
      <c r="AV7" s="319">
        <v>0.33169999999999999</v>
      </c>
      <c r="AW7" s="319"/>
      <c r="AX7" s="319">
        <v>0.7</v>
      </c>
      <c r="AY7" s="319"/>
      <c r="AZ7" s="319">
        <v>0.1628</v>
      </c>
      <c r="BA7" s="319"/>
      <c r="BB7" s="319">
        <v>0.1845</v>
      </c>
      <c r="BC7" s="319"/>
      <c r="BD7" s="319">
        <v>0.12</v>
      </c>
      <c r="BE7" s="319"/>
      <c r="BF7" s="319">
        <v>0.1</v>
      </c>
      <c r="BG7" s="31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09"/>
      <c r="CE7" s="209"/>
      <c r="CF7" s="209"/>
      <c r="CG7" s="209"/>
      <c r="CH7" s="209"/>
      <c r="CI7" s="209"/>
      <c r="CJ7" s="209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  <c r="CV7" s="209"/>
      <c r="CW7" s="209"/>
      <c r="CX7" s="209"/>
      <c r="CY7" s="209"/>
      <c r="CZ7" s="209"/>
      <c r="DA7" s="209"/>
      <c r="DB7" s="209"/>
      <c r="DC7" s="209"/>
      <c r="DD7" s="209"/>
      <c r="DE7" s="209"/>
      <c r="DF7" s="209"/>
      <c r="DG7" s="209"/>
      <c r="DH7" s="209"/>
      <c r="DI7" s="209"/>
      <c r="DJ7" s="209"/>
      <c r="DK7" s="209"/>
      <c r="DL7" s="209"/>
      <c r="DM7" s="209"/>
      <c r="DN7" s="209"/>
      <c r="DO7" s="209"/>
      <c r="DP7" s="209"/>
      <c r="DQ7" s="209"/>
      <c r="DR7" s="209"/>
      <c r="DS7" s="209"/>
      <c r="DT7" s="209"/>
      <c r="DU7" s="209"/>
      <c r="DV7" s="209"/>
      <c r="DW7" s="209"/>
      <c r="DX7" s="209"/>
      <c r="DY7" s="209"/>
      <c r="DZ7" s="209"/>
      <c r="EA7" s="209"/>
      <c r="EB7" s="209"/>
      <c r="EC7" s="209"/>
      <c r="ED7" s="209"/>
      <c r="EE7" s="209"/>
      <c r="EF7" s="209"/>
      <c r="EG7" s="209"/>
      <c r="EH7" s="209"/>
      <c r="EI7" s="209"/>
      <c r="EJ7" s="209"/>
      <c r="EK7" s="209"/>
      <c r="EL7" s="209"/>
      <c r="EM7" s="209"/>
      <c r="EN7" s="209"/>
      <c r="EO7" s="209"/>
      <c r="EP7" s="209"/>
      <c r="EQ7" s="209"/>
      <c r="ER7" s="209"/>
      <c r="ES7" s="209"/>
      <c r="ET7" s="209"/>
      <c r="EU7" s="209"/>
      <c r="EV7" s="209"/>
      <c r="EW7" s="209"/>
      <c r="EX7" s="209"/>
      <c r="EY7" s="209"/>
      <c r="EZ7" s="209"/>
      <c r="FA7" s="209"/>
      <c r="FB7" s="209"/>
      <c r="FC7" s="209"/>
      <c r="FD7" s="209"/>
      <c r="FE7" s="209"/>
      <c r="FF7" s="209"/>
      <c r="FG7" s="209"/>
      <c r="FH7" s="209"/>
      <c r="FI7" s="209"/>
      <c r="FJ7" s="209"/>
      <c r="FK7" s="209"/>
      <c r="FL7" s="209"/>
      <c r="FM7" s="209"/>
      <c r="FN7" s="209"/>
      <c r="FO7" s="209"/>
      <c r="FP7" s="209"/>
      <c r="FQ7" s="209"/>
      <c r="FR7" s="209"/>
      <c r="FS7" s="209"/>
      <c r="FT7" s="209"/>
      <c r="FU7" s="209"/>
      <c r="FV7" s="209"/>
      <c r="FW7" s="209"/>
      <c r="FX7" s="209"/>
      <c r="FY7" s="209"/>
      <c r="FZ7" s="209"/>
      <c r="GA7" s="209"/>
      <c r="GB7" s="209"/>
      <c r="GC7" s="209"/>
      <c r="GD7" s="209"/>
      <c r="GE7" s="209"/>
      <c r="GF7" s="209"/>
      <c r="GG7" s="209"/>
      <c r="GH7" s="209"/>
      <c r="GI7" s="209"/>
      <c r="GJ7" s="209"/>
      <c r="GK7" s="209"/>
      <c r="GL7" s="209"/>
      <c r="GM7" s="209"/>
      <c r="GN7" s="209"/>
      <c r="GO7" s="209"/>
      <c r="GP7" s="209"/>
      <c r="GQ7" s="209"/>
      <c r="GR7" s="209"/>
      <c r="GS7" s="209"/>
      <c r="GT7" s="209"/>
      <c r="GU7" s="209"/>
      <c r="GV7" s="209"/>
      <c r="GW7" s="209"/>
      <c r="GX7" s="209"/>
      <c r="GY7" s="209"/>
      <c r="GZ7" s="209"/>
      <c r="HA7" s="209"/>
      <c r="HB7" s="209"/>
      <c r="HC7" s="209"/>
      <c r="HD7" s="209"/>
      <c r="HE7" s="209"/>
      <c r="HF7" s="209"/>
      <c r="HG7" s="209"/>
      <c r="HH7" s="209"/>
      <c r="HI7" s="209"/>
      <c r="HJ7" s="209"/>
      <c r="HK7" s="209"/>
      <c r="HL7" s="209"/>
      <c r="HM7" s="209"/>
      <c r="HN7" s="209"/>
      <c r="HO7" s="209"/>
      <c r="HP7" s="209"/>
      <c r="HQ7" s="209"/>
      <c r="HR7" s="209"/>
      <c r="HS7" s="209"/>
      <c r="HT7" s="209"/>
      <c r="HU7" s="209"/>
      <c r="HV7" s="209"/>
      <c r="HW7" s="209"/>
      <c r="HX7" s="209"/>
      <c r="HY7" s="209"/>
      <c r="HZ7" s="209"/>
      <c r="IA7" s="209"/>
      <c r="IB7" s="209"/>
      <c r="IC7" s="209"/>
      <c r="ID7" s="209"/>
      <c r="IE7" s="209"/>
      <c r="IF7" s="209"/>
      <c r="IG7" s="209"/>
      <c r="IH7" s="209"/>
      <c r="II7" s="209"/>
      <c r="IJ7" s="209"/>
      <c r="IK7" s="209"/>
      <c r="IL7" s="209"/>
      <c r="IM7" s="209"/>
      <c r="IN7" s="209"/>
      <c r="IO7" s="209"/>
      <c r="IP7" s="209"/>
      <c r="IQ7" s="209"/>
      <c r="IR7" s="209"/>
      <c r="IS7" s="209"/>
      <c r="IT7" s="209"/>
      <c r="IU7" s="209"/>
      <c r="IV7" s="209"/>
    </row>
    <row r="8" spans="1:256" s="210" customFormat="1" x14ac:dyDescent="0.2">
      <c r="A8" s="203" t="s">
        <v>201</v>
      </c>
      <c r="B8" s="319" t="s">
        <v>202</v>
      </c>
      <c r="C8" s="319"/>
      <c r="D8" s="319" t="s">
        <v>202</v>
      </c>
      <c r="E8" s="319"/>
      <c r="F8" s="319">
        <v>0</v>
      </c>
      <c r="G8" s="319"/>
      <c r="H8" s="319"/>
      <c r="I8" s="319"/>
      <c r="J8" s="319">
        <v>0</v>
      </c>
      <c r="K8" s="319"/>
      <c r="L8" s="319"/>
      <c r="M8" s="319"/>
      <c r="N8" s="319"/>
      <c r="O8" s="319"/>
      <c r="P8" s="319"/>
      <c r="Q8" s="319"/>
      <c r="R8" s="319">
        <v>0</v>
      </c>
      <c r="S8" s="319"/>
      <c r="T8" s="319">
        <v>0</v>
      </c>
      <c r="U8" s="319"/>
      <c r="V8" s="319">
        <v>0</v>
      </c>
      <c r="W8" s="319"/>
      <c r="X8" s="319">
        <v>0</v>
      </c>
      <c r="Y8" s="319"/>
      <c r="Z8" s="319">
        <v>0</v>
      </c>
      <c r="AA8" s="319"/>
      <c r="AB8" s="319">
        <v>0</v>
      </c>
      <c r="AC8" s="319"/>
      <c r="AD8" s="319">
        <v>0</v>
      </c>
      <c r="AE8" s="319"/>
      <c r="AF8" s="319">
        <v>0</v>
      </c>
      <c r="AG8" s="319"/>
      <c r="AH8" s="319">
        <v>0</v>
      </c>
      <c r="AI8" s="319"/>
      <c r="AJ8" s="319">
        <v>0</v>
      </c>
      <c r="AK8" s="319"/>
      <c r="AL8" s="319">
        <v>0</v>
      </c>
      <c r="AM8" s="319"/>
      <c r="AN8" s="319">
        <v>0</v>
      </c>
      <c r="AO8" s="319"/>
      <c r="AP8" s="319">
        <v>0</v>
      </c>
      <c r="AQ8" s="319"/>
      <c r="AR8" s="319">
        <v>0</v>
      </c>
      <c r="AS8" s="319"/>
      <c r="AT8" s="319">
        <v>0</v>
      </c>
      <c r="AU8" s="319"/>
      <c r="AV8" s="319">
        <v>0</v>
      </c>
      <c r="AW8" s="319"/>
      <c r="AX8" s="319">
        <v>0</v>
      </c>
      <c r="AY8" s="319"/>
      <c r="AZ8" s="319">
        <v>0</v>
      </c>
      <c r="BA8" s="319"/>
      <c r="BB8" s="319">
        <v>0</v>
      </c>
      <c r="BC8" s="319"/>
      <c r="BD8" s="319">
        <v>0</v>
      </c>
      <c r="BE8" s="319"/>
      <c r="BF8" s="319">
        <v>0</v>
      </c>
      <c r="BG8" s="319"/>
      <c r="BH8" s="209"/>
      <c r="BI8" s="209"/>
      <c r="BJ8" s="209"/>
      <c r="BK8" s="209"/>
      <c r="BL8" s="209"/>
      <c r="BM8" s="209"/>
      <c r="BN8" s="209"/>
      <c r="BO8" s="209"/>
      <c r="BP8" s="209"/>
      <c r="BQ8" s="209"/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9"/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  <c r="CV8" s="209"/>
      <c r="CW8" s="209"/>
      <c r="CX8" s="209"/>
      <c r="CY8" s="209"/>
      <c r="CZ8" s="209"/>
      <c r="DA8" s="209"/>
      <c r="DB8" s="209"/>
      <c r="DC8" s="209"/>
      <c r="DD8" s="209"/>
      <c r="DE8" s="209"/>
      <c r="DF8" s="209"/>
      <c r="DG8" s="209"/>
      <c r="DH8" s="209"/>
      <c r="DI8" s="209"/>
      <c r="DJ8" s="209"/>
      <c r="DK8" s="209"/>
      <c r="DL8" s="209"/>
      <c r="DM8" s="209"/>
      <c r="DN8" s="209"/>
      <c r="DO8" s="209"/>
      <c r="DP8" s="209"/>
      <c r="DQ8" s="209"/>
      <c r="DR8" s="209"/>
      <c r="DS8" s="209"/>
      <c r="DT8" s="209"/>
      <c r="DU8" s="209"/>
      <c r="DV8" s="209"/>
      <c r="DW8" s="209"/>
      <c r="DX8" s="209"/>
      <c r="DY8" s="209"/>
      <c r="DZ8" s="209"/>
      <c r="EA8" s="209"/>
      <c r="EB8" s="209"/>
      <c r="EC8" s="209"/>
      <c r="ED8" s="209"/>
      <c r="EE8" s="209"/>
      <c r="EF8" s="209"/>
      <c r="EG8" s="209"/>
      <c r="EH8" s="209"/>
      <c r="EI8" s="209"/>
      <c r="EJ8" s="209"/>
      <c r="EK8" s="209"/>
      <c r="EL8" s="209"/>
      <c r="EM8" s="209"/>
      <c r="EN8" s="209"/>
      <c r="EO8" s="209"/>
      <c r="EP8" s="209"/>
      <c r="EQ8" s="209"/>
      <c r="ER8" s="209"/>
      <c r="ES8" s="209"/>
      <c r="ET8" s="209"/>
      <c r="EU8" s="209"/>
      <c r="EV8" s="209"/>
      <c r="EW8" s="209"/>
      <c r="EX8" s="209"/>
      <c r="EY8" s="209"/>
      <c r="EZ8" s="209"/>
      <c r="FA8" s="209"/>
      <c r="FB8" s="209"/>
      <c r="FC8" s="209"/>
      <c r="FD8" s="209"/>
      <c r="FE8" s="209"/>
      <c r="FF8" s="209"/>
      <c r="FG8" s="209"/>
      <c r="FH8" s="209"/>
      <c r="FI8" s="209"/>
      <c r="FJ8" s="209"/>
      <c r="FK8" s="209"/>
      <c r="FL8" s="209"/>
      <c r="FM8" s="209"/>
      <c r="FN8" s="209"/>
      <c r="FO8" s="209"/>
      <c r="FP8" s="209"/>
      <c r="FQ8" s="209"/>
      <c r="FR8" s="209"/>
      <c r="FS8" s="209"/>
      <c r="FT8" s="209"/>
      <c r="FU8" s="209"/>
      <c r="FV8" s="209"/>
      <c r="FW8" s="209"/>
      <c r="FX8" s="209"/>
      <c r="FY8" s="209"/>
      <c r="FZ8" s="209"/>
      <c r="GA8" s="209"/>
      <c r="GB8" s="209"/>
      <c r="GC8" s="209"/>
      <c r="GD8" s="209"/>
      <c r="GE8" s="209"/>
      <c r="GF8" s="209"/>
      <c r="GG8" s="209"/>
      <c r="GH8" s="209"/>
      <c r="GI8" s="209"/>
      <c r="GJ8" s="209"/>
      <c r="GK8" s="209"/>
      <c r="GL8" s="209"/>
      <c r="GM8" s="209"/>
      <c r="GN8" s="209"/>
      <c r="GO8" s="209"/>
      <c r="GP8" s="209"/>
      <c r="GQ8" s="209"/>
      <c r="GR8" s="209"/>
      <c r="GS8" s="209"/>
      <c r="GT8" s="209"/>
      <c r="GU8" s="209"/>
      <c r="GV8" s="209"/>
      <c r="GW8" s="209"/>
      <c r="GX8" s="209"/>
      <c r="GY8" s="209"/>
      <c r="GZ8" s="209"/>
      <c r="HA8" s="209"/>
      <c r="HB8" s="209"/>
      <c r="HC8" s="209"/>
      <c r="HD8" s="209"/>
      <c r="HE8" s="209"/>
      <c r="HF8" s="209"/>
      <c r="HG8" s="209"/>
      <c r="HH8" s="209"/>
      <c r="HI8" s="209"/>
      <c r="HJ8" s="209"/>
      <c r="HK8" s="209"/>
      <c r="HL8" s="209"/>
      <c r="HM8" s="209"/>
      <c r="HN8" s="209"/>
      <c r="HO8" s="209"/>
      <c r="HP8" s="209"/>
      <c r="HQ8" s="209"/>
      <c r="HR8" s="209"/>
      <c r="HS8" s="209"/>
      <c r="HT8" s="209"/>
      <c r="HU8" s="209"/>
      <c r="HV8" s="209"/>
      <c r="HW8" s="209"/>
      <c r="HX8" s="209"/>
      <c r="HY8" s="209"/>
      <c r="HZ8" s="209"/>
      <c r="IA8" s="209"/>
      <c r="IB8" s="209"/>
      <c r="IC8" s="209"/>
      <c r="ID8" s="209"/>
      <c r="IE8" s="209"/>
      <c r="IF8" s="209"/>
      <c r="IG8" s="209"/>
      <c r="IH8" s="209"/>
      <c r="II8" s="209"/>
      <c r="IJ8" s="209"/>
      <c r="IK8" s="209"/>
      <c r="IL8" s="209"/>
      <c r="IM8" s="209"/>
      <c r="IN8" s="209"/>
      <c r="IO8" s="209"/>
      <c r="IP8" s="209"/>
      <c r="IQ8" s="209"/>
      <c r="IR8" s="209"/>
      <c r="IS8" s="209"/>
      <c r="IT8" s="209"/>
      <c r="IU8" s="209"/>
      <c r="IV8" s="209"/>
    </row>
    <row r="9" spans="1:256" s="210" customFormat="1" x14ac:dyDescent="0.2">
      <c r="A9" s="203" t="s">
        <v>203</v>
      </c>
      <c r="B9" s="319">
        <v>0</v>
      </c>
      <c r="C9" s="319"/>
      <c r="D9" s="319">
        <v>2.7E-2</v>
      </c>
      <c r="E9" s="319"/>
      <c r="F9" s="319">
        <v>0</v>
      </c>
      <c r="G9" s="319"/>
      <c r="H9" s="319"/>
      <c r="I9" s="319"/>
      <c r="J9" s="319">
        <v>0</v>
      </c>
      <c r="K9" s="319"/>
      <c r="L9" s="319"/>
      <c r="M9" s="319"/>
      <c r="N9" s="319"/>
      <c r="O9" s="319"/>
      <c r="P9" s="319"/>
      <c r="Q9" s="319"/>
      <c r="R9" s="319">
        <v>0</v>
      </c>
      <c r="S9" s="319"/>
      <c r="T9" s="319">
        <v>0</v>
      </c>
      <c r="U9" s="319"/>
      <c r="V9" s="319">
        <v>0</v>
      </c>
      <c r="W9" s="319"/>
      <c r="X9" s="319">
        <v>0</v>
      </c>
      <c r="Y9" s="319"/>
      <c r="Z9" s="319">
        <v>0</v>
      </c>
      <c r="AA9" s="319"/>
      <c r="AB9" s="319">
        <v>0</v>
      </c>
      <c r="AC9" s="319"/>
      <c r="AD9" s="319">
        <v>0</v>
      </c>
      <c r="AE9" s="319"/>
      <c r="AF9" s="319">
        <v>0</v>
      </c>
      <c r="AG9" s="319"/>
      <c r="AH9" s="319">
        <v>0</v>
      </c>
      <c r="AI9" s="319"/>
      <c r="AJ9" s="319">
        <v>0</v>
      </c>
      <c r="AK9" s="319"/>
      <c r="AL9" s="319">
        <v>0</v>
      </c>
      <c r="AM9" s="319"/>
      <c r="AN9" s="319">
        <v>0</v>
      </c>
      <c r="AO9" s="319"/>
      <c r="AP9" s="319">
        <v>0</v>
      </c>
      <c r="AQ9" s="319"/>
      <c r="AR9" s="319">
        <v>0</v>
      </c>
      <c r="AS9" s="319"/>
      <c r="AT9" s="319">
        <v>0</v>
      </c>
      <c r="AU9" s="319"/>
      <c r="AV9" s="319">
        <v>0</v>
      </c>
      <c r="AW9" s="319"/>
      <c r="AX9" s="319">
        <v>0</v>
      </c>
      <c r="AY9" s="319"/>
      <c r="AZ9" s="319">
        <v>0</v>
      </c>
      <c r="BA9" s="319"/>
      <c r="BB9" s="319">
        <v>0</v>
      </c>
      <c r="BC9" s="319"/>
      <c r="BD9" s="319">
        <v>0</v>
      </c>
      <c r="BE9" s="319"/>
      <c r="BF9" s="319">
        <v>0</v>
      </c>
      <c r="BG9" s="31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09"/>
      <c r="DT9" s="209"/>
      <c r="DU9" s="209"/>
      <c r="DV9" s="209"/>
      <c r="DW9" s="209"/>
      <c r="DX9" s="209"/>
      <c r="DY9" s="209"/>
      <c r="DZ9" s="209"/>
      <c r="EA9" s="209"/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9"/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9"/>
      <c r="EZ9" s="209"/>
      <c r="FA9" s="209"/>
      <c r="FB9" s="209"/>
      <c r="FC9" s="209"/>
      <c r="FD9" s="209"/>
      <c r="FE9" s="209"/>
      <c r="FF9" s="209"/>
      <c r="FG9" s="209"/>
      <c r="FH9" s="209"/>
      <c r="FI9" s="209"/>
      <c r="FJ9" s="209"/>
      <c r="FK9" s="209"/>
      <c r="FL9" s="209"/>
      <c r="FM9" s="209"/>
      <c r="FN9" s="209"/>
      <c r="FO9" s="209"/>
      <c r="FP9" s="209"/>
      <c r="FQ9" s="209"/>
      <c r="FR9" s="209"/>
      <c r="FS9" s="209"/>
      <c r="FT9" s="209"/>
      <c r="FU9" s="209"/>
      <c r="FV9" s="209"/>
      <c r="FW9" s="209"/>
      <c r="FX9" s="209"/>
      <c r="FY9" s="209"/>
      <c r="FZ9" s="209"/>
      <c r="GA9" s="209"/>
      <c r="GB9" s="209"/>
      <c r="GC9" s="209"/>
      <c r="GD9" s="209"/>
      <c r="GE9" s="209"/>
      <c r="GF9" s="209"/>
      <c r="GG9" s="209"/>
      <c r="GH9" s="209"/>
      <c r="GI9" s="209"/>
      <c r="GJ9" s="209"/>
      <c r="GK9" s="209"/>
      <c r="GL9" s="209"/>
      <c r="GM9" s="209"/>
      <c r="GN9" s="209"/>
      <c r="GO9" s="209"/>
      <c r="GP9" s="209"/>
      <c r="GQ9" s="209"/>
      <c r="GR9" s="209"/>
      <c r="GS9" s="209"/>
      <c r="GT9" s="209"/>
      <c r="GU9" s="209"/>
      <c r="GV9" s="209"/>
      <c r="GW9" s="209"/>
      <c r="GX9" s="209"/>
      <c r="GY9" s="209"/>
      <c r="GZ9" s="209"/>
      <c r="HA9" s="209"/>
      <c r="HB9" s="209"/>
      <c r="HC9" s="209"/>
      <c r="HD9" s="209"/>
      <c r="HE9" s="209"/>
      <c r="HF9" s="209"/>
      <c r="HG9" s="209"/>
      <c r="HH9" s="209"/>
      <c r="HI9" s="209"/>
      <c r="HJ9" s="209"/>
      <c r="HK9" s="209"/>
      <c r="HL9" s="209"/>
      <c r="HM9" s="209"/>
      <c r="HN9" s="209"/>
      <c r="HO9" s="209"/>
      <c r="HP9" s="209"/>
      <c r="HQ9" s="209"/>
      <c r="HR9" s="209"/>
      <c r="HS9" s="209"/>
      <c r="HT9" s="209"/>
      <c r="HU9" s="209"/>
      <c r="HV9" s="209"/>
      <c r="HW9" s="209"/>
      <c r="HX9" s="209"/>
      <c r="HY9" s="209"/>
      <c r="HZ9" s="209"/>
      <c r="IA9" s="209"/>
      <c r="IB9" s="209"/>
      <c r="IC9" s="209"/>
      <c r="ID9" s="209"/>
      <c r="IE9" s="209"/>
      <c r="IF9" s="209"/>
      <c r="IG9" s="209"/>
      <c r="IH9" s="209"/>
      <c r="II9" s="209"/>
      <c r="IJ9" s="209"/>
      <c r="IK9" s="209"/>
      <c r="IL9" s="209"/>
      <c r="IM9" s="209"/>
      <c r="IN9" s="209"/>
      <c r="IO9" s="209"/>
      <c r="IP9" s="209"/>
      <c r="IQ9" s="209"/>
      <c r="IR9" s="209"/>
      <c r="IS9" s="209"/>
      <c r="IT9" s="209"/>
      <c r="IU9" s="209"/>
      <c r="IV9" s="209"/>
    </row>
    <row r="10" spans="1:256" s="210" customFormat="1" x14ac:dyDescent="0.2">
      <c r="A10" s="203" t="s">
        <v>204</v>
      </c>
      <c r="B10" s="319">
        <v>0</v>
      </c>
      <c r="C10" s="319"/>
      <c r="D10" s="319">
        <v>2.7E-2</v>
      </c>
      <c r="E10" s="319"/>
      <c r="F10" s="319">
        <v>0</v>
      </c>
      <c r="G10" s="319"/>
      <c r="H10" s="319"/>
      <c r="I10" s="319"/>
      <c r="J10" s="319">
        <v>0</v>
      </c>
      <c r="K10" s="319"/>
      <c r="L10" s="319"/>
      <c r="M10" s="319"/>
      <c r="N10" s="319"/>
      <c r="O10" s="319"/>
      <c r="P10" s="319"/>
      <c r="Q10" s="319"/>
      <c r="R10" s="319">
        <v>0</v>
      </c>
      <c r="S10" s="319"/>
      <c r="T10" s="319">
        <v>0</v>
      </c>
      <c r="U10" s="319"/>
      <c r="V10" s="319">
        <v>0</v>
      </c>
      <c r="W10" s="319"/>
      <c r="X10" s="319">
        <v>0</v>
      </c>
      <c r="Y10" s="319"/>
      <c r="Z10" s="319">
        <v>0</v>
      </c>
      <c r="AA10" s="319"/>
      <c r="AB10" s="319">
        <v>0</v>
      </c>
      <c r="AC10" s="319"/>
      <c r="AD10" s="319">
        <v>0</v>
      </c>
      <c r="AE10" s="319"/>
      <c r="AF10" s="319">
        <v>0.37</v>
      </c>
      <c r="AG10" s="319"/>
      <c r="AH10" s="319">
        <v>0.28000000000000003</v>
      </c>
      <c r="AI10" s="319"/>
      <c r="AJ10" s="319">
        <v>0.28000000000000003</v>
      </c>
      <c r="AK10" s="319"/>
      <c r="AL10" s="319">
        <v>0.33</v>
      </c>
      <c r="AM10" s="319"/>
      <c r="AN10" s="319">
        <v>0.57999999999999996</v>
      </c>
      <c r="AO10" s="319"/>
      <c r="AP10" s="319">
        <v>0.60540000000000005</v>
      </c>
      <c r="AQ10" s="319"/>
      <c r="AR10" s="319">
        <v>0.47</v>
      </c>
      <c r="AS10" s="319"/>
      <c r="AT10" s="319">
        <v>0.69</v>
      </c>
      <c r="AU10" s="319"/>
      <c r="AV10" s="319">
        <v>0.55259999999999998</v>
      </c>
      <c r="AW10" s="319"/>
      <c r="AX10" s="319">
        <v>0.16</v>
      </c>
      <c r="AY10" s="319"/>
      <c r="AZ10" s="319">
        <v>0.56230000000000002</v>
      </c>
      <c r="BA10" s="319"/>
      <c r="BB10" s="319">
        <v>0.43359999999999999</v>
      </c>
      <c r="BC10" s="319"/>
      <c r="BD10" s="319">
        <v>0.38819999999999999</v>
      </c>
      <c r="BE10" s="319"/>
      <c r="BF10" s="319">
        <v>0.47620000000000001</v>
      </c>
      <c r="BG10" s="319"/>
      <c r="BH10" s="209"/>
      <c r="BI10" s="209"/>
      <c r="BJ10" s="209"/>
      <c r="BK10" s="209"/>
      <c r="BL10" s="209"/>
      <c r="BM10" s="209"/>
      <c r="BN10" s="209"/>
      <c r="BO10" s="209"/>
      <c r="BP10" s="209"/>
      <c r="BQ10" s="209"/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9"/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9"/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  <c r="DX10" s="209"/>
      <c r="DY10" s="209"/>
      <c r="DZ10" s="209"/>
      <c r="EA10" s="209"/>
      <c r="EB10" s="209"/>
      <c r="EC10" s="209"/>
      <c r="ED10" s="209"/>
      <c r="EE10" s="209"/>
      <c r="EF10" s="209"/>
      <c r="EG10" s="209"/>
      <c r="EH10" s="209"/>
      <c r="EI10" s="209"/>
      <c r="EJ10" s="209"/>
      <c r="EK10" s="209"/>
      <c r="EL10" s="209"/>
      <c r="EM10" s="209"/>
      <c r="EN10" s="209"/>
      <c r="EO10" s="209"/>
      <c r="EP10" s="209"/>
      <c r="EQ10" s="209"/>
      <c r="ER10" s="209"/>
      <c r="ES10" s="209"/>
      <c r="ET10" s="209"/>
      <c r="EU10" s="209"/>
      <c r="EV10" s="209"/>
      <c r="EW10" s="209"/>
      <c r="EX10" s="209"/>
      <c r="EY10" s="209"/>
      <c r="EZ10" s="209"/>
      <c r="FA10" s="209"/>
      <c r="FB10" s="209"/>
      <c r="FC10" s="209"/>
      <c r="FD10" s="209"/>
      <c r="FE10" s="209"/>
      <c r="FF10" s="209"/>
      <c r="FG10" s="209"/>
      <c r="FH10" s="209"/>
      <c r="FI10" s="209"/>
      <c r="FJ10" s="209"/>
      <c r="FK10" s="209"/>
      <c r="FL10" s="209"/>
      <c r="FM10" s="209"/>
      <c r="FN10" s="209"/>
      <c r="FO10" s="209"/>
      <c r="FP10" s="209"/>
      <c r="FQ10" s="209"/>
      <c r="FR10" s="209"/>
      <c r="FS10" s="209"/>
      <c r="FT10" s="209"/>
      <c r="FU10" s="209"/>
      <c r="FV10" s="209"/>
      <c r="FW10" s="209"/>
      <c r="FX10" s="209"/>
      <c r="FY10" s="209"/>
      <c r="FZ10" s="209"/>
      <c r="GA10" s="209"/>
      <c r="GB10" s="209"/>
      <c r="GC10" s="209"/>
      <c r="GD10" s="209"/>
      <c r="GE10" s="209"/>
      <c r="GF10" s="209"/>
      <c r="GG10" s="209"/>
      <c r="GH10" s="209"/>
      <c r="GI10" s="209"/>
      <c r="GJ10" s="209"/>
      <c r="GK10" s="209"/>
      <c r="GL10" s="209"/>
      <c r="GM10" s="209"/>
      <c r="GN10" s="209"/>
      <c r="GO10" s="209"/>
      <c r="GP10" s="209"/>
      <c r="GQ10" s="209"/>
      <c r="GR10" s="209"/>
      <c r="GS10" s="209"/>
      <c r="GT10" s="209"/>
      <c r="GU10" s="209"/>
      <c r="GV10" s="209"/>
      <c r="GW10" s="209"/>
      <c r="GX10" s="209"/>
      <c r="GY10" s="209"/>
      <c r="GZ10" s="209"/>
      <c r="HA10" s="209"/>
      <c r="HB10" s="209"/>
      <c r="HC10" s="209"/>
      <c r="HD10" s="209"/>
      <c r="HE10" s="209"/>
      <c r="HF10" s="209"/>
      <c r="HG10" s="209"/>
      <c r="HH10" s="209"/>
      <c r="HI10" s="209"/>
      <c r="HJ10" s="209"/>
      <c r="HK10" s="209"/>
      <c r="HL10" s="209"/>
      <c r="HM10" s="209"/>
      <c r="HN10" s="209"/>
      <c r="HO10" s="209"/>
      <c r="HP10" s="209"/>
      <c r="HQ10" s="209"/>
      <c r="HR10" s="209"/>
      <c r="HS10" s="209"/>
      <c r="HT10" s="209"/>
      <c r="HU10" s="209"/>
      <c r="HV10" s="209"/>
      <c r="HW10" s="209"/>
      <c r="HX10" s="209"/>
      <c r="HY10" s="209"/>
      <c r="HZ10" s="209"/>
      <c r="IA10" s="209"/>
      <c r="IB10" s="209"/>
      <c r="IC10" s="209"/>
      <c r="ID10" s="209"/>
      <c r="IE10" s="209"/>
      <c r="IF10" s="209"/>
      <c r="IG10" s="209"/>
      <c r="IH10" s="209"/>
      <c r="II10" s="209"/>
      <c r="IJ10" s="209"/>
      <c r="IK10" s="209"/>
      <c r="IL10" s="209"/>
      <c r="IM10" s="209"/>
      <c r="IN10" s="209"/>
      <c r="IO10" s="209"/>
      <c r="IP10" s="209"/>
      <c r="IQ10" s="209"/>
      <c r="IR10" s="209"/>
      <c r="IS10" s="209"/>
      <c r="IT10" s="209"/>
      <c r="IU10" s="209"/>
      <c r="IV10" s="209"/>
    </row>
    <row r="11" spans="1:256" s="210" customFormat="1" x14ac:dyDescent="0.2">
      <c r="A11" s="203" t="s">
        <v>205</v>
      </c>
      <c r="B11" s="319">
        <v>0</v>
      </c>
      <c r="C11" s="319"/>
      <c r="D11" s="319">
        <v>0</v>
      </c>
      <c r="E11" s="319"/>
      <c r="F11" s="319">
        <v>0</v>
      </c>
      <c r="G11" s="319"/>
      <c r="H11" s="319"/>
      <c r="I11" s="319"/>
      <c r="J11" s="319">
        <v>0</v>
      </c>
      <c r="K11" s="319"/>
      <c r="L11" s="319"/>
      <c r="M11" s="319"/>
      <c r="N11" s="319"/>
      <c r="O11" s="319"/>
      <c r="P11" s="319"/>
      <c r="Q11" s="319"/>
      <c r="R11" s="319">
        <v>0</v>
      </c>
      <c r="S11" s="319"/>
      <c r="T11" s="319">
        <v>0</v>
      </c>
      <c r="U11" s="319"/>
      <c r="V11" s="319">
        <v>0</v>
      </c>
      <c r="W11" s="319"/>
      <c r="X11" s="319">
        <v>0</v>
      </c>
      <c r="Y11" s="319"/>
      <c r="Z11" s="319">
        <v>0</v>
      </c>
      <c r="AA11" s="319"/>
      <c r="AB11" s="319">
        <v>0</v>
      </c>
      <c r="AC11" s="319"/>
      <c r="AD11" s="319">
        <v>0</v>
      </c>
      <c r="AE11" s="319"/>
      <c r="AF11" s="319">
        <v>0</v>
      </c>
      <c r="AG11" s="319"/>
      <c r="AH11" s="319">
        <v>0</v>
      </c>
      <c r="AI11" s="319"/>
      <c r="AJ11" s="319">
        <v>0</v>
      </c>
      <c r="AK11" s="319"/>
      <c r="AL11" s="319">
        <v>0</v>
      </c>
      <c r="AM11" s="319"/>
      <c r="AN11" s="319">
        <v>0</v>
      </c>
      <c r="AO11" s="319"/>
      <c r="AP11" s="319">
        <v>0</v>
      </c>
      <c r="AQ11" s="319"/>
      <c r="AR11" s="319">
        <v>0</v>
      </c>
      <c r="AS11" s="319"/>
      <c r="AT11" s="319">
        <v>0</v>
      </c>
      <c r="AU11" s="319"/>
      <c r="AV11" s="319">
        <v>0</v>
      </c>
      <c r="AW11" s="319"/>
      <c r="AX11" s="319">
        <v>0</v>
      </c>
      <c r="AY11" s="319"/>
      <c r="AZ11" s="319">
        <v>0</v>
      </c>
      <c r="BA11" s="319"/>
      <c r="BB11" s="319">
        <v>0</v>
      </c>
      <c r="BC11" s="319"/>
      <c r="BD11" s="319">
        <v>0</v>
      </c>
      <c r="BE11" s="319"/>
      <c r="BF11" s="319">
        <v>0</v>
      </c>
      <c r="BG11" s="31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9"/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9"/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9"/>
      <c r="EZ11" s="209"/>
      <c r="FA11" s="209"/>
      <c r="FB11" s="209"/>
      <c r="FC11" s="209"/>
      <c r="FD11" s="209"/>
      <c r="FE11" s="209"/>
      <c r="FF11" s="209"/>
      <c r="FG11" s="209"/>
      <c r="FH11" s="209"/>
      <c r="FI11" s="209"/>
      <c r="FJ11" s="209"/>
      <c r="FK11" s="209"/>
      <c r="FL11" s="209"/>
      <c r="FM11" s="209"/>
      <c r="FN11" s="209"/>
      <c r="FO11" s="209"/>
      <c r="FP11" s="209"/>
      <c r="FQ11" s="209"/>
      <c r="FR11" s="209"/>
      <c r="FS11" s="209"/>
      <c r="FT11" s="209"/>
      <c r="FU11" s="209"/>
      <c r="FV11" s="209"/>
      <c r="FW11" s="209"/>
      <c r="FX11" s="209"/>
      <c r="FY11" s="209"/>
      <c r="FZ11" s="209"/>
      <c r="GA11" s="209"/>
      <c r="GB11" s="209"/>
      <c r="GC11" s="209"/>
      <c r="GD11" s="209"/>
      <c r="GE11" s="209"/>
      <c r="GF11" s="209"/>
      <c r="GG11" s="209"/>
      <c r="GH11" s="209"/>
      <c r="GI11" s="209"/>
      <c r="GJ11" s="209"/>
      <c r="GK11" s="209"/>
      <c r="GL11" s="209"/>
      <c r="GM11" s="209"/>
      <c r="GN11" s="209"/>
      <c r="GO11" s="209"/>
      <c r="GP11" s="209"/>
      <c r="GQ11" s="209"/>
      <c r="GR11" s="209"/>
      <c r="GS11" s="209"/>
      <c r="GT11" s="209"/>
      <c r="GU11" s="209"/>
      <c r="GV11" s="209"/>
      <c r="GW11" s="209"/>
      <c r="GX11" s="209"/>
      <c r="GY11" s="209"/>
      <c r="GZ11" s="209"/>
      <c r="HA11" s="209"/>
      <c r="HB11" s="209"/>
      <c r="HC11" s="209"/>
      <c r="HD11" s="209"/>
      <c r="HE11" s="209"/>
      <c r="HF11" s="209"/>
      <c r="HG11" s="209"/>
      <c r="HH11" s="209"/>
      <c r="HI11" s="209"/>
      <c r="HJ11" s="209"/>
      <c r="HK11" s="209"/>
      <c r="HL11" s="209"/>
      <c r="HM11" s="209"/>
      <c r="HN11" s="209"/>
      <c r="HO11" s="209"/>
      <c r="HP11" s="209"/>
      <c r="HQ11" s="209"/>
      <c r="HR11" s="209"/>
      <c r="HS11" s="209"/>
      <c r="HT11" s="209"/>
      <c r="HU11" s="209"/>
      <c r="HV11" s="209"/>
      <c r="HW11" s="209"/>
      <c r="HX11" s="209"/>
      <c r="HY11" s="209"/>
      <c r="HZ11" s="209"/>
      <c r="IA11" s="209"/>
      <c r="IB11" s="209"/>
      <c r="IC11" s="209"/>
      <c r="ID11" s="209"/>
      <c r="IE11" s="209"/>
      <c r="IF11" s="209"/>
      <c r="IG11" s="209"/>
      <c r="IH11" s="209"/>
      <c r="II11" s="209"/>
      <c r="IJ11" s="209"/>
      <c r="IK11" s="209"/>
      <c r="IL11" s="209"/>
      <c r="IM11" s="209"/>
      <c r="IN11" s="209"/>
      <c r="IO11" s="209"/>
      <c r="IP11" s="209"/>
      <c r="IQ11" s="209"/>
      <c r="IR11" s="209"/>
      <c r="IS11" s="209"/>
      <c r="IT11" s="209"/>
      <c r="IU11" s="209"/>
      <c r="IV11" s="209"/>
    </row>
    <row r="12" spans="1:256" s="210" customFormat="1" x14ac:dyDescent="0.2">
      <c r="A12" s="236"/>
      <c r="B12" s="94"/>
      <c r="C12" s="237"/>
      <c r="D12" s="237"/>
      <c r="E12" s="237"/>
      <c r="F12" s="320"/>
      <c r="G12" s="320"/>
      <c r="H12" s="237"/>
      <c r="I12" s="237"/>
      <c r="J12" s="320"/>
      <c r="K12" s="320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9"/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9"/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  <c r="DX12" s="209"/>
      <c r="DY12" s="209"/>
      <c r="DZ12" s="209"/>
      <c r="EA12" s="209"/>
      <c r="EB12" s="209"/>
      <c r="EC12" s="209"/>
      <c r="ED12" s="209"/>
      <c r="EE12" s="209"/>
      <c r="EF12" s="209"/>
      <c r="EG12" s="209"/>
      <c r="EH12" s="209"/>
      <c r="EI12" s="209"/>
      <c r="EJ12" s="209"/>
      <c r="EK12" s="209"/>
      <c r="EL12" s="209"/>
      <c r="EM12" s="209"/>
      <c r="EN12" s="209"/>
      <c r="EO12" s="209"/>
      <c r="EP12" s="209"/>
      <c r="EQ12" s="209"/>
      <c r="ER12" s="209"/>
      <c r="ES12" s="209"/>
      <c r="ET12" s="209"/>
      <c r="EU12" s="209"/>
      <c r="EV12" s="209"/>
      <c r="EW12" s="209"/>
      <c r="EX12" s="209"/>
      <c r="EY12" s="209"/>
      <c r="EZ12" s="209"/>
      <c r="FA12" s="209"/>
      <c r="FB12" s="209"/>
      <c r="FC12" s="209"/>
      <c r="FD12" s="209"/>
      <c r="FE12" s="209"/>
      <c r="FF12" s="209"/>
      <c r="FG12" s="209"/>
      <c r="FH12" s="209"/>
      <c r="FI12" s="209"/>
      <c r="FJ12" s="209"/>
      <c r="FK12" s="209"/>
      <c r="FL12" s="209"/>
      <c r="FM12" s="209"/>
      <c r="FN12" s="209"/>
      <c r="FO12" s="209"/>
      <c r="FP12" s="209"/>
      <c r="FQ12" s="209"/>
      <c r="FR12" s="209"/>
      <c r="FS12" s="209"/>
      <c r="FT12" s="209"/>
      <c r="FU12" s="209"/>
      <c r="FV12" s="209"/>
      <c r="FW12" s="209"/>
      <c r="FX12" s="209"/>
      <c r="FY12" s="209"/>
      <c r="FZ12" s="209"/>
      <c r="GA12" s="209"/>
      <c r="GB12" s="209"/>
      <c r="GC12" s="209"/>
      <c r="GD12" s="209"/>
      <c r="GE12" s="209"/>
      <c r="GF12" s="209"/>
      <c r="GG12" s="209"/>
      <c r="GH12" s="209"/>
      <c r="GI12" s="209"/>
      <c r="GJ12" s="209"/>
      <c r="GK12" s="209"/>
      <c r="GL12" s="209"/>
      <c r="GM12" s="209"/>
      <c r="GN12" s="209"/>
      <c r="GO12" s="209"/>
      <c r="GP12" s="209"/>
      <c r="GQ12" s="209"/>
      <c r="GR12" s="209"/>
      <c r="GS12" s="209"/>
      <c r="GT12" s="209"/>
      <c r="GU12" s="209"/>
      <c r="GV12" s="209"/>
      <c r="GW12" s="209"/>
      <c r="GX12" s="209"/>
      <c r="GY12" s="209"/>
      <c r="GZ12" s="209"/>
      <c r="HA12" s="209"/>
      <c r="HB12" s="209"/>
      <c r="HC12" s="209"/>
      <c r="HD12" s="209"/>
      <c r="HE12" s="209"/>
      <c r="HF12" s="209"/>
      <c r="HG12" s="209"/>
      <c r="HH12" s="209"/>
      <c r="HI12" s="209"/>
      <c r="HJ12" s="209"/>
      <c r="HK12" s="209"/>
      <c r="HL12" s="209"/>
      <c r="HM12" s="209"/>
      <c r="HN12" s="209"/>
      <c r="HO12" s="209"/>
      <c r="HP12" s="209"/>
      <c r="HQ12" s="209"/>
      <c r="HR12" s="209"/>
      <c r="HS12" s="209"/>
      <c r="HT12" s="209"/>
      <c r="HU12" s="209"/>
      <c r="HV12" s="209"/>
      <c r="HW12" s="209"/>
      <c r="HX12" s="209"/>
      <c r="HY12" s="209"/>
      <c r="HZ12" s="209"/>
      <c r="IA12" s="209"/>
      <c r="IB12" s="209"/>
      <c r="IC12" s="209"/>
      <c r="ID12" s="209"/>
      <c r="IE12" s="209"/>
      <c r="IF12" s="209"/>
      <c r="IG12" s="209"/>
      <c r="IH12" s="209"/>
      <c r="II12" s="209"/>
      <c r="IJ12" s="209"/>
      <c r="IK12" s="209"/>
      <c r="IL12" s="209"/>
      <c r="IM12" s="209"/>
      <c r="IN12" s="209"/>
      <c r="IO12" s="209"/>
      <c r="IP12" s="209"/>
      <c r="IQ12" s="209"/>
      <c r="IR12" s="209"/>
      <c r="IS12" s="209"/>
      <c r="IT12" s="209"/>
      <c r="IU12" s="209"/>
      <c r="IV12" s="209"/>
    </row>
    <row r="13" spans="1:256" s="234" customFormat="1" x14ac:dyDescent="0.25">
      <c r="A13" s="233" t="s">
        <v>206</v>
      </c>
      <c r="B13" s="238" t="str">
        <f>B$4</f>
        <v>10-31-jul-24</v>
      </c>
      <c r="C13" s="239"/>
      <c r="D13" s="240">
        <f>D$4</f>
        <v>45505</v>
      </c>
      <c r="E13" s="241"/>
      <c r="F13" s="242">
        <f>F$4</f>
        <v>45536</v>
      </c>
      <c r="G13" s="243"/>
      <c r="H13" s="240" t="str">
        <f>H$4</f>
        <v>Meta Parcial</v>
      </c>
      <c r="I13" s="241"/>
      <c r="J13" s="242" t="str">
        <f>J$4</f>
        <v>01-09-Out-24</v>
      </c>
      <c r="K13" s="243"/>
      <c r="L13" s="240" t="str">
        <f>L$4</f>
        <v>Meta Parcial</v>
      </c>
      <c r="M13" s="241"/>
      <c r="N13" s="240" t="str">
        <f>N$4</f>
        <v>10-31-Out-24</v>
      </c>
      <c r="O13" s="241"/>
      <c r="P13" s="240" t="str">
        <f>P$4</f>
        <v>Meta Mensal</v>
      </c>
      <c r="Q13" s="241"/>
      <c r="R13" s="240">
        <f>R$4</f>
        <v>45566</v>
      </c>
      <c r="S13" s="241"/>
      <c r="T13" s="240">
        <f>T$4</f>
        <v>45597</v>
      </c>
      <c r="U13" s="241"/>
      <c r="V13" s="240">
        <f>V$4</f>
        <v>45627</v>
      </c>
      <c r="W13" s="241"/>
      <c r="X13" s="240">
        <f>X$4</f>
        <v>45658</v>
      </c>
      <c r="Y13" s="241"/>
      <c r="Z13" s="240">
        <f>Z$4</f>
        <v>45689</v>
      </c>
      <c r="AA13" s="241"/>
      <c r="AB13" s="240">
        <f>AB$4</f>
        <v>45717</v>
      </c>
      <c r="AC13" s="241"/>
      <c r="AD13" s="240">
        <f>AD$4</f>
        <v>45748</v>
      </c>
      <c r="AE13" s="241"/>
      <c r="AF13" s="240">
        <f>AF$4</f>
        <v>45778</v>
      </c>
      <c r="AG13" s="241"/>
      <c r="AH13" s="240">
        <f>AH$4</f>
        <v>45839</v>
      </c>
      <c r="AI13" s="241"/>
      <c r="AJ13" s="240">
        <f>AJ$4</f>
        <v>45870</v>
      </c>
      <c r="AK13" s="241"/>
      <c r="AL13" s="240">
        <f>AL$4</f>
        <v>45901</v>
      </c>
      <c r="AM13" s="241"/>
      <c r="AN13" s="240">
        <f>AN$4</f>
        <v>45931</v>
      </c>
      <c r="AO13" s="241"/>
      <c r="AP13" s="240">
        <f>AP$4</f>
        <v>45962</v>
      </c>
      <c r="AQ13" s="241"/>
      <c r="AR13" s="240">
        <f>AR$4</f>
        <v>45992</v>
      </c>
      <c r="AS13" s="241"/>
      <c r="AT13" s="240">
        <f>AT$4</f>
        <v>46023</v>
      </c>
      <c r="AU13" s="241"/>
      <c r="AV13" s="240">
        <f>AV$4</f>
        <v>46054</v>
      </c>
      <c r="AW13" s="241"/>
      <c r="AX13" s="240">
        <f>AX$4</f>
        <v>46082</v>
      </c>
      <c r="AY13" s="241"/>
      <c r="AZ13" s="240">
        <f>AZ$4</f>
        <v>46113</v>
      </c>
      <c r="BA13" s="241"/>
      <c r="BB13" s="240">
        <f>BB$4</f>
        <v>46082</v>
      </c>
      <c r="BC13" s="241"/>
      <c r="BD13" s="240">
        <f>BD$4</f>
        <v>46174</v>
      </c>
      <c r="BE13" s="241"/>
      <c r="BF13" s="240">
        <f>BF$4</f>
        <v>46204</v>
      </c>
      <c r="BG13" s="241"/>
    </row>
    <row r="14" spans="1:256" s="234" customFormat="1" x14ac:dyDescent="0.25">
      <c r="A14" s="244" t="s">
        <v>207</v>
      </c>
      <c r="B14" s="245" t="s">
        <v>208</v>
      </c>
      <c r="C14" s="246" t="s">
        <v>209</v>
      </c>
      <c r="D14" s="245" t="s">
        <v>208</v>
      </c>
      <c r="E14" s="246" t="s">
        <v>209</v>
      </c>
      <c r="F14" s="245" t="s">
        <v>208</v>
      </c>
      <c r="G14" s="246" t="s">
        <v>209</v>
      </c>
      <c r="H14" s="245" t="s">
        <v>208</v>
      </c>
      <c r="I14" s="246" t="s">
        <v>209</v>
      </c>
      <c r="J14" s="245" t="s">
        <v>208</v>
      </c>
      <c r="K14" s="246" t="s">
        <v>209</v>
      </c>
      <c r="L14" s="245" t="s">
        <v>208</v>
      </c>
      <c r="M14" s="246" t="s">
        <v>209</v>
      </c>
      <c r="N14" s="245" t="s">
        <v>208</v>
      </c>
      <c r="O14" s="246" t="s">
        <v>209</v>
      </c>
      <c r="P14" s="245" t="s">
        <v>208</v>
      </c>
      <c r="Q14" s="246" t="s">
        <v>209</v>
      </c>
      <c r="R14" s="245" t="s">
        <v>208</v>
      </c>
      <c r="S14" s="246" t="s">
        <v>209</v>
      </c>
      <c r="T14" s="245" t="s">
        <v>208</v>
      </c>
      <c r="U14" s="246" t="s">
        <v>209</v>
      </c>
      <c r="V14" s="245" t="s">
        <v>208</v>
      </c>
      <c r="W14" s="246" t="s">
        <v>209</v>
      </c>
      <c r="X14" s="245" t="s">
        <v>208</v>
      </c>
      <c r="Y14" s="246" t="s">
        <v>209</v>
      </c>
      <c r="Z14" s="245" t="s">
        <v>208</v>
      </c>
      <c r="AA14" s="246" t="s">
        <v>209</v>
      </c>
      <c r="AB14" s="245" t="s">
        <v>208</v>
      </c>
      <c r="AC14" s="246" t="s">
        <v>209</v>
      </c>
      <c r="AD14" s="245" t="s">
        <v>208</v>
      </c>
      <c r="AE14" s="246" t="s">
        <v>209</v>
      </c>
      <c r="AF14" s="245" t="s">
        <v>208</v>
      </c>
      <c r="AG14" s="246" t="s">
        <v>209</v>
      </c>
      <c r="AH14" s="245" t="s">
        <v>208</v>
      </c>
      <c r="AI14" s="246" t="s">
        <v>209</v>
      </c>
      <c r="AJ14" s="245" t="s">
        <v>208</v>
      </c>
      <c r="AK14" s="246" t="s">
        <v>209</v>
      </c>
      <c r="AL14" s="245" t="s">
        <v>208</v>
      </c>
      <c r="AM14" s="246" t="s">
        <v>209</v>
      </c>
      <c r="AN14" s="245" t="s">
        <v>208</v>
      </c>
      <c r="AO14" s="246" t="s">
        <v>209</v>
      </c>
      <c r="AP14" s="245" t="s">
        <v>208</v>
      </c>
      <c r="AQ14" s="246" t="s">
        <v>209</v>
      </c>
      <c r="AR14" s="245" t="s">
        <v>208</v>
      </c>
      <c r="AS14" s="246" t="s">
        <v>209</v>
      </c>
      <c r="AT14" s="245" t="s">
        <v>208</v>
      </c>
      <c r="AU14" s="246" t="s">
        <v>209</v>
      </c>
      <c r="AV14" s="245" t="s">
        <v>208</v>
      </c>
      <c r="AW14" s="246" t="s">
        <v>209</v>
      </c>
      <c r="AX14" s="245" t="s">
        <v>208</v>
      </c>
      <c r="AY14" s="246" t="s">
        <v>209</v>
      </c>
      <c r="AZ14" s="245" t="s">
        <v>208</v>
      </c>
      <c r="BA14" s="246" t="s">
        <v>209</v>
      </c>
      <c r="BB14" s="245" t="s">
        <v>208</v>
      </c>
      <c r="BC14" s="246" t="s">
        <v>209</v>
      </c>
      <c r="BD14" s="245" t="s">
        <v>208</v>
      </c>
      <c r="BE14" s="246" t="s">
        <v>209</v>
      </c>
      <c r="BF14" s="245" t="s">
        <v>208</v>
      </c>
      <c r="BG14" s="246" t="s">
        <v>209</v>
      </c>
    </row>
    <row r="15" spans="1:256" s="210" customFormat="1" x14ac:dyDescent="0.2">
      <c r="A15" s="203" t="s">
        <v>99</v>
      </c>
      <c r="B15" s="235">
        <v>0</v>
      </c>
      <c r="C15" s="247">
        <v>0</v>
      </c>
      <c r="D15" s="248">
        <v>0</v>
      </c>
      <c r="E15" s="249">
        <v>0</v>
      </c>
      <c r="F15" s="235">
        <v>0</v>
      </c>
      <c r="G15" s="247">
        <v>0</v>
      </c>
      <c r="H15" s="235"/>
      <c r="I15" s="247"/>
      <c r="J15" s="235"/>
      <c r="K15" s="247"/>
      <c r="L15" s="235"/>
      <c r="M15" s="247"/>
      <c r="N15" s="235"/>
      <c r="O15" s="247"/>
      <c r="P15" s="235"/>
      <c r="Q15" s="247"/>
      <c r="R15" s="235">
        <v>0</v>
      </c>
      <c r="S15" s="247">
        <v>0</v>
      </c>
      <c r="T15" s="235">
        <v>0</v>
      </c>
      <c r="U15" s="247">
        <v>0</v>
      </c>
      <c r="V15" s="235">
        <v>0</v>
      </c>
      <c r="W15" s="247">
        <v>0</v>
      </c>
      <c r="X15" s="235">
        <v>0</v>
      </c>
      <c r="Y15" s="247">
        <v>0</v>
      </c>
      <c r="Z15" s="235">
        <v>0</v>
      </c>
      <c r="AA15" s="160">
        <v>0</v>
      </c>
      <c r="AB15" s="247">
        <v>0</v>
      </c>
      <c r="AC15" s="235">
        <v>0</v>
      </c>
      <c r="AD15" s="235">
        <v>0</v>
      </c>
      <c r="AE15" s="247">
        <v>0</v>
      </c>
      <c r="AF15" s="235">
        <v>0</v>
      </c>
      <c r="AG15" s="247">
        <v>0</v>
      </c>
      <c r="AH15" s="235">
        <v>0</v>
      </c>
      <c r="AI15" s="247">
        <v>0</v>
      </c>
      <c r="AJ15" s="235">
        <v>0</v>
      </c>
      <c r="AK15" s="247">
        <v>0</v>
      </c>
      <c r="AL15" s="235">
        <v>0</v>
      </c>
      <c r="AM15" s="247">
        <v>0</v>
      </c>
      <c r="AN15" s="235">
        <v>0</v>
      </c>
      <c r="AO15" s="247">
        <v>0</v>
      </c>
      <c r="AP15" s="235">
        <v>0</v>
      </c>
      <c r="AQ15" s="247">
        <v>0</v>
      </c>
      <c r="AR15" s="235">
        <v>0</v>
      </c>
      <c r="AS15" s="247">
        <v>0</v>
      </c>
      <c r="AT15" s="235">
        <v>0</v>
      </c>
      <c r="AU15" s="247">
        <v>0</v>
      </c>
      <c r="AV15" s="235">
        <v>0</v>
      </c>
      <c r="AW15" s="247">
        <v>0</v>
      </c>
      <c r="AX15" s="235">
        <v>0</v>
      </c>
      <c r="AY15" s="247">
        <v>0</v>
      </c>
      <c r="AZ15" s="235">
        <v>0</v>
      </c>
      <c r="BA15" s="247">
        <v>0</v>
      </c>
      <c r="BB15" s="235">
        <v>0</v>
      </c>
      <c r="BC15" s="247">
        <v>0</v>
      </c>
      <c r="BD15" s="235">
        <v>0.1333</v>
      </c>
      <c r="BE15" s="247">
        <v>0.46200000000000002</v>
      </c>
      <c r="BF15" s="235">
        <v>0</v>
      </c>
      <c r="BG15" s="247">
        <v>0.33300000000000002</v>
      </c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9"/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09"/>
      <c r="CX15" s="209"/>
      <c r="CY15" s="209"/>
      <c r="CZ15" s="209"/>
      <c r="DA15" s="209"/>
      <c r="DB15" s="209"/>
      <c r="DC15" s="209"/>
      <c r="DD15" s="209"/>
      <c r="DE15" s="209"/>
      <c r="DF15" s="209"/>
      <c r="DG15" s="209"/>
      <c r="DH15" s="209"/>
      <c r="DI15" s="209"/>
      <c r="DJ15" s="209"/>
      <c r="DK15" s="209"/>
      <c r="DL15" s="209"/>
      <c r="DM15" s="209"/>
      <c r="DN15" s="209"/>
      <c r="DO15" s="209"/>
      <c r="DP15" s="209"/>
      <c r="DQ15" s="209"/>
      <c r="DR15" s="209"/>
      <c r="DS15" s="209"/>
      <c r="DT15" s="209"/>
      <c r="DU15" s="209"/>
      <c r="DV15" s="209"/>
      <c r="DW15" s="209"/>
      <c r="DX15" s="209"/>
      <c r="DY15" s="209"/>
      <c r="DZ15" s="209"/>
      <c r="EA15" s="209"/>
      <c r="EB15" s="209"/>
      <c r="EC15" s="209"/>
      <c r="ED15" s="209"/>
      <c r="EE15" s="209"/>
      <c r="EF15" s="209"/>
      <c r="EG15" s="209"/>
      <c r="EH15" s="209"/>
      <c r="EI15" s="209"/>
      <c r="EJ15" s="209"/>
      <c r="EK15" s="209"/>
      <c r="EL15" s="209"/>
      <c r="EM15" s="209"/>
      <c r="EN15" s="209"/>
      <c r="EO15" s="209"/>
      <c r="EP15" s="209"/>
      <c r="EQ15" s="209"/>
      <c r="ER15" s="209"/>
      <c r="ES15" s="209"/>
      <c r="ET15" s="209"/>
      <c r="EU15" s="209"/>
      <c r="EV15" s="209"/>
      <c r="EW15" s="209"/>
      <c r="EX15" s="209"/>
      <c r="EY15" s="209"/>
      <c r="EZ15" s="209"/>
      <c r="FA15" s="209"/>
      <c r="FB15" s="209"/>
      <c r="FC15" s="209"/>
      <c r="FD15" s="209"/>
      <c r="FE15" s="209"/>
      <c r="FF15" s="209"/>
      <c r="FG15" s="209"/>
      <c r="FH15" s="209"/>
      <c r="FI15" s="209"/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  <c r="GH15" s="209"/>
      <c r="GI15" s="209"/>
      <c r="GJ15" s="209"/>
      <c r="GK15" s="209"/>
      <c r="GL15" s="209"/>
      <c r="GM15" s="209"/>
      <c r="GN15" s="209"/>
      <c r="GO15" s="209"/>
      <c r="GP15" s="209"/>
      <c r="GQ15" s="209"/>
      <c r="GR15" s="209"/>
      <c r="GS15" s="209"/>
      <c r="GT15" s="209"/>
      <c r="GU15" s="209"/>
      <c r="GV15" s="209"/>
      <c r="GW15" s="209"/>
      <c r="GX15" s="209"/>
      <c r="GY15" s="209"/>
      <c r="GZ15" s="209"/>
      <c r="HA15" s="209"/>
      <c r="HB15" s="209"/>
      <c r="HC15" s="209"/>
      <c r="HD15" s="209"/>
      <c r="HE15" s="209"/>
      <c r="HF15" s="209"/>
      <c r="HG15" s="209"/>
      <c r="HH15" s="209"/>
      <c r="HI15" s="209"/>
      <c r="HJ15" s="209"/>
      <c r="HK15" s="209"/>
      <c r="HL15" s="209"/>
      <c r="HM15" s="209"/>
      <c r="HN15" s="209"/>
      <c r="HO15" s="209"/>
      <c r="HP15" s="209"/>
      <c r="HQ15" s="209"/>
      <c r="HR15" s="209"/>
      <c r="HS15" s="209"/>
      <c r="HT15" s="209"/>
      <c r="HU15" s="209"/>
      <c r="HV15" s="209"/>
      <c r="HW15" s="209"/>
      <c r="HX15" s="209"/>
      <c r="HY15" s="209"/>
      <c r="HZ15" s="209"/>
      <c r="IA15" s="209"/>
      <c r="IB15" s="209"/>
      <c r="IC15" s="209"/>
      <c r="ID15" s="209"/>
      <c r="IE15" s="209"/>
      <c r="IF15" s="209"/>
      <c r="IG15" s="209"/>
      <c r="IH15" s="209"/>
      <c r="II15" s="209"/>
      <c r="IJ15" s="209"/>
      <c r="IK15" s="209"/>
      <c r="IL15" s="209"/>
      <c r="IM15" s="209"/>
      <c r="IN15" s="209"/>
      <c r="IO15" s="209"/>
      <c r="IP15" s="209"/>
      <c r="IQ15" s="209"/>
      <c r="IR15" s="209"/>
      <c r="IS15" s="209"/>
      <c r="IT15" s="209"/>
      <c r="IU15" s="209"/>
      <c r="IV15" s="209"/>
    </row>
    <row r="16" spans="1:256" s="210" customFormat="1" x14ac:dyDescent="0.2">
      <c r="A16" s="203" t="s">
        <v>100</v>
      </c>
      <c r="B16" s="235">
        <v>0</v>
      </c>
      <c r="C16" s="247">
        <v>0</v>
      </c>
      <c r="D16" s="248">
        <v>0</v>
      </c>
      <c r="E16" s="249">
        <v>0</v>
      </c>
      <c r="F16" s="235">
        <v>0</v>
      </c>
      <c r="G16" s="247">
        <v>0</v>
      </c>
      <c r="H16" s="235"/>
      <c r="I16" s="247"/>
      <c r="J16" s="235"/>
      <c r="K16" s="247"/>
      <c r="L16" s="235"/>
      <c r="M16" s="247"/>
      <c r="N16" s="235"/>
      <c r="O16" s="247"/>
      <c r="P16" s="235"/>
      <c r="Q16" s="247"/>
      <c r="R16" s="235">
        <v>0</v>
      </c>
      <c r="S16" s="247">
        <v>0</v>
      </c>
      <c r="T16" s="235">
        <v>0</v>
      </c>
      <c r="U16" s="247">
        <v>0</v>
      </c>
      <c r="V16" s="235">
        <v>0</v>
      </c>
      <c r="W16" s="247">
        <v>0</v>
      </c>
      <c r="X16" s="235">
        <v>0</v>
      </c>
      <c r="Y16" s="247">
        <v>0</v>
      </c>
      <c r="Z16" s="250">
        <v>0</v>
      </c>
      <c r="AA16" s="251">
        <v>0</v>
      </c>
      <c r="AB16" s="247">
        <v>0</v>
      </c>
      <c r="AC16" s="235">
        <v>0</v>
      </c>
      <c r="AD16" s="235">
        <v>0</v>
      </c>
      <c r="AE16" s="247">
        <v>0</v>
      </c>
      <c r="AF16" s="235">
        <v>0</v>
      </c>
      <c r="AG16" s="247">
        <v>0</v>
      </c>
      <c r="AH16" s="235">
        <v>0</v>
      </c>
      <c r="AI16" s="247">
        <v>0</v>
      </c>
      <c r="AJ16" s="235">
        <v>0</v>
      </c>
      <c r="AK16" s="247">
        <v>0</v>
      </c>
      <c r="AL16" s="235">
        <v>0</v>
      </c>
      <c r="AM16" s="247">
        <v>0</v>
      </c>
      <c r="AN16" s="235">
        <v>0</v>
      </c>
      <c r="AO16" s="247">
        <v>0</v>
      </c>
      <c r="AP16" s="235">
        <v>0</v>
      </c>
      <c r="AQ16" s="247">
        <v>0</v>
      </c>
      <c r="AR16" s="235">
        <v>0</v>
      </c>
      <c r="AS16" s="247">
        <v>0</v>
      </c>
      <c r="AT16" s="252">
        <v>0</v>
      </c>
      <c r="AU16" s="253">
        <v>0</v>
      </c>
      <c r="AV16" s="252">
        <v>0</v>
      </c>
      <c r="AW16" s="253">
        <v>0</v>
      </c>
      <c r="AX16" s="252">
        <v>0</v>
      </c>
      <c r="AY16" s="253">
        <v>0</v>
      </c>
      <c r="AZ16" s="252">
        <v>0</v>
      </c>
      <c r="BA16" s="253">
        <v>0</v>
      </c>
      <c r="BB16" s="252">
        <v>0</v>
      </c>
      <c r="BC16" s="253">
        <v>0</v>
      </c>
      <c r="BD16" s="252">
        <v>0</v>
      </c>
      <c r="BE16" s="253">
        <v>0</v>
      </c>
      <c r="BF16" s="252">
        <v>0</v>
      </c>
      <c r="BG16" s="253">
        <v>0</v>
      </c>
      <c r="BH16" s="209"/>
      <c r="BI16" s="209"/>
      <c r="BJ16" s="209"/>
      <c r="BK16" s="209"/>
      <c r="BL16" s="209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  <c r="DX16" s="209"/>
      <c r="DY16" s="209"/>
      <c r="DZ16" s="209"/>
      <c r="EA16" s="209"/>
      <c r="EB16" s="209"/>
      <c r="EC16" s="209"/>
      <c r="ED16" s="209"/>
      <c r="EE16" s="209"/>
      <c r="EF16" s="209"/>
      <c r="EG16" s="209"/>
      <c r="EH16" s="209"/>
      <c r="EI16" s="209"/>
      <c r="EJ16" s="209"/>
      <c r="EK16" s="209"/>
      <c r="EL16" s="209"/>
      <c r="EM16" s="209"/>
      <c r="EN16" s="209"/>
      <c r="EO16" s="209"/>
      <c r="EP16" s="209"/>
      <c r="EQ16" s="209"/>
      <c r="ER16" s="209"/>
      <c r="ES16" s="209"/>
      <c r="ET16" s="209"/>
      <c r="EU16" s="209"/>
      <c r="EV16" s="209"/>
      <c r="EW16" s="209"/>
      <c r="EX16" s="209"/>
      <c r="EY16" s="209"/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9"/>
      <c r="FK16" s="209"/>
      <c r="FL16" s="209"/>
      <c r="FM16" s="209"/>
      <c r="FN16" s="209"/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H16" s="209"/>
      <c r="GI16" s="209"/>
      <c r="GJ16" s="209"/>
      <c r="GK16" s="209"/>
      <c r="GL16" s="209"/>
      <c r="GM16" s="209"/>
      <c r="GN16" s="209"/>
      <c r="GO16" s="209"/>
      <c r="GP16" s="209"/>
      <c r="GQ16" s="209"/>
      <c r="GR16" s="209"/>
      <c r="GS16" s="209"/>
      <c r="GT16" s="209"/>
      <c r="GU16" s="209"/>
      <c r="GV16" s="209"/>
      <c r="GW16" s="209"/>
      <c r="GX16" s="209"/>
      <c r="GY16" s="209"/>
      <c r="GZ16" s="209"/>
      <c r="HA16" s="209"/>
      <c r="HB16" s="209"/>
      <c r="HC16" s="209"/>
      <c r="HD16" s="209"/>
      <c r="HE16" s="209"/>
      <c r="HF16" s="209"/>
      <c r="HG16" s="209"/>
      <c r="HH16" s="209"/>
      <c r="HI16" s="209"/>
      <c r="HJ16" s="209"/>
      <c r="HK16" s="209"/>
      <c r="HL16" s="209"/>
      <c r="HM16" s="209"/>
      <c r="HN16" s="209"/>
      <c r="HO16" s="209"/>
      <c r="HP16" s="209"/>
      <c r="HQ16" s="209"/>
      <c r="HR16" s="209"/>
      <c r="HS16" s="209"/>
      <c r="HT16" s="209"/>
      <c r="HU16" s="209"/>
      <c r="HV16" s="209"/>
      <c r="HW16" s="209"/>
      <c r="HX16" s="209"/>
      <c r="HY16" s="209"/>
      <c r="HZ16" s="209"/>
      <c r="IA16" s="209"/>
      <c r="IB16" s="209"/>
      <c r="IC16" s="209"/>
      <c r="ID16" s="209"/>
      <c r="IE16" s="209"/>
      <c r="IF16" s="209"/>
      <c r="IG16" s="209"/>
      <c r="IH16" s="209"/>
      <c r="II16" s="209"/>
      <c r="IJ16" s="209"/>
      <c r="IK16" s="209"/>
      <c r="IL16" s="209"/>
      <c r="IM16" s="209"/>
      <c r="IN16" s="209"/>
      <c r="IO16" s="209"/>
      <c r="IP16" s="209"/>
      <c r="IQ16" s="209"/>
      <c r="IR16" s="209"/>
      <c r="IS16" s="209"/>
      <c r="IT16" s="209"/>
      <c r="IU16" s="209"/>
      <c r="IV16" s="209"/>
    </row>
    <row r="17" spans="1:256" s="210" customFormat="1" ht="15" x14ac:dyDescent="0.25">
      <c r="A17" s="203" t="s">
        <v>101</v>
      </c>
      <c r="B17" s="235">
        <v>0</v>
      </c>
      <c r="C17" s="247">
        <v>0</v>
      </c>
      <c r="D17" s="248">
        <v>0</v>
      </c>
      <c r="E17" s="249">
        <v>0</v>
      </c>
      <c r="F17" s="235">
        <v>0</v>
      </c>
      <c r="G17" s="247">
        <v>0</v>
      </c>
      <c r="H17" s="235"/>
      <c r="I17" s="247"/>
      <c r="J17" s="235"/>
      <c r="K17" s="247"/>
      <c r="L17" s="235"/>
      <c r="M17" s="247"/>
      <c r="N17" s="235"/>
      <c r="O17" s="247"/>
      <c r="P17" s="235"/>
      <c r="Q17" s="247"/>
      <c r="R17" s="235">
        <v>0.1</v>
      </c>
      <c r="S17" s="247">
        <v>0</v>
      </c>
      <c r="T17" s="235">
        <v>0</v>
      </c>
      <c r="U17" s="247">
        <v>0</v>
      </c>
      <c r="V17" s="235">
        <v>0</v>
      </c>
      <c r="W17" s="247">
        <v>0</v>
      </c>
      <c r="X17" s="235">
        <v>0</v>
      </c>
      <c r="Y17" s="247">
        <v>0.82</v>
      </c>
      <c r="Z17" s="250">
        <v>0.47</v>
      </c>
      <c r="AA17" s="251">
        <v>0.62</v>
      </c>
      <c r="AB17" s="247">
        <v>0.52</v>
      </c>
      <c r="AC17" s="235">
        <v>0</v>
      </c>
      <c r="AD17" s="235">
        <v>0.37</v>
      </c>
      <c r="AE17" s="247">
        <v>0.72</v>
      </c>
      <c r="AF17" s="235">
        <v>0.31</v>
      </c>
      <c r="AG17" s="247">
        <v>0.9</v>
      </c>
      <c r="AH17" s="235">
        <v>0.28000000000000003</v>
      </c>
      <c r="AI17" s="247">
        <v>0.56999999999999995</v>
      </c>
      <c r="AJ17" s="235">
        <v>0.09</v>
      </c>
      <c r="AK17" s="247">
        <v>0.37</v>
      </c>
      <c r="AL17" s="235">
        <v>0.13</v>
      </c>
      <c r="AM17" s="247">
        <v>0.39</v>
      </c>
      <c r="AN17" s="235">
        <v>0.25</v>
      </c>
      <c r="AO17" s="247">
        <v>7.0000000000000007E-2</v>
      </c>
      <c r="AP17" s="235">
        <v>0.09</v>
      </c>
      <c r="AQ17" s="247">
        <v>0.42</v>
      </c>
      <c r="AR17" s="235">
        <v>0.11</v>
      </c>
      <c r="AS17" s="254">
        <v>0.39</v>
      </c>
      <c r="AT17" s="255">
        <v>0.2</v>
      </c>
      <c r="AU17" s="256">
        <v>0.33</v>
      </c>
      <c r="AV17" s="255">
        <v>0.31</v>
      </c>
      <c r="AW17" s="256">
        <v>1</v>
      </c>
      <c r="AX17" s="257">
        <v>0.1125</v>
      </c>
      <c r="AY17" s="256">
        <v>0.56299999999999994</v>
      </c>
      <c r="AZ17" s="257">
        <v>3.7499999999999999E-2</v>
      </c>
      <c r="BA17" s="256">
        <v>0.28599999999999998</v>
      </c>
      <c r="BB17" s="257">
        <v>0.05</v>
      </c>
      <c r="BC17" s="256">
        <v>0.26300000000000001</v>
      </c>
      <c r="BD17" s="258">
        <v>0.09</v>
      </c>
      <c r="BE17" s="256">
        <v>0.505</v>
      </c>
      <c r="BF17" s="258">
        <v>0.08</v>
      </c>
      <c r="BG17" s="256">
        <v>0.44600000000000001</v>
      </c>
      <c r="BH17" s="209"/>
      <c r="BI17" s="209"/>
      <c r="BJ17" s="209"/>
      <c r="BK17" s="209"/>
      <c r="BL17" s="209"/>
      <c r="BM17" s="209"/>
      <c r="BN17" s="209"/>
      <c r="BO17" s="209"/>
      <c r="BP17" s="209"/>
      <c r="BQ17" s="209"/>
      <c r="BR17" s="209"/>
      <c r="BS17" s="209"/>
      <c r="BT17" s="209"/>
      <c r="BU17" s="209"/>
      <c r="BV17" s="209"/>
      <c r="BW17" s="209"/>
      <c r="BX17" s="209"/>
      <c r="BY17" s="209"/>
      <c r="BZ17" s="209"/>
      <c r="CA17" s="209"/>
      <c r="CB17" s="209"/>
      <c r="CC17" s="209"/>
      <c r="CD17" s="209"/>
      <c r="CE17" s="209"/>
      <c r="CF17" s="209"/>
      <c r="CG17" s="209"/>
      <c r="CH17" s="209"/>
      <c r="CI17" s="209"/>
      <c r="CJ17" s="209"/>
      <c r="CK17" s="209"/>
      <c r="CL17" s="209"/>
      <c r="CM17" s="209"/>
      <c r="CN17" s="209"/>
      <c r="CO17" s="209"/>
      <c r="CP17" s="209"/>
      <c r="CQ17" s="209"/>
      <c r="CR17" s="209"/>
      <c r="CS17" s="209"/>
      <c r="CT17" s="209"/>
      <c r="CU17" s="209"/>
      <c r="CV17" s="209"/>
      <c r="CW17" s="209"/>
      <c r="CX17" s="209"/>
      <c r="CY17" s="209"/>
      <c r="CZ17" s="209"/>
      <c r="DA17" s="209"/>
      <c r="DB17" s="209"/>
      <c r="DC17" s="209"/>
      <c r="DD17" s="209"/>
      <c r="DE17" s="209"/>
      <c r="DF17" s="209"/>
      <c r="DG17" s="209"/>
      <c r="DH17" s="209"/>
      <c r="DI17" s="209"/>
      <c r="DJ17" s="209"/>
      <c r="DK17" s="209"/>
      <c r="DL17" s="209"/>
      <c r="DM17" s="209"/>
      <c r="DN17" s="209"/>
      <c r="DO17" s="209"/>
      <c r="DP17" s="209"/>
      <c r="DQ17" s="209"/>
      <c r="DR17" s="209"/>
      <c r="DS17" s="209"/>
      <c r="DT17" s="209"/>
      <c r="DU17" s="209"/>
      <c r="DV17" s="209"/>
      <c r="DW17" s="209"/>
      <c r="DX17" s="209"/>
      <c r="DY17" s="209"/>
      <c r="DZ17" s="209"/>
      <c r="EA17" s="209"/>
      <c r="EB17" s="209"/>
      <c r="EC17" s="209"/>
      <c r="ED17" s="209"/>
      <c r="EE17" s="209"/>
      <c r="EF17" s="209"/>
      <c r="EG17" s="209"/>
      <c r="EH17" s="209"/>
      <c r="EI17" s="209"/>
      <c r="EJ17" s="209"/>
      <c r="EK17" s="209"/>
      <c r="EL17" s="209"/>
      <c r="EM17" s="209"/>
      <c r="EN17" s="209"/>
      <c r="EO17" s="209"/>
      <c r="EP17" s="209"/>
      <c r="EQ17" s="209"/>
      <c r="ER17" s="209"/>
      <c r="ES17" s="209"/>
      <c r="ET17" s="209"/>
      <c r="EU17" s="209"/>
      <c r="EV17" s="209"/>
      <c r="EW17" s="209"/>
      <c r="EX17" s="209"/>
      <c r="EY17" s="209"/>
      <c r="EZ17" s="209"/>
      <c r="FA17" s="209"/>
      <c r="FB17" s="209"/>
      <c r="FC17" s="209"/>
      <c r="FD17" s="209"/>
      <c r="FE17" s="209"/>
      <c r="FF17" s="209"/>
      <c r="FG17" s="209"/>
      <c r="FH17" s="209"/>
      <c r="FI17" s="209"/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  <c r="GH17" s="209"/>
      <c r="GI17" s="209"/>
      <c r="GJ17" s="209"/>
      <c r="GK17" s="209"/>
      <c r="GL17" s="209"/>
      <c r="GM17" s="209"/>
      <c r="GN17" s="209"/>
      <c r="GO17" s="209"/>
      <c r="GP17" s="209"/>
      <c r="GQ17" s="209"/>
      <c r="GR17" s="209"/>
      <c r="GS17" s="209"/>
      <c r="GT17" s="209"/>
      <c r="GU17" s="209"/>
      <c r="GV17" s="209"/>
      <c r="GW17" s="209"/>
      <c r="GX17" s="209"/>
      <c r="GY17" s="209"/>
      <c r="GZ17" s="209"/>
      <c r="HA17" s="209"/>
      <c r="HB17" s="209"/>
      <c r="HC17" s="209"/>
      <c r="HD17" s="209"/>
      <c r="HE17" s="209"/>
      <c r="HF17" s="209"/>
      <c r="HG17" s="209"/>
      <c r="HH17" s="209"/>
      <c r="HI17" s="209"/>
      <c r="HJ17" s="209"/>
      <c r="HK17" s="209"/>
      <c r="HL17" s="209"/>
      <c r="HM17" s="209"/>
      <c r="HN17" s="209"/>
      <c r="HO17" s="209"/>
      <c r="HP17" s="209"/>
      <c r="HQ17" s="209"/>
      <c r="HR17" s="209"/>
      <c r="HS17" s="209"/>
      <c r="HT17" s="209"/>
      <c r="HU17" s="209"/>
      <c r="HV17" s="209"/>
      <c r="HW17" s="209"/>
      <c r="HX17" s="209"/>
      <c r="HY17" s="209"/>
      <c r="HZ17" s="209"/>
      <c r="IA17" s="209"/>
      <c r="IB17" s="209"/>
      <c r="IC17" s="209"/>
      <c r="ID17" s="209"/>
      <c r="IE17" s="209"/>
      <c r="IF17" s="209"/>
      <c r="IG17" s="209"/>
      <c r="IH17" s="209"/>
      <c r="II17" s="209"/>
      <c r="IJ17" s="209"/>
      <c r="IK17" s="209"/>
      <c r="IL17" s="209"/>
      <c r="IM17" s="209"/>
      <c r="IN17" s="209"/>
      <c r="IO17" s="209"/>
      <c r="IP17" s="209"/>
      <c r="IQ17" s="209"/>
      <c r="IR17" s="209"/>
      <c r="IS17" s="209"/>
      <c r="IT17" s="209"/>
      <c r="IU17" s="209"/>
      <c r="IV17" s="209"/>
    </row>
    <row r="18" spans="1:256" s="210" customFormat="1" ht="15" x14ac:dyDescent="0.25">
      <c r="A18" s="203" t="s">
        <v>102</v>
      </c>
      <c r="B18" s="235">
        <v>0</v>
      </c>
      <c r="C18" s="247">
        <v>0</v>
      </c>
      <c r="D18" s="248">
        <v>0</v>
      </c>
      <c r="E18" s="249">
        <v>0</v>
      </c>
      <c r="F18" s="235">
        <v>0</v>
      </c>
      <c r="G18" s="247">
        <v>0</v>
      </c>
      <c r="H18" s="235"/>
      <c r="I18" s="247"/>
      <c r="J18" s="235"/>
      <c r="K18" s="247"/>
      <c r="L18" s="235"/>
      <c r="M18" s="247"/>
      <c r="N18" s="235"/>
      <c r="O18" s="247"/>
      <c r="P18" s="235"/>
      <c r="Q18" s="247"/>
      <c r="R18" s="235">
        <v>0</v>
      </c>
      <c r="S18" s="247">
        <v>0</v>
      </c>
      <c r="T18" s="235">
        <v>1</v>
      </c>
      <c r="U18" s="247">
        <v>0</v>
      </c>
      <c r="V18" s="235">
        <v>0</v>
      </c>
      <c r="W18" s="247">
        <v>0</v>
      </c>
      <c r="X18" s="235">
        <v>1</v>
      </c>
      <c r="Y18" s="247">
        <v>0</v>
      </c>
      <c r="Z18" s="250">
        <v>0.8</v>
      </c>
      <c r="AA18" s="251">
        <v>0.67</v>
      </c>
      <c r="AB18" s="247">
        <v>0.8</v>
      </c>
      <c r="AC18" s="235">
        <v>0</v>
      </c>
      <c r="AD18" s="235">
        <v>0.7</v>
      </c>
      <c r="AE18" s="247">
        <v>1</v>
      </c>
      <c r="AF18" s="235">
        <v>0.9</v>
      </c>
      <c r="AG18" s="247">
        <v>0</v>
      </c>
      <c r="AH18" s="235">
        <v>0.4</v>
      </c>
      <c r="AI18" s="247">
        <v>0.33</v>
      </c>
      <c r="AJ18" s="235">
        <v>0</v>
      </c>
      <c r="AK18" s="247">
        <v>0.4</v>
      </c>
      <c r="AL18" s="235">
        <v>0</v>
      </c>
      <c r="AM18" s="247">
        <v>0.6</v>
      </c>
      <c r="AN18" s="235">
        <v>0</v>
      </c>
      <c r="AO18" s="247">
        <v>0.6</v>
      </c>
      <c r="AP18" s="235">
        <v>0.3</v>
      </c>
      <c r="AQ18" s="247">
        <v>0.14000000000000001</v>
      </c>
      <c r="AR18" s="235">
        <v>0.15</v>
      </c>
      <c r="AS18" s="254">
        <v>0.28999999999999998</v>
      </c>
      <c r="AT18" s="255">
        <v>0</v>
      </c>
      <c r="AU18" s="256">
        <v>0.5</v>
      </c>
      <c r="AV18" s="255">
        <v>0</v>
      </c>
      <c r="AW18" s="256">
        <v>0</v>
      </c>
      <c r="AX18" s="257">
        <v>0.1</v>
      </c>
      <c r="AY18" s="256">
        <v>0.33300000000000002</v>
      </c>
      <c r="AZ18" s="257">
        <v>0</v>
      </c>
      <c r="BA18" s="256">
        <v>0.1</v>
      </c>
      <c r="BB18" s="257">
        <v>0</v>
      </c>
      <c r="BC18" s="256">
        <v>0.6</v>
      </c>
      <c r="BD18" s="258">
        <v>0</v>
      </c>
      <c r="BE18" s="256">
        <v>0.3</v>
      </c>
      <c r="BF18" s="258">
        <v>0</v>
      </c>
      <c r="BG18" s="256">
        <v>0.4</v>
      </c>
      <c r="BH18" s="209"/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09"/>
      <c r="CD18" s="209"/>
      <c r="CE18" s="209"/>
      <c r="CF18" s="209"/>
      <c r="CG18" s="209"/>
      <c r="CH18" s="209"/>
      <c r="CI18" s="209"/>
      <c r="CJ18" s="209"/>
      <c r="CK18" s="209"/>
      <c r="CL18" s="209"/>
      <c r="CM18" s="209"/>
      <c r="CN18" s="209"/>
      <c r="CO18" s="209"/>
      <c r="CP18" s="209"/>
      <c r="CQ18" s="209"/>
      <c r="CR18" s="209"/>
      <c r="CS18" s="209"/>
      <c r="CT18" s="209"/>
      <c r="CU18" s="209"/>
      <c r="CV18" s="209"/>
      <c r="CW18" s="209"/>
      <c r="CX18" s="209"/>
      <c r="CY18" s="209"/>
      <c r="CZ18" s="209"/>
      <c r="DA18" s="209"/>
      <c r="DB18" s="209"/>
      <c r="DC18" s="209"/>
      <c r="DD18" s="209"/>
      <c r="DE18" s="209"/>
      <c r="DF18" s="209"/>
      <c r="DG18" s="209"/>
      <c r="DH18" s="209"/>
      <c r="DI18" s="209"/>
      <c r="DJ18" s="209"/>
      <c r="DK18" s="209"/>
      <c r="DL18" s="209"/>
      <c r="DM18" s="209"/>
      <c r="DN18" s="209"/>
      <c r="DO18" s="209"/>
      <c r="DP18" s="209"/>
      <c r="DQ18" s="209"/>
      <c r="DR18" s="209"/>
      <c r="DS18" s="209"/>
      <c r="DT18" s="209"/>
      <c r="DU18" s="209"/>
      <c r="DV18" s="209"/>
      <c r="DW18" s="209"/>
      <c r="DX18" s="209"/>
      <c r="DY18" s="209"/>
      <c r="DZ18" s="209"/>
      <c r="EA18" s="209"/>
      <c r="EB18" s="209"/>
      <c r="EC18" s="209"/>
      <c r="ED18" s="209"/>
      <c r="EE18" s="209"/>
      <c r="EF18" s="209"/>
      <c r="EG18" s="209"/>
      <c r="EH18" s="209"/>
      <c r="EI18" s="209"/>
      <c r="EJ18" s="209"/>
      <c r="EK18" s="209"/>
      <c r="EL18" s="209"/>
      <c r="EM18" s="209"/>
      <c r="EN18" s="209"/>
      <c r="EO18" s="209"/>
      <c r="EP18" s="209"/>
      <c r="EQ18" s="209"/>
      <c r="ER18" s="209"/>
      <c r="ES18" s="209"/>
      <c r="ET18" s="209"/>
      <c r="EU18" s="209"/>
      <c r="EV18" s="209"/>
      <c r="EW18" s="209"/>
      <c r="EX18" s="209"/>
      <c r="EY18" s="209"/>
      <c r="EZ18" s="209"/>
      <c r="FA18" s="209"/>
      <c r="FB18" s="209"/>
      <c r="FC18" s="209"/>
      <c r="FD18" s="209"/>
      <c r="FE18" s="209"/>
      <c r="FF18" s="209"/>
      <c r="FG18" s="209"/>
      <c r="FH18" s="209"/>
      <c r="FI18" s="209"/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  <c r="GH18" s="209"/>
      <c r="GI18" s="209"/>
      <c r="GJ18" s="209"/>
      <c r="GK18" s="209"/>
      <c r="GL18" s="209"/>
      <c r="GM18" s="209"/>
      <c r="GN18" s="209"/>
      <c r="GO18" s="209"/>
      <c r="GP18" s="209"/>
      <c r="GQ18" s="209"/>
      <c r="GR18" s="209"/>
      <c r="GS18" s="209"/>
      <c r="GT18" s="209"/>
      <c r="GU18" s="209"/>
      <c r="GV18" s="209"/>
      <c r="GW18" s="209"/>
      <c r="GX18" s="209"/>
      <c r="GY18" s="209"/>
      <c r="GZ18" s="209"/>
      <c r="HA18" s="209"/>
      <c r="HB18" s="209"/>
      <c r="HC18" s="209"/>
      <c r="HD18" s="209"/>
      <c r="HE18" s="209"/>
      <c r="HF18" s="209"/>
      <c r="HG18" s="209"/>
      <c r="HH18" s="209"/>
      <c r="HI18" s="209"/>
      <c r="HJ18" s="209"/>
      <c r="HK18" s="209"/>
      <c r="HL18" s="209"/>
      <c r="HM18" s="209"/>
      <c r="HN18" s="209"/>
      <c r="HO18" s="209"/>
      <c r="HP18" s="209"/>
      <c r="HQ18" s="209"/>
      <c r="HR18" s="209"/>
      <c r="HS18" s="209"/>
      <c r="HT18" s="209"/>
      <c r="HU18" s="209"/>
      <c r="HV18" s="209"/>
      <c r="HW18" s="209"/>
      <c r="HX18" s="209"/>
      <c r="HY18" s="209"/>
      <c r="HZ18" s="209"/>
      <c r="IA18" s="209"/>
      <c r="IB18" s="209"/>
      <c r="IC18" s="209"/>
      <c r="ID18" s="209"/>
      <c r="IE18" s="209"/>
      <c r="IF18" s="209"/>
      <c r="IG18" s="209"/>
      <c r="IH18" s="209"/>
      <c r="II18" s="209"/>
      <c r="IJ18" s="209"/>
      <c r="IK18" s="209"/>
      <c r="IL18" s="209"/>
      <c r="IM18" s="209"/>
      <c r="IN18" s="209"/>
      <c r="IO18" s="209"/>
      <c r="IP18" s="209"/>
      <c r="IQ18" s="209"/>
      <c r="IR18" s="209"/>
      <c r="IS18" s="209"/>
      <c r="IT18" s="209"/>
      <c r="IU18" s="209"/>
      <c r="IV18" s="209"/>
    </row>
    <row r="19" spans="1:256" s="210" customFormat="1" ht="15" x14ac:dyDescent="0.25">
      <c r="A19" s="203" t="s">
        <v>103</v>
      </c>
      <c r="B19" s="235">
        <v>0.62</v>
      </c>
      <c r="C19" s="247">
        <v>0.2</v>
      </c>
      <c r="D19" s="248">
        <v>0.05</v>
      </c>
      <c r="E19" s="249">
        <v>0.85</v>
      </c>
      <c r="F19" s="235">
        <v>2.3800000000000002E-2</v>
      </c>
      <c r="G19" s="247">
        <v>0.28070000000000001</v>
      </c>
      <c r="H19" s="235"/>
      <c r="I19" s="247"/>
      <c r="J19" s="235"/>
      <c r="K19" s="247"/>
      <c r="L19" s="235"/>
      <c r="M19" s="247"/>
      <c r="N19" s="235"/>
      <c r="O19" s="247"/>
      <c r="P19" s="235"/>
      <c r="Q19" s="247"/>
      <c r="R19" s="235">
        <v>0.25</v>
      </c>
      <c r="S19" s="247">
        <v>0.23</v>
      </c>
      <c r="T19" s="235">
        <v>0.92</v>
      </c>
      <c r="U19" s="247">
        <v>0</v>
      </c>
      <c r="V19" s="235">
        <v>1</v>
      </c>
      <c r="W19" s="247">
        <v>0</v>
      </c>
      <c r="X19" s="235">
        <v>0.39</v>
      </c>
      <c r="Y19" s="247">
        <v>0.33</v>
      </c>
      <c r="Z19" s="250">
        <v>0.67</v>
      </c>
      <c r="AA19" s="251">
        <v>0.64</v>
      </c>
      <c r="AB19" s="247">
        <v>0.65</v>
      </c>
      <c r="AC19" s="235">
        <v>0</v>
      </c>
      <c r="AD19" s="235">
        <v>0.38</v>
      </c>
      <c r="AE19" s="247">
        <v>0.45</v>
      </c>
      <c r="AF19" s="235">
        <v>0.63</v>
      </c>
      <c r="AG19" s="247">
        <v>0.27</v>
      </c>
      <c r="AH19" s="235">
        <v>0.1</v>
      </c>
      <c r="AI19" s="247">
        <v>0.43</v>
      </c>
      <c r="AJ19" s="235">
        <v>0.16</v>
      </c>
      <c r="AK19" s="247">
        <v>0.43</v>
      </c>
      <c r="AL19" s="235">
        <v>0.12</v>
      </c>
      <c r="AM19" s="247">
        <v>0.38</v>
      </c>
      <c r="AN19" s="235">
        <v>0.35</v>
      </c>
      <c r="AO19" s="247">
        <v>0.37</v>
      </c>
      <c r="AP19" s="235">
        <v>0.56000000000000005</v>
      </c>
      <c r="AQ19" s="247">
        <v>0.42</v>
      </c>
      <c r="AR19" s="235">
        <v>0.61</v>
      </c>
      <c r="AS19" s="254" t="s">
        <v>210</v>
      </c>
      <c r="AT19" s="255">
        <v>0.33</v>
      </c>
      <c r="AU19" s="256">
        <v>0.38</v>
      </c>
      <c r="AV19" s="255">
        <v>0.41</v>
      </c>
      <c r="AW19" s="256">
        <v>0.4</v>
      </c>
      <c r="AX19" s="257">
        <v>0.36840000000000001</v>
      </c>
      <c r="AY19" s="256">
        <v>0.36099999999999999</v>
      </c>
      <c r="AZ19" s="257">
        <v>0.1111</v>
      </c>
      <c r="BA19" s="256">
        <v>0.51300000000000001</v>
      </c>
      <c r="BB19" s="257">
        <v>0.33650000000000002</v>
      </c>
      <c r="BC19" s="256">
        <v>0.379</v>
      </c>
      <c r="BD19" s="258">
        <v>0.46250000000000002</v>
      </c>
      <c r="BE19" s="256">
        <v>0.33700000000000002</v>
      </c>
      <c r="BF19" s="258">
        <v>0.4783</v>
      </c>
      <c r="BG19" s="256">
        <v>0.27100000000000002</v>
      </c>
      <c r="BH19" s="209"/>
      <c r="BI19" s="209"/>
      <c r="BJ19" s="209"/>
      <c r="BK19" s="209"/>
      <c r="BL19" s="209"/>
      <c r="BM19" s="209"/>
      <c r="BN19" s="209"/>
      <c r="BO19" s="209"/>
      <c r="BP19" s="209"/>
      <c r="BQ19" s="209"/>
      <c r="BR19" s="209"/>
      <c r="BS19" s="209"/>
      <c r="BT19" s="209"/>
      <c r="BU19" s="209"/>
      <c r="BV19" s="209"/>
      <c r="BW19" s="209"/>
      <c r="BX19" s="209"/>
      <c r="BY19" s="209"/>
      <c r="BZ19" s="209"/>
      <c r="CA19" s="209"/>
      <c r="CB19" s="209"/>
      <c r="CC19" s="209"/>
      <c r="CD19" s="209"/>
      <c r="CE19" s="209"/>
      <c r="CF19" s="209"/>
      <c r="CG19" s="209"/>
      <c r="CH19" s="209"/>
      <c r="CI19" s="209"/>
      <c r="CJ19" s="209"/>
      <c r="CK19" s="209"/>
      <c r="CL19" s="209"/>
      <c r="CM19" s="209"/>
      <c r="CN19" s="209"/>
      <c r="CO19" s="209"/>
      <c r="CP19" s="209"/>
      <c r="CQ19" s="209"/>
      <c r="CR19" s="209"/>
      <c r="CS19" s="209"/>
      <c r="CT19" s="209"/>
      <c r="CU19" s="209"/>
      <c r="CV19" s="209"/>
      <c r="CW19" s="209"/>
      <c r="CX19" s="209"/>
      <c r="CY19" s="209"/>
      <c r="CZ19" s="209"/>
      <c r="DA19" s="209"/>
      <c r="DB19" s="209"/>
      <c r="DC19" s="209"/>
      <c r="DD19" s="209"/>
      <c r="DE19" s="209"/>
      <c r="DF19" s="209"/>
      <c r="DG19" s="209"/>
      <c r="DH19" s="209"/>
      <c r="DI19" s="209"/>
      <c r="DJ19" s="209"/>
      <c r="DK19" s="209"/>
      <c r="DL19" s="209"/>
      <c r="DM19" s="209"/>
      <c r="DN19" s="209"/>
      <c r="DO19" s="209"/>
      <c r="DP19" s="209"/>
      <c r="DQ19" s="209"/>
      <c r="DR19" s="209"/>
      <c r="DS19" s="209"/>
      <c r="DT19" s="209"/>
      <c r="DU19" s="209"/>
      <c r="DV19" s="209"/>
      <c r="DW19" s="209"/>
      <c r="DX19" s="209"/>
      <c r="DY19" s="209"/>
      <c r="DZ19" s="209"/>
      <c r="EA19" s="209"/>
      <c r="EB19" s="209"/>
      <c r="EC19" s="209"/>
      <c r="ED19" s="209"/>
      <c r="EE19" s="209"/>
      <c r="EF19" s="209"/>
      <c r="EG19" s="209"/>
      <c r="EH19" s="209"/>
      <c r="EI19" s="209"/>
      <c r="EJ19" s="209"/>
      <c r="EK19" s="209"/>
      <c r="EL19" s="209"/>
      <c r="EM19" s="209"/>
      <c r="EN19" s="209"/>
      <c r="EO19" s="209"/>
      <c r="EP19" s="209"/>
      <c r="EQ19" s="209"/>
      <c r="ER19" s="209"/>
      <c r="ES19" s="209"/>
      <c r="ET19" s="209"/>
      <c r="EU19" s="209"/>
      <c r="EV19" s="209"/>
      <c r="EW19" s="209"/>
      <c r="EX19" s="209"/>
      <c r="EY19" s="209"/>
      <c r="EZ19" s="209"/>
      <c r="FA19" s="209"/>
      <c r="FB19" s="209"/>
      <c r="FC19" s="209"/>
      <c r="FD19" s="209"/>
      <c r="FE19" s="209"/>
      <c r="FF19" s="209"/>
      <c r="FG19" s="209"/>
      <c r="FH19" s="209"/>
      <c r="FI19" s="209"/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  <c r="GH19" s="209"/>
      <c r="GI19" s="209"/>
      <c r="GJ19" s="209"/>
      <c r="GK19" s="209"/>
      <c r="GL19" s="209"/>
      <c r="GM19" s="209"/>
      <c r="GN19" s="209"/>
      <c r="GO19" s="209"/>
      <c r="GP19" s="209"/>
      <c r="GQ19" s="209"/>
      <c r="GR19" s="209"/>
      <c r="GS19" s="209"/>
      <c r="GT19" s="209"/>
      <c r="GU19" s="209"/>
      <c r="GV19" s="209"/>
      <c r="GW19" s="209"/>
      <c r="GX19" s="209"/>
      <c r="GY19" s="209"/>
      <c r="GZ19" s="209"/>
      <c r="HA19" s="209"/>
      <c r="HB19" s="209"/>
      <c r="HC19" s="209"/>
      <c r="HD19" s="209"/>
      <c r="HE19" s="209"/>
      <c r="HF19" s="209"/>
      <c r="HG19" s="209"/>
      <c r="HH19" s="209"/>
      <c r="HI19" s="209"/>
      <c r="HJ19" s="209"/>
      <c r="HK19" s="209"/>
      <c r="HL19" s="209"/>
      <c r="HM19" s="209"/>
      <c r="HN19" s="209"/>
      <c r="HO19" s="209"/>
      <c r="HP19" s="209"/>
      <c r="HQ19" s="209"/>
      <c r="HR19" s="209"/>
      <c r="HS19" s="209"/>
      <c r="HT19" s="209"/>
      <c r="HU19" s="209"/>
      <c r="HV19" s="209"/>
      <c r="HW19" s="209"/>
      <c r="HX19" s="209"/>
      <c r="HY19" s="209"/>
      <c r="HZ19" s="209"/>
      <c r="IA19" s="209"/>
      <c r="IB19" s="209"/>
      <c r="IC19" s="209"/>
      <c r="ID19" s="209"/>
      <c r="IE19" s="209"/>
      <c r="IF19" s="209"/>
      <c r="IG19" s="209"/>
      <c r="IH19" s="209"/>
      <c r="II19" s="209"/>
      <c r="IJ19" s="209"/>
      <c r="IK19" s="209"/>
      <c r="IL19" s="209"/>
      <c r="IM19" s="209"/>
      <c r="IN19" s="209"/>
      <c r="IO19" s="209"/>
      <c r="IP19" s="209"/>
      <c r="IQ19" s="209"/>
      <c r="IR19" s="209"/>
      <c r="IS19" s="209"/>
      <c r="IT19" s="209"/>
      <c r="IU19" s="209"/>
      <c r="IV19" s="209"/>
    </row>
    <row r="20" spans="1:256" s="210" customFormat="1" ht="15" x14ac:dyDescent="0.25">
      <c r="A20" s="203" t="s">
        <v>211</v>
      </c>
      <c r="B20" s="235">
        <v>1</v>
      </c>
      <c r="C20" s="247">
        <v>0</v>
      </c>
      <c r="D20" s="248">
        <v>1</v>
      </c>
      <c r="E20" s="249">
        <v>1</v>
      </c>
      <c r="F20" s="235">
        <v>0</v>
      </c>
      <c r="G20" s="247">
        <v>0.2019</v>
      </c>
      <c r="H20" s="235"/>
      <c r="I20" s="247"/>
      <c r="J20" s="235"/>
      <c r="K20" s="247"/>
      <c r="L20" s="235"/>
      <c r="M20" s="247"/>
      <c r="N20" s="235"/>
      <c r="O20" s="247"/>
      <c r="P20" s="235"/>
      <c r="Q20" s="247"/>
      <c r="R20" s="235">
        <v>1</v>
      </c>
      <c r="S20" s="247">
        <v>0</v>
      </c>
      <c r="T20" s="235">
        <v>1</v>
      </c>
      <c r="U20" s="247">
        <v>0</v>
      </c>
      <c r="V20" s="235">
        <v>1</v>
      </c>
      <c r="W20" s="247">
        <v>0</v>
      </c>
      <c r="X20" s="235">
        <v>0</v>
      </c>
      <c r="Y20" s="247">
        <v>0</v>
      </c>
      <c r="Z20" s="250">
        <v>0.21</v>
      </c>
      <c r="AA20" s="251">
        <v>0.83</v>
      </c>
      <c r="AB20" s="247">
        <v>0.45</v>
      </c>
      <c r="AC20" s="235">
        <v>0</v>
      </c>
      <c r="AD20" s="235">
        <v>0.12</v>
      </c>
      <c r="AE20" s="247">
        <v>0.37</v>
      </c>
      <c r="AF20" s="235">
        <v>0.1</v>
      </c>
      <c r="AG20" s="247">
        <v>0</v>
      </c>
      <c r="AH20" s="235">
        <v>7.0000000000000007E-2</v>
      </c>
      <c r="AI20" s="247">
        <v>0.09</v>
      </c>
      <c r="AJ20" s="235">
        <v>0</v>
      </c>
      <c r="AK20" s="247">
        <v>0.35</v>
      </c>
      <c r="AL20" s="235">
        <v>0</v>
      </c>
      <c r="AM20" s="247">
        <v>0.46</v>
      </c>
      <c r="AN20" s="235">
        <v>0.09</v>
      </c>
      <c r="AO20" s="247">
        <v>0.38</v>
      </c>
      <c r="AP20" s="235">
        <v>0.01</v>
      </c>
      <c r="AQ20" s="247">
        <v>0.25</v>
      </c>
      <c r="AR20" s="235">
        <v>0.05</v>
      </c>
      <c r="AS20" s="254">
        <v>0.26</v>
      </c>
      <c r="AT20" s="255">
        <v>0</v>
      </c>
      <c r="AU20" s="256">
        <v>0.4</v>
      </c>
      <c r="AV20" s="255">
        <v>0</v>
      </c>
      <c r="AW20" s="256">
        <v>0.35</v>
      </c>
      <c r="AX20" s="257">
        <v>0</v>
      </c>
      <c r="AY20" s="256">
        <v>0.30099999999999999</v>
      </c>
      <c r="AZ20" s="257">
        <v>0</v>
      </c>
      <c r="BA20" s="256">
        <v>0.45200000000000001</v>
      </c>
      <c r="BB20" s="257">
        <v>0</v>
      </c>
      <c r="BC20" s="256">
        <v>0.35799999999999998</v>
      </c>
      <c r="BD20" s="258">
        <v>9.8799999999999999E-2</v>
      </c>
      <c r="BE20" s="256">
        <v>0.151</v>
      </c>
      <c r="BF20" s="258">
        <v>0</v>
      </c>
      <c r="BG20" s="256">
        <v>0.16</v>
      </c>
      <c r="BH20" s="209"/>
      <c r="BI20" s="209"/>
      <c r="BJ20" s="209"/>
      <c r="BK20" s="209"/>
      <c r="BL20" s="209"/>
      <c r="BM20" s="209"/>
      <c r="BN20" s="209"/>
      <c r="BO20" s="209"/>
      <c r="BP20" s="209"/>
      <c r="BQ20" s="209"/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9"/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209"/>
      <c r="CZ20" s="209"/>
      <c r="DA20" s="209"/>
      <c r="DB20" s="209"/>
      <c r="DC20" s="209"/>
      <c r="DD20" s="209"/>
      <c r="DE20" s="209"/>
      <c r="DF20" s="209"/>
      <c r="DG20" s="209"/>
      <c r="DH20" s="209"/>
      <c r="DI20" s="209"/>
      <c r="DJ20" s="209"/>
      <c r="DK20" s="209"/>
      <c r="DL20" s="209"/>
      <c r="DM20" s="209"/>
      <c r="DN20" s="209"/>
      <c r="DO20" s="209"/>
      <c r="DP20" s="209"/>
      <c r="DQ20" s="209"/>
      <c r="DR20" s="209"/>
      <c r="DS20" s="209"/>
      <c r="DT20" s="209"/>
      <c r="DU20" s="209"/>
      <c r="DV20" s="209"/>
      <c r="DW20" s="209"/>
      <c r="DX20" s="209"/>
      <c r="DY20" s="209"/>
      <c r="DZ20" s="209"/>
      <c r="EA20" s="209"/>
      <c r="EB20" s="209"/>
      <c r="EC20" s="209"/>
      <c r="ED20" s="209"/>
      <c r="EE20" s="209"/>
      <c r="EF20" s="209"/>
      <c r="EG20" s="209"/>
      <c r="EH20" s="209"/>
      <c r="EI20" s="209"/>
      <c r="EJ20" s="209"/>
      <c r="EK20" s="209"/>
      <c r="EL20" s="209"/>
      <c r="EM20" s="209"/>
      <c r="EN20" s="209"/>
      <c r="EO20" s="209"/>
      <c r="EP20" s="209"/>
      <c r="EQ20" s="209"/>
      <c r="ER20" s="209"/>
      <c r="ES20" s="209"/>
      <c r="ET20" s="209"/>
      <c r="EU20" s="209"/>
      <c r="EV20" s="209"/>
      <c r="EW20" s="209"/>
      <c r="EX20" s="209"/>
      <c r="EY20" s="209"/>
      <c r="EZ20" s="209"/>
      <c r="FA20" s="209"/>
      <c r="FB20" s="209"/>
      <c r="FC20" s="209"/>
      <c r="FD20" s="209"/>
      <c r="FE20" s="209"/>
      <c r="FF20" s="209"/>
      <c r="FG20" s="209"/>
      <c r="FH20" s="209"/>
      <c r="FI20" s="209"/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  <c r="GH20" s="209"/>
      <c r="GI20" s="209"/>
      <c r="GJ20" s="209"/>
      <c r="GK20" s="209"/>
      <c r="GL20" s="209"/>
      <c r="GM20" s="209"/>
      <c r="GN20" s="209"/>
      <c r="GO20" s="209"/>
      <c r="GP20" s="209"/>
      <c r="GQ20" s="209"/>
      <c r="GR20" s="209"/>
      <c r="GS20" s="209"/>
      <c r="GT20" s="209"/>
      <c r="GU20" s="209"/>
      <c r="GV20" s="209"/>
      <c r="GW20" s="209"/>
      <c r="GX20" s="209"/>
      <c r="GY20" s="209"/>
      <c r="GZ20" s="209"/>
      <c r="HA20" s="209"/>
      <c r="HB20" s="209"/>
      <c r="HC20" s="209"/>
      <c r="HD20" s="209"/>
      <c r="HE20" s="209"/>
      <c r="HF20" s="209"/>
      <c r="HG20" s="209"/>
      <c r="HH20" s="209"/>
      <c r="HI20" s="209"/>
      <c r="HJ20" s="209"/>
      <c r="HK20" s="209"/>
      <c r="HL20" s="209"/>
      <c r="HM20" s="209"/>
      <c r="HN20" s="209"/>
      <c r="HO20" s="209"/>
      <c r="HP20" s="209"/>
      <c r="HQ20" s="209"/>
      <c r="HR20" s="209"/>
      <c r="HS20" s="209"/>
      <c r="HT20" s="209"/>
      <c r="HU20" s="209"/>
      <c r="HV20" s="209"/>
      <c r="HW20" s="209"/>
      <c r="HX20" s="209"/>
      <c r="HY20" s="209"/>
      <c r="HZ20" s="209"/>
      <c r="IA20" s="209"/>
      <c r="IB20" s="209"/>
      <c r="IC20" s="209"/>
      <c r="ID20" s="209"/>
      <c r="IE20" s="209"/>
      <c r="IF20" s="209"/>
      <c r="IG20" s="209"/>
      <c r="IH20" s="209"/>
      <c r="II20" s="209"/>
      <c r="IJ20" s="209"/>
      <c r="IK20" s="209"/>
      <c r="IL20" s="209"/>
      <c r="IM20" s="209"/>
      <c r="IN20" s="209"/>
      <c r="IO20" s="209"/>
      <c r="IP20" s="209"/>
      <c r="IQ20" s="209"/>
      <c r="IR20" s="209"/>
      <c r="IS20" s="209"/>
      <c r="IT20" s="209"/>
      <c r="IU20" s="209"/>
      <c r="IV20" s="209"/>
    </row>
    <row r="21" spans="1:256" s="210" customFormat="1" ht="15" x14ac:dyDescent="0.25">
      <c r="A21" s="203" t="s">
        <v>105</v>
      </c>
      <c r="B21" s="235">
        <v>0.63</v>
      </c>
      <c r="C21" s="247">
        <v>0</v>
      </c>
      <c r="D21" s="248">
        <v>0</v>
      </c>
      <c r="E21" s="249">
        <v>0.67</v>
      </c>
      <c r="F21" s="235">
        <v>6.6699999999999995E-2</v>
      </c>
      <c r="G21" s="247">
        <v>0</v>
      </c>
      <c r="H21" s="235"/>
      <c r="I21" s="247"/>
      <c r="J21" s="235"/>
      <c r="K21" s="247"/>
      <c r="L21" s="235"/>
      <c r="M21" s="247"/>
      <c r="N21" s="235"/>
      <c r="O21" s="247"/>
      <c r="P21" s="235"/>
      <c r="Q21" s="247"/>
      <c r="R21" s="235">
        <v>0</v>
      </c>
      <c r="S21" s="247">
        <v>0</v>
      </c>
      <c r="T21" s="235">
        <v>0.57999999999999996</v>
      </c>
      <c r="U21" s="247">
        <v>0</v>
      </c>
      <c r="V21" s="235">
        <v>0.53</v>
      </c>
      <c r="W21" s="247">
        <v>0</v>
      </c>
      <c r="X21" s="235">
        <v>0</v>
      </c>
      <c r="Y21" s="247">
        <v>0.39</v>
      </c>
      <c r="Z21" s="250">
        <v>0.5</v>
      </c>
      <c r="AA21" s="251">
        <v>0.52</v>
      </c>
      <c r="AB21" s="247">
        <v>0.56000000000000005</v>
      </c>
      <c r="AC21" s="235">
        <v>0</v>
      </c>
      <c r="AD21" s="235">
        <v>0.45</v>
      </c>
      <c r="AE21" s="247">
        <v>0.43</v>
      </c>
      <c r="AF21" s="235">
        <v>0.25</v>
      </c>
      <c r="AG21" s="247">
        <v>0.93</v>
      </c>
      <c r="AH21" s="235">
        <v>0</v>
      </c>
      <c r="AI21" s="247">
        <v>0</v>
      </c>
      <c r="AJ21" s="235">
        <v>0</v>
      </c>
      <c r="AK21" s="247">
        <v>0</v>
      </c>
      <c r="AL21" s="235">
        <v>0</v>
      </c>
      <c r="AM21" s="247">
        <v>0</v>
      </c>
      <c r="AN21" s="235">
        <v>0</v>
      </c>
      <c r="AO21" s="247">
        <v>0</v>
      </c>
      <c r="AP21" s="235">
        <v>0.1</v>
      </c>
      <c r="AQ21" s="247">
        <v>0.22</v>
      </c>
      <c r="AR21" s="235">
        <v>0</v>
      </c>
      <c r="AS21" s="254">
        <v>0.46</v>
      </c>
      <c r="AT21" s="255">
        <v>0.08</v>
      </c>
      <c r="AU21" s="256">
        <v>0.41</v>
      </c>
      <c r="AV21" s="255">
        <v>0</v>
      </c>
      <c r="AW21" s="256">
        <v>0.38</v>
      </c>
      <c r="AX21" s="257">
        <v>0</v>
      </c>
      <c r="AY21" s="256">
        <v>0.7</v>
      </c>
      <c r="AZ21" s="257">
        <v>0</v>
      </c>
      <c r="BA21" s="256">
        <v>0.375</v>
      </c>
      <c r="BB21" s="257">
        <v>0</v>
      </c>
      <c r="BC21" s="256">
        <v>0.57999999999999996</v>
      </c>
      <c r="BD21" s="258">
        <v>0</v>
      </c>
      <c r="BE21" s="256">
        <v>0.36</v>
      </c>
      <c r="BF21" s="258">
        <v>0.08</v>
      </c>
      <c r="BG21" s="256">
        <v>0.5</v>
      </c>
      <c r="BH21" s="209"/>
      <c r="BI21" s="209"/>
      <c r="BJ21" s="209"/>
      <c r="BK21" s="209"/>
      <c r="BL21" s="209"/>
      <c r="BM21" s="209"/>
      <c r="BN21" s="209"/>
      <c r="BO21" s="209"/>
      <c r="BP21" s="209"/>
      <c r="BQ21" s="209"/>
      <c r="BR21" s="209"/>
      <c r="BS21" s="209"/>
      <c r="BT21" s="209"/>
      <c r="BU21" s="209"/>
      <c r="BV21" s="209"/>
      <c r="BW21" s="209"/>
      <c r="BX21" s="209"/>
      <c r="BY21" s="209"/>
      <c r="BZ21" s="209"/>
      <c r="CA21" s="209"/>
      <c r="CB21" s="209"/>
      <c r="CC21" s="209"/>
      <c r="CD21" s="209"/>
      <c r="CE21" s="209"/>
      <c r="CF21" s="209"/>
      <c r="CG21" s="209"/>
      <c r="CH21" s="209"/>
      <c r="CI21" s="209"/>
      <c r="CJ21" s="209"/>
      <c r="CK21" s="209"/>
      <c r="CL21" s="209"/>
      <c r="CM21" s="209"/>
      <c r="CN21" s="209"/>
      <c r="CO21" s="209"/>
      <c r="CP21" s="209"/>
      <c r="CQ21" s="209"/>
      <c r="CR21" s="209"/>
      <c r="CS21" s="209"/>
      <c r="CT21" s="209"/>
      <c r="CU21" s="209"/>
      <c r="CV21" s="209"/>
      <c r="CW21" s="209"/>
      <c r="CX21" s="209"/>
      <c r="CY21" s="209"/>
      <c r="CZ21" s="209"/>
      <c r="DA21" s="209"/>
      <c r="DB21" s="209"/>
      <c r="DC21" s="209"/>
      <c r="DD21" s="209"/>
      <c r="DE21" s="209"/>
      <c r="DF21" s="209"/>
      <c r="DG21" s="209"/>
      <c r="DH21" s="209"/>
      <c r="DI21" s="209"/>
      <c r="DJ21" s="209"/>
      <c r="DK21" s="209"/>
      <c r="DL21" s="209"/>
      <c r="DM21" s="209"/>
      <c r="DN21" s="209"/>
      <c r="DO21" s="209"/>
      <c r="DP21" s="209"/>
      <c r="DQ21" s="209"/>
      <c r="DR21" s="209"/>
      <c r="DS21" s="209"/>
      <c r="DT21" s="209"/>
      <c r="DU21" s="209"/>
      <c r="DV21" s="209"/>
      <c r="DW21" s="209"/>
      <c r="DX21" s="209"/>
      <c r="DY21" s="209"/>
      <c r="DZ21" s="209"/>
      <c r="EA21" s="209"/>
      <c r="EB21" s="209"/>
      <c r="EC21" s="209"/>
      <c r="ED21" s="209"/>
      <c r="EE21" s="209"/>
      <c r="EF21" s="209"/>
      <c r="EG21" s="209"/>
      <c r="EH21" s="209"/>
      <c r="EI21" s="209"/>
      <c r="EJ21" s="209"/>
      <c r="EK21" s="209"/>
      <c r="EL21" s="209"/>
      <c r="EM21" s="209"/>
      <c r="EN21" s="209"/>
      <c r="EO21" s="209"/>
      <c r="EP21" s="209"/>
      <c r="EQ21" s="209"/>
      <c r="ER21" s="209"/>
      <c r="ES21" s="209"/>
      <c r="ET21" s="209"/>
      <c r="EU21" s="209"/>
      <c r="EV21" s="209"/>
      <c r="EW21" s="209"/>
      <c r="EX21" s="209"/>
      <c r="EY21" s="209"/>
      <c r="EZ21" s="209"/>
      <c r="FA21" s="209"/>
      <c r="FB21" s="209"/>
      <c r="FC21" s="209"/>
      <c r="FD21" s="209"/>
      <c r="FE21" s="209"/>
      <c r="FF21" s="209"/>
      <c r="FG21" s="209"/>
      <c r="FH21" s="209"/>
      <c r="FI21" s="209"/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  <c r="GH21" s="209"/>
      <c r="GI21" s="209"/>
      <c r="GJ21" s="209"/>
      <c r="GK21" s="209"/>
      <c r="GL21" s="209"/>
      <c r="GM21" s="209"/>
      <c r="GN21" s="209"/>
      <c r="GO21" s="209"/>
      <c r="GP21" s="209"/>
      <c r="GQ21" s="209"/>
      <c r="GR21" s="209"/>
      <c r="GS21" s="209"/>
      <c r="GT21" s="209"/>
      <c r="GU21" s="209"/>
      <c r="GV21" s="209"/>
      <c r="GW21" s="209"/>
      <c r="GX21" s="209"/>
      <c r="GY21" s="209"/>
      <c r="GZ21" s="209"/>
      <c r="HA21" s="209"/>
      <c r="HB21" s="209"/>
      <c r="HC21" s="209"/>
      <c r="HD21" s="209"/>
      <c r="HE21" s="209"/>
      <c r="HF21" s="209"/>
      <c r="HG21" s="209"/>
      <c r="HH21" s="209"/>
      <c r="HI21" s="209"/>
      <c r="HJ21" s="209"/>
      <c r="HK21" s="209"/>
      <c r="HL21" s="209"/>
      <c r="HM21" s="209"/>
      <c r="HN21" s="209"/>
      <c r="HO21" s="209"/>
      <c r="HP21" s="209"/>
      <c r="HQ21" s="209"/>
      <c r="HR21" s="209"/>
      <c r="HS21" s="209"/>
      <c r="HT21" s="209"/>
      <c r="HU21" s="209"/>
      <c r="HV21" s="209"/>
      <c r="HW21" s="209"/>
      <c r="HX21" s="209"/>
      <c r="HY21" s="209"/>
      <c r="HZ21" s="209"/>
      <c r="IA21" s="209"/>
      <c r="IB21" s="209"/>
      <c r="IC21" s="209"/>
      <c r="ID21" s="209"/>
      <c r="IE21" s="209"/>
      <c r="IF21" s="209"/>
      <c r="IG21" s="209"/>
      <c r="IH21" s="209"/>
      <c r="II21" s="209"/>
      <c r="IJ21" s="209"/>
      <c r="IK21" s="209"/>
      <c r="IL21" s="209"/>
      <c r="IM21" s="209"/>
      <c r="IN21" s="209"/>
      <c r="IO21" s="209"/>
      <c r="IP21" s="209"/>
      <c r="IQ21" s="209"/>
      <c r="IR21" s="209"/>
      <c r="IS21" s="209"/>
      <c r="IT21" s="209"/>
      <c r="IU21" s="209"/>
      <c r="IV21" s="209"/>
    </row>
    <row r="22" spans="1:256" s="210" customFormat="1" ht="15" x14ac:dyDescent="0.25">
      <c r="A22" s="203" t="s">
        <v>106</v>
      </c>
      <c r="B22" s="235">
        <v>0.88</v>
      </c>
      <c r="C22" s="247">
        <v>0</v>
      </c>
      <c r="D22" s="248">
        <v>1</v>
      </c>
      <c r="E22" s="249">
        <v>1</v>
      </c>
      <c r="F22" s="235">
        <v>0.95</v>
      </c>
      <c r="G22" s="247">
        <v>0</v>
      </c>
      <c r="H22" s="235"/>
      <c r="I22" s="247"/>
      <c r="J22" s="235"/>
      <c r="K22" s="247"/>
      <c r="L22" s="235"/>
      <c r="M22" s="247"/>
      <c r="N22" s="235"/>
      <c r="O22" s="247"/>
      <c r="P22" s="235"/>
      <c r="Q22" s="247"/>
      <c r="R22" s="235">
        <v>0.87</v>
      </c>
      <c r="S22" s="247">
        <v>0</v>
      </c>
      <c r="T22" s="235">
        <v>1</v>
      </c>
      <c r="U22" s="247">
        <v>0</v>
      </c>
      <c r="V22" s="235">
        <v>1</v>
      </c>
      <c r="W22" s="247">
        <v>0</v>
      </c>
      <c r="X22" s="235">
        <v>0.94</v>
      </c>
      <c r="Y22" s="247">
        <v>0.5</v>
      </c>
      <c r="Z22" s="250">
        <v>0.65</v>
      </c>
      <c r="AA22" s="251">
        <v>0.78</v>
      </c>
      <c r="AB22" s="247">
        <v>0.81</v>
      </c>
      <c r="AC22" s="235">
        <v>0</v>
      </c>
      <c r="AD22" s="235">
        <v>0.45</v>
      </c>
      <c r="AE22" s="247">
        <v>0.55000000000000004</v>
      </c>
      <c r="AF22" s="235">
        <v>0.14000000000000001</v>
      </c>
      <c r="AG22" s="247">
        <v>0.17</v>
      </c>
      <c r="AH22" s="235">
        <v>0.09</v>
      </c>
      <c r="AI22" s="247">
        <v>0.25</v>
      </c>
      <c r="AJ22" s="235">
        <v>0.01</v>
      </c>
      <c r="AK22" s="247">
        <v>0.35</v>
      </c>
      <c r="AL22" s="235">
        <v>0.02</v>
      </c>
      <c r="AM22" s="247">
        <v>0.43</v>
      </c>
      <c r="AN22" s="235">
        <v>0.04</v>
      </c>
      <c r="AO22" s="247">
        <v>0.31</v>
      </c>
      <c r="AP22" s="235">
        <v>0</v>
      </c>
      <c r="AQ22" s="247">
        <v>0.47</v>
      </c>
      <c r="AR22" s="235">
        <v>0</v>
      </c>
      <c r="AS22" s="254">
        <v>0.44</v>
      </c>
      <c r="AT22" s="255">
        <v>0</v>
      </c>
      <c r="AU22" s="256">
        <v>0.47</v>
      </c>
      <c r="AV22" s="255">
        <v>0</v>
      </c>
      <c r="AW22" s="256">
        <v>0.36</v>
      </c>
      <c r="AX22" s="257">
        <v>0</v>
      </c>
      <c r="AY22" s="256">
        <v>0.66700000000000004</v>
      </c>
      <c r="AZ22" s="257">
        <v>0</v>
      </c>
      <c r="BA22" s="256">
        <v>0.39300000000000002</v>
      </c>
      <c r="BB22" s="257">
        <v>0</v>
      </c>
      <c r="BC22" s="256">
        <v>0.5</v>
      </c>
      <c r="BD22" s="258">
        <v>0</v>
      </c>
      <c r="BE22" s="256">
        <v>0.65600000000000003</v>
      </c>
      <c r="BF22" s="258">
        <v>2.7799999999999998E-2</v>
      </c>
      <c r="BG22" s="256">
        <v>0.6</v>
      </c>
      <c r="BH22" s="209"/>
      <c r="BI22" s="209"/>
      <c r="BJ22" s="209"/>
      <c r="BK22" s="209"/>
      <c r="BL22" s="209"/>
      <c r="BM22" s="209"/>
      <c r="BN22" s="209"/>
      <c r="BO22" s="209"/>
      <c r="BP22" s="209"/>
      <c r="BQ22" s="209"/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209"/>
      <c r="CZ22" s="209"/>
      <c r="DA22" s="209"/>
      <c r="DB22" s="209"/>
      <c r="DC22" s="209"/>
      <c r="DD22" s="209"/>
      <c r="DE22" s="209"/>
      <c r="DF22" s="209"/>
      <c r="DG22" s="209"/>
      <c r="DH22" s="209"/>
      <c r="DI22" s="209"/>
      <c r="DJ22" s="209"/>
      <c r="DK22" s="209"/>
      <c r="DL22" s="209"/>
      <c r="DM22" s="209"/>
      <c r="DN22" s="209"/>
      <c r="DO22" s="209"/>
      <c r="DP22" s="209"/>
      <c r="DQ22" s="209"/>
      <c r="DR22" s="209"/>
      <c r="DS22" s="209"/>
      <c r="DT22" s="209"/>
      <c r="DU22" s="209"/>
      <c r="DV22" s="209"/>
      <c r="DW22" s="209"/>
      <c r="DX22" s="209"/>
      <c r="DY22" s="209"/>
      <c r="DZ22" s="209"/>
      <c r="EA22" s="209"/>
      <c r="EB22" s="209"/>
      <c r="EC22" s="209"/>
      <c r="ED22" s="209"/>
      <c r="EE22" s="209"/>
      <c r="EF22" s="209"/>
      <c r="EG22" s="209"/>
      <c r="EH22" s="209"/>
      <c r="EI22" s="209"/>
      <c r="EJ22" s="209"/>
      <c r="EK22" s="209"/>
      <c r="EL22" s="209"/>
      <c r="EM22" s="209"/>
      <c r="EN22" s="209"/>
      <c r="EO22" s="209"/>
      <c r="EP22" s="209"/>
      <c r="EQ22" s="209"/>
      <c r="ER22" s="209"/>
      <c r="ES22" s="209"/>
      <c r="ET22" s="209"/>
      <c r="EU22" s="209"/>
      <c r="EV22" s="209"/>
      <c r="EW22" s="209"/>
      <c r="EX22" s="209"/>
      <c r="EY22" s="209"/>
      <c r="EZ22" s="209"/>
      <c r="FA22" s="209"/>
      <c r="FB22" s="209"/>
      <c r="FC22" s="209"/>
      <c r="FD22" s="209"/>
      <c r="FE22" s="209"/>
      <c r="FF22" s="209"/>
      <c r="FG22" s="209"/>
      <c r="FH22" s="209"/>
      <c r="FI22" s="209"/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  <c r="GH22" s="209"/>
      <c r="GI22" s="209"/>
      <c r="GJ22" s="209"/>
      <c r="GK22" s="209"/>
      <c r="GL22" s="209"/>
      <c r="GM22" s="209"/>
      <c r="GN22" s="209"/>
      <c r="GO22" s="209"/>
      <c r="GP22" s="209"/>
      <c r="GQ22" s="209"/>
      <c r="GR22" s="209"/>
      <c r="GS22" s="209"/>
      <c r="GT22" s="209"/>
      <c r="GU22" s="209"/>
      <c r="GV22" s="209"/>
      <c r="GW22" s="209"/>
      <c r="GX22" s="209"/>
      <c r="GY22" s="209"/>
      <c r="GZ22" s="209"/>
      <c r="HA22" s="209"/>
      <c r="HB22" s="209"/>
      <c r="HC22" s="209"/>
      <c r="HD22" s="209"/>
      <c r="HE22" s="209"/>
      <c r="HF22" s="209"/>
      <c r="HG22" s="209"/>
      <c r="HH22" s="209"/>
      <c r="HI22" s="209"/>
      <c r="HJ22" s="209"/>
      <c r="HK22" s="209"/>
      <c r="HL22" s="209"/>
      <c r="HM22" s="209"/>
      <c r="HN22" s="209"/>
      <c r="HO22" s="209"/>
      <c r="HP22" s="209"/>
      <c r="HQ22" s="209"/>
      <c r="HR22" s="209"/>
      <c r="HS22" s="209"/>
      <c r="HT22" s="209"/>
      <c r="HU22" s="209"/>
      <c r="HV22" s="209"/>
      <c r="HW22" s="209"/>
      <c r="HX22" s="209"/>
      <c r="HY22" s="209"/>
      <c r="HZ22" s="209"/>
      <c r="IA22" s="209"/>
      <c r="IB22" s="209"/>
      <c r="IC22" s="209"/>
      <c r="ID22" s="209"/>
      <c r="IE22" s="209"/>
      <c r="IF22" s="209"/>
      <c r="IG22" s="209"/>
      <c r="IH22" s="209"/>
      <c r="II22" s="209"/>
      <c r="IJ22" s="209"/>
      <c r="IK22" s="209"/>
      <c r="IL22" s="209"/>
      <c r="IM22" s="209"/>
      <c r="IN22" s="209"/>
      <c r="IO22" s="209"/>
      <c r="IP22" s="209"/>
      <c r="IQ22" s="209"/>
      <c r="IR22" s="209"/>
      <c r="IS22" s="209"/>
      <c r="IT22" s="209"/>
      <c r="IU22" s="209"/>
      <c r="IV22" s="209"/>
    </row>
    <row r="23" spans="1:256" s="210" customFormat="1" ht="15" x14ac:dyDescent="0.25">
      <c r="A23" s="203" t="s">
        <v>107</v>
      </c>
      <c r="B23" s="235">
        <v>1</v>
      </c>
      <c r="C23" s="247">
        <v>0</v>
      </c>
      <c r="D23" s="248">
        <v>1</v>
      </c>
      <c r="E23" s="249">
        <v>1</v>
      </c>
      <c r="F23" s="235">
        <v>0</v>
      </c>
      <c r="G23" s="247">
        <v>0</v>
      </c>
      <c r="H23" s="235"/>
      <c r="I23" s="247"/>
      <c r="J23" s="235"/>
      <c r="K23" s="247"/>
      <c r="L23" s="235"/>
      <c r="M23" s="247"/>
      <c r="N23" s="235"/>
      <c r="O23" s="247"/>
      <c r="P23" s="235"/>
      <c r="Q23" s="247"/>
      <c r="R23" s="235">
        <v>0</v>
      </c>
      <c r="S23" s="247">
        <v>0</v>
      </c>
      <c r="T23" s="235">
        <v>0</v>
      </c>
      <c r="U23" s="247">
        <v>0</v>
      </c>
      <c r="V23" s="235">
        <v>0</v>
      </c>
      <c r="W23" s="247">
        <v>0</v>
      </c>
      <c r="X23" s="235">
        <v>0.65</v>
      </c>
      <c r="Y23" s="247">
        <v>0.56999999999999995</v>
      </c>
      <c r="Z23" s="250">
        <v>0.8</v>
      </c>
      <c r="AA23" s="251">
        <v>0.56999999999999995</v>
      </c>
      <c r="AB23" s="247">
        <v>0.9</v>
      </c>
      <c r="AC23" s="235">
        <v>0</v>
      </c>
      <c r="AD23" s="235">
        <v>0.55000000000000004</v>
      </c>
      <c r="AE23" s="247">
        <v>0.56000000000000005</v>
      </c>
      <c r="AF23" s="235">
        <v>0.75</v>
      </c>
      <c r="AG23" s="247">
        <v>0.43</v>
      </c>
      <c r="AH23" s="235">
        <v>0.1</v>
      </c>
      <c r="AI23" s="247">
        <v>0.5</v>
      </c>
      <c r="AJ23" s="235">
        <v>0.6</v>
      </c>
      <c r="AK23" s="247">
        <v>0.37</v>
      </c>
      <c r="AL23" s="235">
        <v>0.8</v>
      </c>
      <c r="AM23" s="247">
        <v>0</v>
      </c>
      <c r="AN23" s="235">
        <v>0.31</v>
      </c>
      <c r="AO23" s="247">
        <v>0.2</v>
      </c>
      <c r="AP23" s="235">
        <v>0.43</v>
      </c>
      <c r="AQ23" s="247">
        <v>0.56000000000000005</v>
      </c>
      <c r="AR23" s="235">
        <v>0.75</v>
      </c>
      <c r="AS23" s="254">
        <v>0.62</v>
      </c>
      <c r="AT23" s="255">
        <v>0.5</v>
      </c>
      <c r="AU23" s="256">
        <v>0.57999999999999996</v>
      </c>
      <c r="AV23" s="255">
        <v>0.33</v>
      </c>
      <c r="AW23" s="256">
        <v>0.41</v>
      </c>
      <c r="AX23" s="257">
        <v>0.55379999999999996</v>
      </c>
      <c r="AY23" s="256">
        <v>0.65500000000000003</v>
      </c>
      <c r="AZ23" s="257">
        <v>0.28000000000000003</v>
      </c>
      <c r="BA23" s="256">
        <v>0.5</v>
      </c>
      <c r="BB23" s="257">
        <v>0.1</v>
      </c>
      <c r="BC23" s="256">
        <v>0.38900000000000001</v>
      </c>
      <c r="BD23" s="258">
        <v>0.27500000000000002</v>
      </c>
      <c r="BE23" s="256">
        <v>0.44800000000000001</v>
      </c>
      <c r="BF23" s="258">
        <v>6.6699999999999995E-2</v>
      </c>
      <c r="BG23" s="256">
        <v>0.47599999999999998</v>
      </c>
      <c r="BH23" s="209"/>
      <c r="BI23" s="209"/>
      <c r="BJ23" s="209"/>
      <c r="BK23" s="209"/>
      <c r="BL23" s="209"/>
      <c r="BM23" s="209"/>
      <c r="BN23" s="209"/>
      <c r="BO23" s="209"/>
      <c r="BP23" s="209"/>
      <c r="BQ23" s="209"/>
      <c r="BR23" s="209"/>
      <c r="BS23" s="209"/>
      <c r="BT23" s="209"/>
      <c r="BU23" s="209"/>
      <c r="BV23" s="209"/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9"/>
      <c r="CH23" s="209"/>
      <c r="CI23" s="209"/>
      <c r="CJ23" s="209"/>
      <c r="CK23" s="209"/>
      <c r="CL23" s="209"/>
      <c r="CM23" s="209"/>
      <c r="CN23" s="209"/>
      <c r="CO23" s="209"/>
      <c r="CP23" s="209"/>
      <c r="CQ23" s="209"/>
      <c r="CR23" s="209"/>
      <c r="CS23" s="209"/>
      <c r="CT23" s="209"/>
      <c r="CU23" s="209"/>
      <c r="CV23" s="209"/>
      <c r="CW23" s="209"/>
      <c r="CX23" s="209"/>
      <c r="CY23" s="209"/>
      <c r="CZ23" s="209"/>
      <c r="DA23" s="209"/>
      <c r="DB23" s="209"/>
      <c r="DC23" s="209"/>
      <c r="DD23" s="209"/>
      <c r="DE23" s="209"/>
      <c r="DF23" s="209"/>
      <c r="DG23" s="209"/>
      <c r="DH23" s="209"/>
      <c r="DI23" s="209"/>
      <c r="DJ23" s="209"/>
      <c r="DK23" s="209"/>
      <c r="DL23" s="209"/>
      <c r="DM23" s="209"/>
      <c r="DN23" s="209"/>
      <c r="DO23" s="209"/>
      <c r="DP23" s="209"/>
      <c r="DQ23" s="209"/>
      <c r="DR23" s="209"/>
      <c r="DS23" s="209"/>
      <c r="DT23" s="209"/>
      <c r="DU23" s="209"/>
      <c r="DV23" s="209"/>
      <c r="DW23" s="209"/>
      <c r="DX23" s="209"/>
      <c r="DY23" s="209"/>
      <c r="DZ23" s="209"/>
      <c r="EA23" s="209"/>
      <c r="EB23" s="209"/>
      <c r="EC23" s="209"/>
      <c r="ED23" s="209"/>
      <c r="EE23" s="209"/>
      <c r="EF23" s="209"/>
      <c r="EG23" s="209"/>
      <c r="EH23" s="209"/>
      <c r="EI23" s="209"/>
      <c r="EJ23" s="209"/>
      <c r="EK23" s="209"/>
      <c r="EL23" s="209"/>
      <c r="EM23" s="209"/>
      <c r="EN23" s="209"/>
      <c r="EO23" s="209"/>
      <c r="EP23" s="209"/>
      <c r="EQ23" s="209"/>
      <c r="ER23" s="209"/>
      <c r="ES23" s="209"/>
      <c r="ET23" s="209"/>
      <c r="EU23" s="209"/>
      <c r="EV23" s="209"/>
      <c r="EW23" s="209"/>
      <c r="EX23" s="209"/>
      <c r="EY23" s="209"/>
      <c r="EZ23" s="209"/>
      <c r="FA23" s="209"/>
      <c r="FB23" s="209"/>
      <c r="FC23" s="209"/>
      <c r="FD23" s="209"/>
      <c r="FE23" s="209"/>
      <c r="FF23" s="209"/>
      <c r="FG23" s="209"/>
      <c r="FH23" s="209"/>
      <c r="FI23" s="209"/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  <c r="GH23" s="209"/>
      <c r="GI23" s="209"/>
      <c r="GJ23" s="209"/>
      <c r="GK23" s="209"/>
      <c r="GL23" s="209"/>
      <c r="GM23" s="209"/>
      <c r="GN23" s="209"/>
      <c r="GO23" s="209"/>
      <c r="GP23" s="209"/>
      <c r="GQ23" s="209"/>
      <c r="GR23" s="209"/>
      <c r="GS23" s="209"/>
      <c r="GT23" s="209"/>
      <c r="GU23" s="209"/>
      <c r="GV23" s="209"/>
      <c r="GW23" s="209"/>
      <c r="GX23" s="209"/>
      <c r="GY23" s="209"/>
      <c r="GZ23" s="209"/>
      <c r="HA23" s="209"/>
      <c r="HB23" s="209"/>
      <c r="HC23" s="209"/>
      <c r="HD23" s="209"/>
      <c r="HE23" s="209"/>
      <c r="HF23" s="209"/>
      <c r="HG23" s="209"/>
      <c r="HH23" s="209"/>
      <c r="HI23" s="209"/>
      <c r="HJ23" s="209"/>
      <c r="HK23" s="209"/>
      <c r="HL23" s="209"/>
      <c r="HM23" s="209"/>
      <c r="HN23" s="209"/>
      <c r="HO23" s="209"/>
      <c r="HP23" s="209"/>
      <c r="HQ23" s="209"/>
      <c r="HR23" s="209"/>
      <c r="HS23" s="209"/>
      <c r="HT23" s="209"/>
      <c r="HU23" s="209"/>
      <c r="HV23" s="209"/>
      <c r="HW23" s="209"/>
      <c r="HX23" s="209"/>
      <c r="HY23" s="209"/>
      <c r="HZ23" s="209"/>
      <c r="IA23" s="209"/>
      <c r="IB23" s="209"/>
      <c r="IC23" s="209"/>
      <c r="ID23" s="209"/>
      <c r="IE23" s="209"/>
      <c r="IF23" s="209"/>
      <c r="IG23" s="209"/>
      <c r="IH23" s="209"/>
      <c r="II23" s="209"/>
      <c r="IJ23" s="209"/>
      <c r="IK23" s="209"/>
      <c r="IL23" s="209"/>
      <c r="IM23" s="209"/>
      <c r="IN23" s="209"/>
      <c r="IO23" s="209"/>
      <c r="IP23" s="209"/>
      <c r="IQ23" s="209"/>
      <c r="IR23" s="209"/>
      <c r="IS23" s="209"/>
      <c r="IT23" s="209"/>
      <c r="IU23" s="209"/>
      <c r="IV23" s="209"/>
    </row>
    <row r="24" spans="1:256" s="210" customFormat="1" ht="15" x14ac:dyDescent="0.25">
      <c r="A24" s="203" t="s">
        <v>108</v>
      </c>
      <c r="B24" s="235">
        <v>1</v>
      </c>
      <c r="C24" s="247">
        <v>0</v>
      </c>
      <c r="D24" s="248">
        <v>0</v>
      </c>
      <c r="E24" s="249">
        <v>1</v>
      </c>
      <c r="F24" s="235">
        <v>0</v>
      </c>
      <c r="G24" s="247">
        <v>0</v>
      </c>
      <c r="H24" s="235"/>
      <c r="I24" s="247"/>
      <c r="J24" s="235"/>
      <c r="K24" s="247"/>
      <c r="L24" s="235"/>
      <c r="M24" s="247"/>
      <c r="N24" s="235"/>
      <c r="O24" s="247"/>
      <c r="P24" s="235"/>
      <c r="Q24" s="247"/>
      <c r="R24" s="235">
        <v>0</v>
      </c>
      <c r="S24" s="247">
        <v>0</v>
      </c>
      <c r="T24" s="235">
        <v>1</v>
      </c>
      <c r="U24" s="247">
        <v>0</v>
      </c>
      <c r="V24" s="235">
        <v>1</v>
      </c>
      <c r="W24" s="247">
        <v>0</v>
      </c>
      <c r="X24" s="235">
        <v>0</v>
      </c>
      <c r="Y24" s="247">
        <v>0</v>
      </c>
      <c r="Z24" s="250">
        <v>0</v>
      </c>
      <c r="AA24" s="251">
        <v>0</v>
      </c>
      <c r="AB24" s="247">
        <v>0</v>
      </c>
      <c r="AC24" s="235">
        <v>0</v>
      </c>
      <c r="AD24" s="235">
        <v>0</v>
      </c>
      <c r="AE24" s="247">
        <v>1</v>
      </c>
      <c r="AF24" s="235">
        <v>0</v>
      </c>
      <c r="AG24" s="247">
        <v>0</v>
      </c>
      <c r="AH24" s="235">
        <v>0</v>
      </c>
      <c r="AI24" s="247">
        <v>0</v>
      </c>
      <c r="AJ24" s="235">
        <v>0</v>
      </c>
      <c r="AK24" s="247">
        <v>0</v>
      </c>
      <c r="AL24" s="235">
        <v>0</v>
      </c>
      <c r="AM24" s="247">
        <v>0</v>
      </c>
      <c r="AN24" s="235">
        <v>0</v>
      </c>
      <c r="AO24" s="247">
        <v>0</v>
      </c>
      <c r="AP24" s="235">
        <v>0</v>
      </c>
      <c r="AQ24" s="247">
        <v>0.33</v>
      </c>
      <c r="AR24" s="235">
        <v>0.5</v>
      </c>
      <c r="AS24" s="254">
        <v>0</v>
      </c>
      <c r="AT24" s="255">
        <v>0</v>
      </c>
      <c r="AU24" s="256">
        <v>0.25</v>
      </c>
      <c r="AV24" s="255">
        <v>0</v>
      </c>
      <c r="AW24" s="256">
        <v>0.5</v>
      </c>
      <c r="AX24" s="257">
        <v>0</v>
      </c>
      <c r="AY24" s="256">
        <v>0.55600000000000005</v>
      </c>
      <c r="AZ24" s="257">
        <v>0</v>
      </c>
      <c r="BA24" s="256">
        <v>0.27800000000000002</v>
      </c>
      <c r="BB24" s="257">
        <v>0</v>
      </c>
      <c r="BC24" s="256">
        <v>9.5000000000000001E-2</v>
      </c>
      <c r="BD24" s="258">
        <v>0.23810000000000001</v>
      </c>
      <c r="BE24" s="256">
        <v>0.313</v>
      </c>
      <c r="BF24" s="258">
        <v>0.1429</v>
      </c>
      <c r="BG24" s="256">
        <v>0.41699999999999998</v>
      </c>
      <c r="BH24" s="209"/>
      <c r="BI24" s="209"/>
      <c r="BJ24" s="209"/>
      <c r="BK24" s="209"/>
      <c r="BL24" s="209"/>
      <c r="BM24" s="209"/>
      <c r="BN24" s="209"/>
      <c r="BO24" s="209"/>
      <c r="BP24" s="209"/>
      <c r="BQ24" s="209"/>
      <c r="BR24" s="209"/>
      <c r="BS24" s="209"/>
      <c r="BT24" s="209"/>
      <c r="BU24" s="209"/>
      <c r="BV24" s="209"/>
      <c r="BW24" s="209"/>
      <c r="BX24" s="209"/>
      <c r="BY24" s="209"/>
      <c r="BZ24" s="209"/>
      <c r="CA24" s="209"/>
      <c r="CB24" s="209"/>
      <c r="CC24" s="209"/>
      <c r="CD24" s="209"/>
      <c r="CE24" s="209"/>
      <c r="CF24" s="209"/>
      <c r="CG24" s="209"/>
      <c r="CH24" s="209"/>
      <c r="CI24" s="209"/>
      <c r="CJ24" s="209"/>
      <c r="CK24" s="209"/>
      <c r="CL24" s="209"/>
      <c r="CM24" s="209"/>
      <c r="CN24" s="209"/>
      <c r="CO24" s="209"/>
      <c r="CP24" s="209"/>
      <c r="CQ24" s="209"/>
      <c r="CR24" s="209"/>
      <c r="CS24" s="209"/>
      <c r="CT24" s="209"/>
      <c r="CU24" s="209"/>
      <c r="CV24" s="209"/>
      <c r="CW24" s="209"/>
      <c r="CX24" s="209"/>
      <c r="CY24" s="209"/>
      <c r="CZ24" s="209"/>
      <c r="DA24" s="209"/>
      <c r="DB24" s="209"/>
      <c r="DC24" s="209"/>
      <c r="DD24" s="209"/>
      <c r="DE24" s="209"/>
      <c r="DF24" s="209"/>
      <c r="DG24" s="209"/>
      <c r="DH24" s="209"/>
      <c r="DI24" s="209"/>
      <c r="DJ24" s="209"/>
      <c r="DK24" s="209"/>
      <c r="DL24" s="209"/>
      <c r="DM24" s="209"/>
      <c r="DN24" s="209"/>
      <c r="DO24" s="209"/>
      <c r="DP24" s="209"/>
      <c r="DQ24" s="209"/>
      <c r="DR24" s="209"/>
      <c r="DS24" s="209"/>
      <c r="DT24" s="209"/>
      <c r="DU24" s="209"/>
      <c r="DV24" s="209"/>
      <c r="DW24" s="209"/>
      <c r="DX24" s="209"/>
      <c r="DY24" s="209"/>
      <c r="DZ24" s="209"/>
      <c r="EA24" s="209"/>
      <c r="EB24" s="209"/>
      <c r="EC24" s="209"/>
      <c r="ED24" s="209"/>
      <c r="EE24" s="209"/>
      <c r="EF24" s="209"/>
      <c r="EG24" s="209"/>
      <c r="EH24" s="209"/>
      <c r="EI24" s="209"/>
      <c r="EJ24" s="209"/>
      <c r="EK24" s="209"/>
      <c r="EL24" s="209"/>
      <c r="EM24" s="209"/>
      <c r="EN24" s="209"/>
      <c r="EO24" s="209"/>
      <c r="EP24" s="209"/>
      <c r="EQ24" s="209"/>
      <c r="ER24" s="209"/>
      <c r="ES24" s="209"/>
      <c r="ET24" s="209"/>
      <c r="EU24" s="209"/>
      <c r="EV24" s="209"/>
      <c r="EW24" s="209"/>
      <c r="EX24" s="209"/>
      <c r="EY24" s="209"/>
      <c r="EZ24" s="209"/>
      <c r="FA24" s="209"/>
      <c r="FB24" s="209"/>
      <c r="FC24" s="209"/>
      <c r="FD24" s="209"/>
      <c r="FE24" s="209"/>
      <c r="FF24" s="209"/>
      <c r="FG24" s="209"/>
      <c r="FH24" s="209"/>
      <c r="FI24" s="209"/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  <c r="GH24" s="209"/>
      <c r="GI24" s="209"/>
      <c r="GJ24" s="209"/>
      <c r="GK24" s="209"/>
      <c r="GL24" s="209"/>
      <c r="GM24" s="209"/>
      <c r="GN24" s="209"/>
      <c r="GO24" s="209"/>
      <c r="GP24" s="209"/>
      <c r="GQ24" s="209"/>
      <c r="GR24" s="209"/>
      <c r="GS24" s="209"/>
      <c r="GT24" s="209"/>
      <c r="GU24" s="209"/>
      <c r="GV24" s="209"/>
      <c r="GW24" s="209"/>
      <c r="GX24" s="209"/>
      <c r="GY24" s="209"/>
      <c r="GZ24" s="209"/>
      <c r="HA24" s="209"/>
      <c r="HB24" s="209"/>
      <c r="HC24" s="209"/>
      <c r="HD24" s="209"/>
      <c r="HE24" s="209"/>
      <c r="HF24" s="209"/>
      <c r="HG24" s="209"/>
      <c r="HH24" s="209"/>
      <c r="HI24" s="209"/>
      <c r="HJ24" s="209"/>
      <c r="HK24" s="209"/>
      <c r="HL24" s="209"/>
      <c r="HM24" s="209"/>
      <c r="HN24" s="209"/>
      <c r="HO24" s="209"/>
      <c r="HP24" s="209"/>
      <c r="HQ24" s="209"/>
      <c r="HR24" s="209"/>
      <c r="HS24" s="209"/>
      <c r="HT24" s="209"/>
      <c r="HU24" s="209"/>
      <c r="HV24" s="209"/>
      <c r="HW24" s="209"/>
      <c r="HX24" s="209"/>
      <c r="HY24" s="209"/>
      <c r="HZ24" s="209"/>
      <c r="IA24" s="209"/>
      <c r="IB24" s="209"/>
      <c r="IC24" s="209"/>
      <c r="ID24" s="209"/>
      <c r="IE24" s="209"/>
      <c r="IF24" s="209"/>
      <c r="IG24" s="209"/>
      <c r="IH24" s="209"/>
      <c r="II24" s="209"/>
      <c r="IJ24" s="209"/>
      <c r="IK24" s="209"/>
      <c r="IL24" s="209"/>
      <c r="IM24" s="209"/>
      <c r="IN24" s="209"/>
      <c r="IO24" s="209"/>
      <c r="IP24" s="209"/>
      <c r="IQ24" s="209"/>
      <c r="IR24" s="209"/>
      <c r="IS24" s="209"/>
      <c r="IT24" s="209"/>
      <c r="IU24" s="209"/>
      <c r="IV24" s="209"/>
    </row>
    <row r="25" spans="1:256" s="210" customFormat="1" ht="15" x14ac:dyDescent="0.25">
      <c r="A25" s="203" t="s">
        <v>212</v>
      </c>
      <c r="B25" s="235">
        <v>0</v>
      </c>
      <c r="C25" s="247">
        <v>0</v>
      </c>
      <c r="D25" s="248">
        <v>0</v>
      </c>
      <c r="E25" s="249">
        <v>0</v>
      </c>
      <c r="F25" s="235">
        <v>0</v>
      </c>
      <c r="G25" s="247">
        <v>0</v>
      </c>
      <c r="H25" s="235"/>
      <c r="I25" s="247"/>
      <c r="J25" s="235"/>
      <c r="K25" s="247"/>
      <c r="L25" s="235"/>
      <c r="M25" s="247"/>
      <c r="N25" s="235"/>
      <c r="O25" s="247"/>
      <c r="P25" s="235"/>
      <c r="Q25" s="247"/>
      <c r="R25" s="235">
        <v>0</v>
      </c>
      <c r="S25" s="247">
        <v>0</v>
      </c>
      <c r="T25" s="235">
        <v>0</v>
      </c>
      <c r="U25" s="247">
        <v>0</v>
      </c>
      <c r="V25" s="235">
        <v>0</v>
      </c>
      <c r="W25" s="247">
        <v>0</v>
      </c>
      <c r="X25" s="235">
        <v>0</v>
      </c>
      <c r="Y25" s="247">
        <v>0</v>
      </c>
      <c r="Z25" s="250"/>
      <c r="AA25" s="251"/>
      <c r="AB25" s="247">
        <v>0.53</v>
      </c>
      <c r="AC25" s="235">
        <v>0.19700000000000001</v>
      </c>
      <c r="AD25" s="235">
        <v>0</v>
      </c>
      <c r="AE25" s="247">
        <v>0</v>
      </c>
      <c r="AF25" s="235">
        <v>0</v>
      </c>
      <c r="AG25" s="247">
        <v>0</v>
      </c>
      <c r="AH25" s="235">
        <v>0</v>
      </c>
      <c r="AI25" s="247">
        <v>0</v>
      </c>
      <c r="AJ25" s="235">
        <v>0</v>
      </c>
      <c r="AK25" s="247">
        <v>0</v>
      </c>
      <c r="AL25" s="235">
        <v>0</v>
      </c>
      <c r="AM25" s="247">
        <v>0</v>
      </c>
      <c r="AN25" s="235">
        <v>0</v>
      </c>
      <c r="AO25" s="247">
        <v>0</v>
      </c>
      <c r="AP25" s="235">
        <v>0</v>
      </c>
      <c r="AQ25" s="247">
        <v>0</v>
      </c>
      <c r="AR25" s="235">
        <v>0</v>
      </c>
      <c r="AS25" s="254">
        <v>0</v>
      </c>
      <c r="AT25" s="255">
        <v>0</v>
      </c>
      <c r="AU25" s="256">
        <v>0</v>
      </c>
      <c r="AV25" s="255">
        <v>0</v>
      </c>
      <c r="AW25" s="256">
        <v>0</v>
      </c>
      <c r="AX25" s="257">
        <v>0</v>
      </c>
      <c r="AY25" s="256">
        <v>0</v>
      </c>
      <c r="AZ25" s="257">
        <v>0</v>
      </c>
      <c r="BA25" s="256">
        <v>0</v>
      </c>
      <c r="BB25" s="257">
        <v>0</v>
      </c>
      <c r="BC25" s="256">
        <v>0</v>
      </c>
      <c r="BD25" s="258">
        <v>0</v>
      </c>
      <c r="BE25" s="256">
        <v>0</v>
      </c>
      <c r="BF25" s="258">
        <v>0</v>
      </c>
      <c r="BG25" s="256">
        <v>0</v>
      </c>
      <c r="BH25" s="209"/>
      <c r="BI25" s="209"/>
      <c r="BJ25" s="209"/>
      <c r="BK25" s="209"/>
      <c r="BL25" s="209"/>
      <c r="BM25" s="209"/>
      <c r="BN25" s="209"/>
      <c r="BO25" s="209"/>
      <c r="BP25" s="209"/>
      <c r="BQ25" s="209"/>
      <c r="BR25" s="209"/>
      <c r="BS25" s="209"/>
      <c r="BT25" s="209"/>
      <c r="BU25" s="209"/>
      <c r="BV25" s="209"/>
      <c r="BW25" s="209"/>
      <c r="BX25" s="209"/>
      <c r="BY25" s="209"/>
      <c r="BZ25" s="209"/>
      <c r="CA25" s="209"/>
      <c r="CB25" s="209"/>
      <c r="CC25" s="209"/>
      <c r="CD25" s="209"/>
      <c r="CE25" s="209"/>
      <c r="CF25" s="209"/>
      <c r="CG25" s="209"/>
      <c r="CH25" s="209"/>
      <c r="CI25" s="209"/>
      <c r="CJ25" s="209"/>
      <c r="CK25" s="209"/>
      <c r="CL25" s="209"/>
      <c r="CM25" s="209"/>
      <c r="CN25" s="209"/>
      <c r="CO25" s="209"/>
      <c r="CP25" s="209"/>
      <c r="CQ25" s="209"/>
      <c r="CR25" s="209"/>
      <c r="CS25" s="209"/>
      <c r="CT25" s="209"/>
      <c r="CU25" s="209"/>
      <c r="CV25" s="209"/>
      <c r="CW25" s="209"/>
      <c r="CX25" s="209"/>
      <c r="CY25" s="209"/>
      <c r="CZ25" s="209"/>
      <c r="DA25" s="209"/>
      <c r="DB25" s="209"/>
      <c r="DC25" s="209"/>
      <c r="DD25" s="209"/>
      <c r="DE25" s="209"/>
      <c r="DF25" s="209"/>
      <c r="DG25" s="209"/>
      <c r="DH25" s="209"/>
      <c r="DI25" s="209"/>
      <c r="DJ25" s="209"/>
      <c r="DK25" s="209"/>
      <c r="DL25" s="209"/>
      <c r="DM25" s="209"/>
      <c r="DN25" s="209"/>
      <c r="DO25" s="209"/>
      <c r="DP25" s="209"/>
      <c r="DQ25" s="209"/>
      <c r="DR25" s="209"/>
      <c r="DS25" s="209"/>
      <c r="DT25" s="209"/>
      <c r="DU25" s="209"/>
      <c r="DV25" s="209"/>
      <c r="DW25" s="209"/>
      <c r="DX25" s="209"/>
      <c r="DY25" s="209"/>
      <c r="DZ25" s="209"/>
      <c r="EA25" s="209"/>
      <c r="EB25" s="209"/>
      <c r="EC25" s="209"/>
      <c r="ED25" s="209"/>
      <c r="EE25" s="209"/>
      <c r="EF25" s="209"/>
      <c r="EG25" s="209"/>
      <c r="EH25" s="209"/>
      <c r="EI25" s="209"/>
      <c r="EJ25" s="209"/>
      <c r="EK25" s="209"/>
      <c r="EL25" s="209"/>
      <c r="EM25" s="209"/>
      <c r="EN25" s="209"/>
      <c r="EO25" s="209"/>
      <c r="EP25" s="209"/>
      <c r="EQ25" s="209"/>
      <c r="ER25" s="209"/>
      <c r="ES25" s="209"/>
      <c r="ET25" s="209"/>
      <c r="EU25" s="209"/>
      <c r="EV25" s="209"/>
      <c r="EW25" s="209"/>
      <c r="EX25" s="209"/>
      <c r="EY25" s="209"/>
      <c r="EZ25" s="209"/>
      <c r="FA25" s="209"/>
      <c r="FB25" s="209"/>
      <c r="FC25" s="209"/>
      <c r="FD25" s="209"/>
      <c r="FE25" s="209"/>
      <c r="FF25" s="209"/>
      <c r="FG25" s="209"/>
      <c r="FH25" s="209"/>
      <c r="FI25" s="209"/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  <c r="GH25" s="209"/>
      <c r="GI25" s="209"/>
      <c r="GJ25" s="209"/>
      <c r="GK25" s="209"/>
      <c r="GL25" s="209"/>
      <c r="GM25" s="209"/>
      <c r="GN25" s="209"/>
      <c r="GO25" s="209"/>
      <c r="GP25" s="209"/>
      <c r="GQ25" s="209"/>
      <c r="GR25" s="209"/>
      <c r="GS25" s="209"/>
      <c r="GT25" s="209"/>
      <c r="GU25" s="209"/>
      <c r="GV25" s="209"/>
      <c r="GW25" s="209"/>
      <c r="GX25" s="209"/>
      <c r="GY25" s="209"/>
      <c r="GZ25" s="209"/>
      <c r="HA25" s="209"/>
      <c r="HB25" s="209"/>
      <c r="HC25" s="209"/>
      <c r="HD25" s="209"/>
      <c r="HE25" s="209"/>
      <c r="HF25" s="209"/>
      <c r="HG25" s="209"/>
      <c r="HH25" s="209"/>
      <c r="HI25" s="209"/>
      <c r="HJ25" s="209"/>
      <c r="HK25" s="209"/>
      <c r="HL25" s="209"/>
      <c r="HM25" s="209"/>
      <c r="HN25" s="209"/>
      <c r="HO25" s="209"/>
      <c r="HP25" s="209"/>
      <c r="HQ25" s="209"/>
      <c r="HR25" s="209"/>
      <c r="HS25" s="209"/>
      <c r="HT25" s="209"/>
      <c r="HU25" s="209"/>
      <c r="HV25" s="209"/>
      <c r="HW25" s="209"/>
      <c r="HX25" s="209"/>
      <c r="HY25" s="209"/>
      <c r="HZ25" s="209"/>
      <c r="IA25" s="209"/>
      <c r="IB25" s="209"/>
      <c r="IC25" s="209"/>
      <c r="ID25" s="209"/>
      <c r="IE25" s="209"/>
      <c r="IF25" s="209"/>
      <c r="IG25" s="209"/>
      <c r="IH25" s="209"/>
      <c r="II25" s="209"/>
      <c r="IJ25" s="209"/>
      <c r="IK25" s="209"/>
      <c r="IL25" s="209"/>
      <c r="IM25" s="209"/>
      <c r="IN25" s="209"/>
      <c r="IO25" s="209"/>
      <c r="IP25" s="209"/>
      <c r="IQ25" s="209"/>
      <c r="IR25" s="209"/>
      <c r="IS25" s="209"/>
      <c r="IT25" s="209"/>
      <c r="IU25" s="209"/>
      <c r="IV25" s="209"/>
    </row>
    <row r="26" spans="1:256" s="210" customFormat="1" ht="15" x14ac:dyDescent="0.25">
      <c r="A26" s="203" t="s">
        <v>109</v>
      </c>
      <c r="B26" s="235">
        <v>1</v>
      </c>
      <c r="C26" s="247">
        <v>0.27</v>
      </c>
      <c r="D26" s="248">
        <v>0.33</v>
      </c>
      <c r="E26" s="249">
        <v>0.5</v>
      </c>
      <c r="F26" s="235">
        <v>0.1429</v>
      </c>
      <c r="G26" s="247">
        <v>0.14580000000000001</v>
      </c>
      <c r="H26" s="235"/>
      <c r="I26" s="247"/>
      <c r="J26" s="235"/>
      <c r="K26" s="247"/>
      <c r="L26" s="235"/>
      <c r="M26" s="247"/>
      <c r="N26" s="235"/>
      <c r="O26" s="247"/>
      <c r="P26" s="235"/>
      <c r="Q26" s="247"/>
      <c r="R26" s="235">
        <v>0.13</v>
      </c>
      <c r="S26" s="247">
        <v>0.02</v>
      </c>
      <c r="T26" s="235">
        <v>1</v>
      </c>
      <c r="U26" s="247">
        <v>0</v>
      </c>
      <c r="V26" s="235">
        <v>0.6</v>
      </c>
      <c r="W26" s="247">
        <v>0</v>
      </c>
      <c r="X26" s="235">
        <v>0.16</v>
      </c>
      <c r="Y26" s="247">
        <v>0.47</v>
      </c>
      <c r="Z26" s="250">
        <v>0.32</v>
      </c>
      <c r="AA26" s="251">
        <v>0.8</v>
      </c>
      <c r="AB26" s="247">
        <v>0</v>
      </c>
      <c r="AC26" s="235">
        <v>1</v>
      </c>
      <c r="AD26" s="235">
        <v>0.12</v>
      </c>
      <c r="AE26" s="247">
        <v>0.55000000000000004</v>
      </c>
      <c r="AF26" s="235">
        <v>0.63</v>
      </c>
      <c r="AG26" s="247">
        <v>0.27</v>
      </c>
      <c r="AH26" s="235">
        <v>0.32</v>
      </c>
      <c r="AI26" s="247">
        <v>0.59</v>
      </c>
      <c r="AJ26" s="235">
        <v>0</v>
      </c>
      <c r="AK26" s="247">
        <v>0.59</v>
      </c>
      <c r="AL26" s="235">
        <v>0.22</v>
      </c>
      <c r="AM26" s="247">
        <v>0.17</v>
      </c>
      <c r="AN26" s="235">
        <v>0.14000000000000001</v>
      </c>
      <c r="AO26" s="247">
        <v>0.35</v>
      </c>
      <c r="AP26" s="235">
        <v>0.04</v>
      </c>
      <c r="AQ26" s="247">
        <v>0.43</v>
      </c>
      <c r="AR26" s="235">
        <v>0.04</v>
      </c>
      <c r="AS26" s="254">
        <v>0.59</v>
      </c>
      <c r="AT26" s="255">
        <v>0</v>
      </c>
      <c r="AU26" s="256">
        <v>0.09</v>
      </c>
      <c r="AV26" s="255">
        <v>0.02</v>
      </c>
      <c r="AW26" s="256">
        <v>0.34</v>
      </c>
      <c r="AX26" s="257">
        <v>8.3000000000000001E-3</v>
      </c>
      <c r="AY26" s="256">
        <v>0.55500000000000005</v>
      </c>
      <c r="AZ26" s="257">
        <v>0</v>
      </c>
      <c r="BA26" s="256">
        <v>0.2</v>
      </c>
      <c r="BB26" s="257">
        <v>7.4399999999999994E-2</v>
      </c>
      <c r="BC26" s="256">
        <v>0.35699999999999998</v>
      </c>
      <c r="BD26" s="258">
        <v>3.3099999999999997E-2</v>
      </c>
      <c r="BE26" s="256">
        <v>0.55600000000000005</v>
      </c>
      <c r="BF26" s="258">
        <v>2.4799999999999999E-2</v>
      </c>
      <c r="BG26" s="256">
        <v>0.36399999999999999</v>
      </c>
      <c r="BH26" s="209"/>
      <c r="BI26" s="209"/>
      <c r="BJ26" s="209"/>
      <c r="BK26" s="209"/>
      <c r="BL26" s="209"/>
      <c r="BM26" s="209"/>
      <c r="BN26" s="209"/>
      <c r="BO26" s="209"/>
      <c r="BP26" s="209"/>
      <c r="BQ26" s="209"/>
      <c r="BR26" s="209"/>
      <c r="BS26" s="209"/>
      <c r="BT26" s="209"/>
      <c r="BU26" s="209"/>
      <c r="BV26" s="209"/>
      <c r="BW26" s="209"/>
      <c r="BX26" s="209"/>
      <c r="BY26" s="209"/>
      <c r="BZ26" s="209"/>
      <c r="CA26" s="209"/>
      <c r="CB26" s="209"/>
      <c r="CC26" s="209"/>
      <c r="CD26" s="209"/>
      <c r="CE26" s="209"/>
      <c r="CF26" s="209"/>
      <c r="CG26" s="209"/>
      <c r="CH26" s="209"/>
      <c r="CI26" s="209"/>
      <c r="CJ26" s="209"/>
      <c r="CK26" s="209"/>
      <c r="CL26" s="209"/>
      <c r="CM26" s="209"/>
      <c r="CN26" s="209"/>
      <c r="CO26" s="209"/>
      <c r="CP26" s="209"/>
      <c r="CQ26" s="209"/>
      <c r="CR26" s="209"/>
      <c r="CS26" s="209"/>
      <c r="CT26" s="209"/>
      <c r="CU26" s="209"/>
      <c r="CV26" s="209"/>
      <c r="CW26" s="209"/>
      <c r="CX26" s="209"/>
      <c r="CY26" s="209"/>
      <c r="CZ26" s="209"/>
      <c r="DA26" s="209"/>
      <c r="DB26" s="209"/>
      <c r="DC26" s="209"/>
      <c r="DD26" s="209"/>
      <c r="DE26" s="209"/>
      <c r="DF26" s="209"/>
      <c r="DG26" s="209"/>
      <c r="DH26" s="209"/>
      <c r="DI26" s="209"/>
      <c r="DJ26" s="209"/>
      <c r="DK26" s="209"/>
      <c r="DL26" s="209"/>
      <c r="DM26" s="209"/>
      <c r="DN26" s="209"/>
      <c r="DO26" s="209"/>
      <c r="DP26" s="209"/>
      <c r="DQ26" s="209"/>
      <c r="DR26" s="209"/>
      <c r="DS26" s="209"/>
      <c r="DT26" s="209"/>
      <c r="DU26" s="209"/>
      <c r="DV26" s="209"/>
      <c r="DW26" s="209"/>
      <c r="DX26" s="209"/>
      <c r="DY26" s="209"/>
      <c r="DZ26" s="209"/>
      <c r="EA26" s="209"/>
      <c r="EB26" s="209"/>
      <c r="EC26" s="209"/>
      <c r="ED26" s="209"/>
      <c r="EE26" s="209"/>
      <c r="EF26" s="209"/>
      <c r="EG26" s="209"/>
      <c r="EH26" s="209"/>
      <c r="EI26" s="209"/>
      <c r="EJ26" s="209"/>
      <c r="EK26" s="209"/>
      <c r="EL26" s="209"/>
      <c r="EM26" s="209"/>
      <c r="EN26" s="209"/>
      <c r="EO26" s="209"/>
      <c r="EP26" s="209"/>
      <c r="EQ26" s="209"/>
      <c r="ER26" s="209"/>
      <c r="ES26" s="209"/>
      <c r="ET26" s="209"/>
      <c r="EU26" s="209"/>
      <c r="EV26" s="209"/>
      <c r="EW26" s="209"/>
      <c r="EX26" s="209"/>
      <c r="EY26" s="209"/>
      <c r="EZ26" s="209"/>
      <c r="FA26" s="209"/>
      <c r="FB26" s="209"/>
      <c r="FC26" s="209"/>
      <c r="FD26" s="209"/>
      <c r="FE26" s="209"/>
      <c r="FF26" s="209"/>
      <c r="FG26" s="209"/>
      <c r="FH26" s="209"/>
      <c r="FI26" s="209"/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  <c r="GH26" s="209"/>
      <c r="GI26" s="209"/>
      <c r="GJ26" s="209"/>
      <c r="GK26" s="209"/>
      <c r="GL26" s="209"/>
      <c r="GM26" s="209"/>
      <c r="GN26" s="209"/>
      <c r="GO26" s="209"/>
      <c r="GP26" s="209"/>
      <c r="GQ26" s="209"/>
      <c r="GR26" s="209"/>
      <c r="GS26" s="209"/>
      <c r="GT26" s="209"/>
      <c r="GU26" s="209"/>
      <c r="GV26" s="209"/>
      <c r="GW26" s="209"/>
      <c r="GX26" s="209"/>
      <c r="GY26" s="209"/>
      <c r="GZ26" s="209"/>
      <c r="HA26" s="209"/>
      <c r="HB26" s="209"/>
      <c r="HC26" s="209"/>
      <c r="HD26" s="209"/>
      <c r="HE26" s="209"/>
      <c r="HF26" s="209"/>
      <c r="HG26" s="209"/>
      <c r="HH26" s="209"/>
      <c r="HI26" s="209"/>
      <c r="HJ26" s="209"/>
      <c r="HK26" s="209"/>
      <c r="HL26" s="209"/>
      <c r="HM26" s="209"/>
      <c r="HN26" s="209"/>
      <c r="HO26" s="209"/>
      <c r="HP26" s="209"/>
      <c r="HQ26" s="209"/>
      <c r="HR26" s="209"/>
      <c r="HS26" s="209"/>
      <c r="HT26" s="209"/>
      <c r="HU26" s="209"/>
      <c r="HV26" s="209"/>
      <c r="HW26" s="209"/>
      <c r="HX26" s="209"/>
      <c r="HY26" s="209"/>
      <c r="HZ26" s="209"/>
      <c r="IA26" s="209"/>
      <c r="IB26" s="209"/>
      <c r="IC26" s="209"/>
      <c r="ID26" s="209"/>
      <c r="IE26" s="209"/>
      <c r="IF26" s="209"/>
      <c r="IG26" s="209"/>
      <c r="IH26" s="209"/>
      <c r="II26" s="209"/>
      <c r="IJ26" s="209"/>
      <c r="IK26" s="209"/>
      <c r="IL26" s="209"/>
      <c r="IM26" s="209"/>
      <c r="IN26" s="209"/>
      <c r="IO26" s="209"/>
      <c r="IP26" s="209"/>
      <c r="IQ26" s="209"/>
      <c r="IR26" s="209"/>
      <c r="IS26" s="209"/>
      <c r="IT26" s="209"/>
      <c r="IU26" s="209"/>
      <c r="IV26" s="209"/>
    </row>
    <row r="27" spans="1:256" s="210" customFormat="1" ht="15" x14ac:dyDescent="0.25">
      <c r="A27" s="203" t="s">
        <v>110</v>
      </c>
      <c r="B27" s="235">
        <v>0</v>
      </c>
      <c r="C27" s="247">
        <v>0</v>
      </c>
      <c r="D27" s="248">
        <v>0</v>
      </c>
      <c r="E27" s="249">
        <v>0</v>
      </c>
      <c r="F27" s="235">
        <v>0</v>
      </c>
      <c r="G27" s="247">
        <v>0</v>
      </c>
      <c r="H27" s="235"/>
      <c r="I27" s="247"/>
      <c r="J27" s="235"/>
      <c r="K27" s="247"/>
      <c r="L27" s="235"/>
      <c r="M27" s="247"/>
      <c r="N27" s="235"/>
      <c r="O27" s="247"/>
      <c r="P27" s="235"/>
      <c r="Q27" s="247"/>
      <c r="R27" s="235">
        <v>0</v>
      </c>
      <c r="S27" s="247">
        <v>0</v>
      </c>
      <c r="T27" s="235">
        <v>0</v>
      </c>
      <c r="U27" s="247">
        <v>0</v>
      </c>
      <c r="V27" s="235">
        <v>0</v>
      </c>
      <c r="W27" s="247">
        <v>0</v>
      </c>
      <c r="X27" s="235">
        <v>0</v>
      </c>
      <c r="Y27" s="247">
        <v>0</v>
      </c>
      <c r="Z27" s="250">
        <v>0</v>
      </c>
      <c r="AA27" s="251">
        <v>0</v>
      </c>
      <c r="AB27" s="247">
        <v>0.62</v>
      </c>
      <c r="AC27" s="235">
        <v>3.2000000000000001E-2</v>
      </c>
      <c r="AD27" s="235">
        <v>0.21</v>
      </c>
      <c r="AE27" s="247">
        <v>0.41</v>
      </c>
      <c r="AF27" s="235">
        <v>0.39</v>
      </c>
      <c r="AG27" s="247">
        <v>0.77</v>
      </c>
      <c r="AH27" s="235">
        <v>0</v>
      </c>
      <c r="AI27" s="247">
        <v>0.62</v>
      </c>
      <c r="AJ27" s="235">
        <v>0</v>
      </c>
      <c r="AK27" s="247">
        <v>0.44</v>
      </c>
      <c r="AL27" s="235">
        <v>0</v>
      </c>
      <c r="AM27" s="247">
        <v>0.62</v>
      </c>
      <c r="AN27" s="235">
        <v>0</v>
      </c>
      <c r="AO27" s="247">
        <v>0.6</v>
      </c>
      <c r="AP27" s="235">
        <v>0</v>
      </c>
      <c r="AQ27" s="247">
        <v>0.5</v>
      </c>
      <c r="AR27" s="235">
        <v>0.02</v>
      </c>
      <c r="AS27" s="254">
        <v>0.4</v>
      </c>
      <c r="AT27" s="255">
        <v>0.02</v>
      </c>
      <c r="AU27" s="256">
        <v>0.51</v>
      </c>
      <c r="AV27" s="255">
        <v>0</v>
      </c>
      <c r="AW27" s="256">
        <v>0.56999999999999995</v>
      </c>
      <c r="AX27" s="257">
        <v>0</v>
      </c>
      <c r="AY27" s="256">
        <v>0.43099999999999999</v>
      </c>
      <c r="AZ27" s="257">
        <v>1.9599999999999999E-2</v>
      </c>
      <c r="BA27" s="256">
        <v>0.44</v>
      </c>
      <c r="BB27" s="257">
        <v>0</v>
      </c>
      <c r="BC27" s="256">
        <v>0.47099999999999997</v>
      </c>
      <c r="BD27" s="258">
        <v>0</v>
      </c>
      <c r="BE27" s="256">
        <v>0.56899999999999995</v>
      </c>
      <c r="BF27" s="258">
        <v>0</v>
      </c>
      <c r="BG27" s="256">
        <v>0.51</v>
      </c>
      <c r="BH27" s="209"/>
      <c r="BI27" s="209"/>
      <c r="BJ27" s="209"/>
      <c r="BK27" s="209"/>
      <c r="BL27" s="209"/>
      <c r="BM27" s="209"/>
      <c r="BN27" s="209"/>
      <c r="BO27" s="209"/>
      <c r="BP27" s="209"/>
      <c r="BQ27" s="209"/>
      <c r="BR27" s="209"/>
      <c r="BS27" s="209"/>
      <c r="BT27" s="209"/>
      <c r="BU27" s="209"/>
      <c r="BV27" s="209"/>
      <c r="BW27" s="209"/>
      <c r="BX27" s="209"/>
      <c r="BY27" s="209"/>
      <c r="BZ27" s="209"/>
      <c r="CA27" s="209"/>
      <c r="CB27" s="209"/>
      <c r="CC27" s="209"/>
      <c r="CD27" s="209"/>
      <c r="CE27" s="209"/>
      <c r="CF27" s="209"/>
      <c r="CG27" s="209"/>
      <c r="CH27" s="209"/>
      <c r="CI27" s="209"/>
      <c r="CJ27" s="209"/>
      <c r="CK27" s="209"/>
      <c r="CL27" s="209"/>
      <c r="CM27" s="209"/>
      <c r="CN27" s="209"/>
      <c r="CO27" s="209"/>
      <c r="CP27" s="209"/>
      <c r="CQ27" s="209"/>
      <c r="CR27" s="209"/>
      <c r="CS27" s="209"/>
      <c r="CT27" s="209"/>
      <c r="CU27" s="209"/>
      <c r="CV27" s="209"/>
      <c r="CW27" s="209"/>
      <c r="CX27" s="209"/>
      <c r="CY27" s="209"/>
      <c r="CZ27" s="209"/>
      <c r="DA27" s="209"/>
      <c r="DB27" s="209"/>
      <c r="DC27" s="209"/>
      <c r="DD27" s="209"/>
      <c r="DE27" s="209"/>
      <c r="DF27" s="209"/>
      <c r="DG27" s="209"/>
      <c r="DH27" s="209"/>
      <c r="DI27" s="209"/>
      <c r="DJ27" s="209"/>
      <c r="DK27" s="209"/>
      <c r="DL27" s="209"/>
      <c r="DM27" s="209"/>
      <c r="DN27" s="209"/>
      <c r="DO27" s="209"/>
      <c r="DP27" s="209"/>
      <c r="DQ27" s="209"/>
      <c r="DR27" s="209"/>
      <c r="DS27" s="209"/>
      <c r="DT27" s="209"/>
      <c r="DU27" s="209"/>
      <c r="DV27" s="209"/>
      <c r="DW27" s="209"/>
      <c r="DX27" s="209"/>
      <c r="DY27" s="209"/>
      <c r="DZ27" s="209"/>
      <c r="EA27" s="209"/>
      <c r="EB27" s="209"/>
      <c r="EC27" s="209"/>
      <c r="ED27" s="209"/>
      <c r="EE27" s="209"/>
      <c r="EF27" s="209"/>
      <c r="EG27" s="209"/>
      <c r="EH27" s="209"/>
      <c r="EI27" s="209"/>
      <c r="EJ27" s="209"/>
      <c r="EK27" s="209"/>
      <c r="EL27" s="209"/>
      <c r="EM27" s="209"/>
      <c r="EN27" s="209"/>
      <c r="EO27" s="209"/>
      <c r="EP27" s="209"/>
      <c r="EQ27" s="209"/>
      <c r="ER27" s="209"/>
      <c r="ES27" s="209"/>
      <c r="ET27" s="209"/>
      <c r="EU27" s="209"/>
      <c r="EV27" s="209"/>
      <c r="EW27" s="209"/>
      <c r="EX27" s="209"/>
      <c r="EY27" s="209"/>
      <c r="EZ27" s="209"/>
      <c r="FA27" s="209"/>
      <c r="FB27" s="209"/>
      <c r="FC27" s="209"/>
      <c r="FD27" s="209"/>
      <c r="FE27" s="209"/>
      <c r="FF27" s="209"/>
      <c r="FG27" s="209"/>
      <c r="FH27" s="209"/>
      <c r="FI27" s="209"/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  <c r="GH27" s="209"/>
      <c r="GI27" s="209"/>
      <c r="GJ27" s="209"/>
      <c r="GK27" s="209"/>
      <c r="GL27" s="209"/>
      <c r="GM27" s="209"/>
      <c r="GN27" s="209"/>
      <c r="GO27" s="209"/>
      <c r="GP27" s="209"/>
      <c r="GQ27" s="209"/>
      <c r="GR27" s="209"/>
      <c r="GS27" s="209"/>
      <c r="GT27" s="209"/>
      <c r="GU27" s="209"/>
      <c r="GV27" s="209"/>
      <c r="GW27" s="209"/>
      <c r="GX27" s="209"/>
      <c r="GY27" s="209"/>
      <c r="GZ27" s="209"/>
      <c r="HA27" s="209"/>
      <c r="HB27" s="209"/>
      <c r="HC27" s="209"/>
      <c r="HD27" s="209"/>
      <c r="HE27" s="209"/>
      <c r="HF27" s="209"/>
      <c r="HG27" s="209"/>
      <c r="HH27" s="209"/>
      <c r="HI27" s="209"/>
      <c r="HJ27" s="209"/>
      <c r="HK27" s="209"/>
      <c r="HL27" s="209"/>
      <c r="HM27" s="209"/>
      <c r="HN27" s="209"/>
      <c r="HO27" s="209"/>
      <c r="HP27" s="209"/>
      <c r="HQ27" s="209"/>
      <c r="HR27" s="209"/>
      <c r="HS27" s="209"/>
      <c r="HT27" s="209"/>
      <c r="HU27" s="209"/>
      <c r="HV27" s="209"/>
      <c r="HW27" s="209"/>
      <c r="HX27" s="209"/>
      <c r="HY27" s="209"/>
      <c r="HZ27" s="209"/>
      <c r="IA27" s="209"/>
      <c r="IB27" s="209"/>
      <c r="IC27" s="209"/>
      <c r="ID27" s="209"/>
      <c r="IE27" s="209"/>
      <c r="IF27" s="209"/>
      <c r="IG27" s="209"/>
      <c r="IH27" s="209"/>
      <c r="II27" s="209"/>
      <c r="IJ27" s="209"/>
      <c r="IK27" s="209"/>
      <c r="IL27" s="209"/>
      <c r="IM27" s="209"/>
      <c r="IN27" s="209"/>
      <c r="IO27" s="209"/>
      <c r="IP27" s="209"/>
      <c r="IQ27" s="209"/>
      <c r="IR27" s="209"/>
      <c r="IS27" s="209"/>
      <c r="IT27" s="209"/>
      <c r="IU27" s="209"/>
      <c r="IV27" s="209"/>
    </row>
    <row r="28" spans="1:256" s="210" customFormat="1" ht="15" x14ac:dyDescent="0.25">
      <c r="A28" s="203" t="s">
        <v>111</v>
      </c>
      <c r="B28" s="235">
        <v>0</v>
      </c>
      <c r="C28" s="247">
        <v>0.18</v>
      </c>
      <c r="D28" s="248">
        <v>0.17</v>
      </c>
      <c r="E28" s="249">
        <v>0.6</v>
      </c>
      <c r="F28" s="235">
        <v>0</v>
      </c>
      <c r="G28" s="247">
        <v>0</v>
      </c>
      <c r="H28" s="235"/>
      <c r="I28" s="247"/>
      <c r="J28" s="235"/>
      <c r="K28" s="247"/>
      <c r="L28" s="235"/>
      <c r="M28" s="247"/>
      <c r="N28" s="235"/>
      <c r="O28" s="247"/>
      <c r="P28" s="235"/>
      <c r="Q28" s="247"/>
      <c r="R28" s="235">
        <v>0.22</v>
      </c>
      <c r="S28" s="247">
        <v>0</v>
      </c>
      <c r="T28" s="235">
        <v>0.53</v>
      </c>
      <c r="U28" s="247">
        <v>0</v>
      </c>
      <c r="V28" s="235">
        <v>0.11</v>
      </c>
      <c r="W28" s="247">
        <v>0</v>
      </c>
      <c r="X28" s="235">
        <v>0</v>
      </c>
      <c r="Y28" s="247">
        <v>0.56999999999999995</v>
      </c>
      <c r="Z28" s="250">
        <v>0.68</v>
      </c>
      <c r="AA28" s="251">
        <v>0.62</v>
      </c>
      <c r="AB28" s="247">
        <v>0.47</v>
      </c>
      <c r="AC28" s="235">
        <v>0</v>
      </c>
      <c r="AD28" s="235">
        <v>0.34</v>
      </c>
      <c r="AE28" s="247">
        <v>0.59</v>
      </c>
      <c r="AF28" s="235">
        <v>0.02</v>
      </c>
      <c r="AG28" s="247">
        <v>0.3</v>
      </c>
      <c r="AH28" s="235">
        <v>7.0000000000000007E-2</v>
      </c>
      <c r="AI28" s="247">
        <v>0.39</v>
      </c>
      <c r="AJ28" s="235">
        <v>0</v>
      </c>
      <c r="AK28" s="247">
        <v>0.43</v>
      </c>
      <c r="AL28" s="235">
        <v>0.05</v>
      </c>
      <c r="AM28" s="247">
        <v>0.42</v>
      </c>
      <c r="AN28" s="235">
        <v>0.21</v>
      </c>
      <c r="AO28" s="247">
        <v>0.55000000000000004</v>
      </c>
      <c r="AP28" s="235">
        <v>7.0000000000000007E-2</v>
      </c>
      <c r="AQ28" s="247">
        <v>0.46</v>
      </c>
      <c r="AR28" s="235">
        <v>0.02</v>
      </c>
      <c r="AS28" s="254">
        <v>0.67</v>
      </c>
      <c r="AT28" s="255">
        <v>0.02</v>
      </c>
      <c r="AU28" s="256">
        <v>0.24</v>
      </c>
      <c r="AV28" s="255">
        <v>0.06</v>
      </c>
      <c r="AW28" s="256">
        <v>0.37</v>
      </c>
      <c r="AX28" s="257">
        <v>2.7799999999999998E-2</v>
      </c>
      <c r="AY28" s="256">
        <v>0.443</v>
      </c>
      <c r="AZ28" s="257">
        <v>0</v>
      </c>
      <c r="BA28" s="256">
        <v>0.32800000000000001</v>
      </c>
      <c r="BB28" s="257">
        <v>5.3600000000000002E-2</v>
      </c>
      <c r="BC28" s="256">
        <v>0.50900000000000001</v>
      </c>
      <c r="BD28" s="258">
        <v>0</v>
      </c>
      <c r="BE28" s="256">
        <v>0.33300000000000002</v>
      </c>
      <c r="BF28" s="258">
        <v>7.9399999999999998E-2</v>
      </c>
      <c r="BG28" s="256">
        <v>0.53400000000000003</v>
      </c>
      <c r="BH28" s="209"/>
      <c r="BI28" s="209"/>
      <c r="BJ28" s="209"/>
      <c r="BK28" s="209"/>
      <c r="BL28" s="209"/>
      <c r="BM28" s="209"/>
      <c r="BN28" s="209"/>
      <c r="BO28" s="209"/>
      <c r="BP28" s="209"/>
      <c r="BQ28" s="209"/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9"/>
      <c r="CU28" s="209"/>
      <c r="CV28" s="209"/>
      <c r="CW28" s="209"/>
      <c r="CX28" s="209"/>
      <c r="CY28" s="209"/>
      <c r="CZ28" s="209"/>
      <c r="DA28" s="209"/>
      <c r="DB28" s="209"/>
      <c r="DC28" s="209"/>
      <c r="DD28" s="209"/>
      <c r="DE28" s="209"/>
      <c r="DF28" s="209"/>
      <c r="DG28" s="209"/>
      <c r="DH28" s="209"/>
      <c r="DI28" s="209"/>
      <c r="DJ28" s="209"/>
      <c r="DK28" s="209"/>
      <c r="DL28" s="209"/>
      <c r="DM28" s="209"/>
      <c r="DN28" s="209"/>
      <c r="DO28" s="209"/>
      <c r="DP28" s="209"/>
      <c r="DQ28" s="209"/>
      <c r="DR28" s="209"/>
      <c r="DS28" s="209"/>
      <c r="DT28" s="209"/>
      <c r="DU28" s="209"/>
      <c r="DV28" s="209"/>
      <c r="DW28" s="209"/>
      <c r="DX28" s="209"/>
      <c r="DY28" s="209"/>
      <c r="DZ28" s="209"/>
      <c r="EA28" s="209"/>
      <c r="EB28" s="209"/>
      <c r="EC28" s="209"/>
      <c r="ED28" s="209"/>
      <c r="EE28" s="209"/>
      <c r="EF28" s="209"/>
      <c r="EG28" s="209"/>
      <c r="EH28" s="209"/>
      <c r="EI28" s="209"/>
      <c r="EJ28" s="209"/>
      <c r="EK28" s="209"/>
      <c r="EL28" s="209"/>
      <c r="EM28" s="209"/>
      <c r="EN28" s="209"/>
      <c r="EO28" s="209"/>
      <c r="EP28" s="209"/>
      <c r="EQ28" s="209"/>
      <c r="ER28" s="209"/>
      <c r="ES28" s="209"/>
      <c r="ET28" s="209"/>
      <c r="EU28" s="209"/>
      <c r="EV28" s="209"/>
      <c r="EW28" s="209"/>
      <c r="EX28" s="209"/>
      <c r="EY28" s="209"/>
      <c r="EZ28" s="209"/>
      <c r="FA28" s="209"/>
      <c r="FB28" s="209"/>
      <c r="FC28" s="209"/>
      <c r="FD28" s="209"/>
      <c r="FE28" s="209"/>
      <c r="FF28" s="209"/>
      <c r="FG28" s="209"/>
      <c r="FH28" s="209"/>
      <c r="FI28" s="209"/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  <c r="GH28" s="209"/>
      <c r="GI28" s="209"/>
      <c r="GJ28" s="209"/>
      <c r="GK28" s="209"/>
      <c r="GL28" s="209"/>
      <c r="GM28" s="209"/>
      <c r="GN28" s="209"/>
      <c r="GO28" s="209"/>
      <c r="GP28" s="209"/>
      <c r="GQ28" s="209"/>
      <c r="GR28" s="209"/>
      <c r="GS28" s="209"/>
      <c r="GT28" s="209"/>
      <c r="GU28" s="209"/>
      <c r="GV28" s="209"/>
      <c r="GW28" s="209"/>
      <c r="GX28" s="209"/>
      <c r="GY28" s="209"/>
      <c r="GZ28" s="209"/>
      <c r="HA28" s="209"/>
      <c r="HB28" s="209"/>
      <c r="HC28" s="209"/>
      <c r="HD28" s="209"/>
      <c r="HE28" s="209"/>
      <c r="HF28" s="209"/>
      <c r="HG28" s="209"/>
      <c r="HH28" s="209"/>
      <c r="HI28" s="209"/>
      <c r="HJ28" s="209"/>
      <c r="HK28" s="209"/>
      <c r="HL28" s="209"/>
      <c r="HM28" s="209"/>
      <c r="HN28" s="209"/>
      <c r="HO28" s="209"/>
      <c r="HP28" s="209"/>
      <c r="HQ28" s="209"/>
      <c r="HR28" s="209"/>
      <c r="HS28" s="209"/>
      <c r="HT28" s="209"/>
      <c r="HU28" s="209"/>
      <c r="HV28" s="209"/>
      <c r="HW28" s="209"/>
      <c r="HX28" s="209"/>
      <c r="HY28" s="209"/>
      <c r="HZ28" s="209"/>
      <c r="IA28" s="209"/>
      <c r="IB28" s="209"/>
      <c r="IC28" s="209"/>
      <c r="ID28" s="209"/>
      <c r="IE28" s="209"/>
      <c r="IF28" s="209"/>
      <c r="IG28" s="209"/>
      <c r="IH28" s="209"/>
      <c r="II28" s="209"/>
      <c r="IJ28" s="209"/>
      <c r="IK28" s="209"/>
      <c r="IL28" s="209"/>
      <c r="IM28" s="209"/>
      <c r="IN28" s="209"/>
      <c r="IO28" s="209"/>
      <c r="IP28" s="209"/>
      <c r="IQ28" s="209"/>
      <c r="IR28" s="209"/>
      <c r="IS28" s="209"/>
      <c r="IT28" s="209"/>
      <c r="IU28" s="209"/>
      <c r="IV28" s="209"/>
    </row>
    <row r="29" spans="1:256" s="210" customFormat="1" ht="15" x14ac:dyDescent="0.25">
      <c r="A29" s="203" t="s">
        <v>213</v>
      </c>
      <c r="B29" s="235">
        <v>1</v>
      </c>
      <c r="C29" s="247">
        <v>0</v>
      </c>
      <c r="D29" s="248">
        <v>0</v>
      </c>
      <c r="E29" s="249">
        <v>0</v>
      </c>
      <c r="F29" s="235">
        <v>0</v>
      </c>
      <c r="G29" s="247">
        <v>0</v>
      </c>
      <c r="H29" s="235"/>
      <c r="I29" s="247"/>
      <c r="J29" s="235"/>
      <c r="K29" s="247"/>
      <c r="L29" s="235"/>
      <c r="M29" s="247"/>
      <c r="N29" s="235"/>
      <c r="O29" s="247"/>
      <c r="P29" s="235"/>
      <c r="Q29" s="247"/>
      <c r="R29" s="235">
        <v>0</v>
      </c>
      <c r="S29" s="247">
        <v>0</v>
      </c>
      <c r="T29" s="235">
        <v>0.78</v>
      </c>
      <c r="U29" s="247">
        <v>0</v>
      </c>
      <c r="V29" s="235">
        <v>0.53</v>
      </c>
      <c r="W29" s="247">
        <v>0</v>
      </c>
      <c r="X29" s="235">
        <v>0</v>
      </c>
      <c r="Y29" s="247">
        <v>0.56000000000000005</v>
      </c>
      <c r="Z29" s="250">
        <v>0.44</v>
      </c>
      <c r="AA29" s="251">
        <v>0.63</v>
      </c>
      <c r="AB29" s="247">
        <v>0.93</v>
      </c>
      <c r="AC29" s="235">
        <v>0</v>
      </c>
      <c r="AD29" s="235">
        <v>0.1</v>
      </c>
      <c r="AE29" s="247">
        <v>0.27</v>
      </c>
      <c r="AF29" s="235">
        <v>0.06</v>
      </c>
      <c r="AG29" s="247">
        <v>0.22</v>
      </c>
      <c r="AH29" s="235">
        <v>0.06</v>
      </c>
      <c r="AI29" s="247">
        <v>0.33</v>
      </c>
      <c r="AJ29" s="235">
        <v>0.03</v>
      </c>
      <c r="AK29" s="247">
        <v>0.24</v>
      </c>
      <c r="AL29" s="235">
        <v>0.04</v>
      </c>
      <c r="AM29" s="247">
        <v>0.37</v>
      </c>
      <c r="AN29" s="235">
        <v>0.05</v>
      </c>
      <c r="AO29" s="247">
        <v>0.47</v>
      </c>
      <c r="AP29" s="235">
        <v>0.01</v>
      </c>
      <c r="AQ29" s="247">
        <v>0.44</v>
      </c>
      <c r="AR29" s="235">
        <v>0.03</v>
      </c>
      <c r="AS29" s="254" t="s">
        <v>214</v>
      </c>
      <c r="AT29" s="255">
        <v>0.06</v>
      </c>
      <c r="AU29" s="256">
        <v>0.36</v>
      </c>
      <c r="AV29" s="255">
        <v>0.04</v>
      </c>
      <c r="AW29" s="256">
        <v>0.36</v>
      </c>
      <c r="AX29" s="257">
        <v>9.4999999999999998E-3</v>
      </c>
      <c r="AY29" s="256">
        <v>0.39400000000000002</v>
      </c>
      <c r="AZ29" s="257">
        <v>3.9E-2</v>
      </c>
      <c r="BA29" s="256">
        <v>0.29699999999999999</v>
      </c>
      <c r="BB29" s="257">
        <v>0.2283</v>
      </c>
      <c r="BC29" s="256">
        <v>0.47499999999999998</v>
      </c>
      <c r="BD29" s="258">
        <v>0.1595</v>
      </c>
      <c r="BE29" s="256">
        <v>0.441</v>
      </c>
      <c r="BF29" s="258">
        <v>5.4000000000000003E-3</v>
      </c>
      <c r="BG29" s="256">
        <v>0.35499999999999998</v>
      </c>
      <c r="BH29" s="209"/>
      <c r="BI29" s="209"/>
      <c r="BJ29" s="209"/>
      <c r="BK29" s="209"/>
      <c r="BL29" s="209"/>
      <c r="BM29" s="209"/>
      <c r="BN29" s="209"/>
      <c r="BO29" s="209"/>
      <c r="BP29" s="209"/>
      <c r="BQ29" s="209"/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9"/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9"/>
      <c r="CU29" s="209"/>
      <c r="CV29" s="209"/>
      <c r="CW29" s="209"/>
      <c r="CX29" s="209"/>
      <c r="CY29" s="209"/>
      <c r="CZ29" s="209"/>
      <c r="DA29" s="209"/>
      <c r="DB29" s="209"/>
      <c r="DC29" s="209"/>
      <c r="DD29" s="209"/>
      <c r="DE29" s="209"/>
      <c r="DF29" s="209"/>
      <c r="DG29" s="209"/>
      <c r="DH29" s="209"/>
      <c r="DI29" s="209"/>
      <c r="DJ29" s="209"/>
      <c r="DK29" s="209"/>
      <c r="DL29" s="209"/>
      <c r="DM29" s="209"/>
      <c r="DN29" s="209"/>
      <c r="DO29" s="209"/>
      <c r="DP29" s="209"/>
      <c r="DQ29" s="209"/>
      <c r="DR29" s="209"/>
      <c r="DS29" s="209"/>
      <c r="DT29" s="209"/>
      <c r="DU29" s="209"/>
      <c r="DV29" s="209"/>
      <c r="DW29" s="209"/>
      <c r="DX29" s="209"/>
      <c r="DY29" s="209"/>
      <c r="DZ29" s="209"/>
      <c r="EA29" s="209"/>
      <c r="EB29" s="209"/>
      <c r="EC29" s="209"/>
      <c r="ED29" s="209"/>
      <c r="EE29" s="209"/>
      <c r="EF29" s="209"/>
      <c r="EG29" s="209"/>
      <c r="EH29" s="209"/>
      <c r="EI29" s="209"/>
      <c r="EJ29" s="209"/>
      <c r="EK29" s="209"/>
      <c r="EL29" s="209"/>
      <c r="EM29" s="209"/>
      <c r="EN29" s="209"/>
      <c r="EO29" s="209"/>
      <c r="EP29" s="209"/>
      <c r="EQ29" s="209"/>
      <c r="ER29" s="209"/>
      <c r="ES29" s="209"/>
      <c r="ET29" s="209"/>
      <c r="EU29" s="209"/>
      <c r="EV29" s="209"/>
      <c r="EW29" s="209"/>
      <c r="EX29" s="209"/>
      <c r="EY29" s="209"/>
      <c r="EZ29" s="209"/>
      <c r="FA29" s="209"/>
      <c r="FB29" s="209"/>
      <c r="FC29" s="209"/>
      <c r="FD29" s="209"/>
      <c r="FE29" s="209"/>
      <c r="FF29" s="209"/>
      <c r="FG29" s="209"/>
      <c r="FH29" s="209"/>
      <c r="FI29" s="209"/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  <c r="GH29" s="209"/>
      <c r="GI29" s="209"/>
      <c r="GJ29" s="209"/>
      <c r="GK29" s="209"/>
      <c r="GL29" s="209"/>
      <c r="GM29" s="209"/>
      <c r="GN29" s="209"/>
      <c r="GO29" s="209"/>
      <c r="GP29" s="209"/>
      <c r="GQ29" s="209"/>
      <c r="GR29" s="209"/>
      <c r="GS29" s="209"/>
      <c r="GT29" s="209"/>
      <c r="GU29" s="209"/>
      <c r="GV29" s="209"/>
      <c r="GW29" s="209"/>
      <c r="GX29" s="209"/>
      <c r="GY29" s="209"/>
      <c r="GZ29" s="209"/>
      <c r="HA29" s="209"/>
      <c r="HB29" s="209"/>
      <c r="HC29" s="209"/>
      <c r="HD29" s="209"/>
      <c r="HE29" s="209"/>
      <c r="HF29" s="209"/>
      <c r="HG29" s="209"/>
      <c r="HH29" s="209"/>
      <c r="HI29" s="209"/>
      <c r="HJ29" s="209"/>
      <c r="HK29" s="209"/>
      <c r="HL29" s="209"/>
      <c r="HM29" s="209"/>
      <c r="HN29" s="209"/>
      <c r="HO29" s="209"/>
      <c r="HP29" s="209"/>
      <c r="HQ29" s="209"/>
      <c r="HR29" s="209"/>
      <c r="HS29" s="209"/>
      <c r="HT29" s="209"/>
      <c r="HU29" s="209"/>
      <c r="HV29" s="209"/>
      <c r="HW29" s="209"/>
      <c r="HX29" s="209"/>
      <c r="HY29" s="209"/>
      <c r="HZ29" s="209"/>
      <c r="IA29" s="209"/>
      <c r="IB29" s="209"/>
      <c r="IC29" s="209"/>
      <c r="ID29" s="209"/>
      <c r="IE29" s="209"/>
      <c r="IF29" s="209"/>
      <c r="IG29" s="209"/>
      <c r="IH29" s="209"/>
      <c r="II29" s="209"/>
      <c r="IJ29" s="209"/>
      <c r="IK29" s="209"/>
      <c r="IL29" s="209"/>
      <c r="IM29" s="209"/>
      <c r="IN29" s="209"/>
      <c r="IO29" s="209"/>
      <c r="IP29" s="209"/>
      <c r="IQ29" s="209"/>
      <c r="IR29" s="209"/>
      <c r="IS29" s="209"/>
      <c r="IT29" s="209"/>
      <c r="IU29" s="209"/>
      <c r="IV29" s="209"/>
    </row>
    <row r="30" spans="1:256" s="210" customFormat="1" ht="15" x14ac:dyDescent="0.25">
      <c r="A30" s="203" t="s">
        <v>137</v>
      </c>
      <c r="B30" s="235">
        <v>0</v>
      </c>
      <c r="C30" s="247">
        <v>0</v>
      </c>
      <c r="D30" s="248">
        <v>0.5</v>
      </c>
      <c r="E30" s="249">
        <v>0.43</v>
      </c>
      <c r="F30" s="235">
        <v>0</v>
      </c>
      <c r="G30" s="247">
        <v>0</v>
      </c>
      <c r="H30" s="235"/>
      <c r="I30" s="247"/>
      <c r="J30" s="235"/>
      <c r="K30" s="247"/>
      <c r="L30" s="235"/>
      <c r="M30" s="247"/>
      <c r="N30" s="235"/>
      <c r="O30" s="247"/>
      <c r="P30" s="235"/>
      <c r="Q30" s="247"/>
      <c r="R30" s="235">
        <v>0.17</v>
      </c>
      <c r="S30" s="247">
        <v>0</v>
      </c>
      <c r="T30" s="235">
        <v>0.71</v>
      </c>
      <c r="U30" s="247">
        <v>0</v>
      </c>
      <c r="V30" s="235">
        <v>1</v>
      </c>
      <c r="W30" s="247">
        <v>0</v>
      </c>
      <c r="X30" s="235">
        <v>0.48</v>
      </c>
      <c r="Y30" s="247">
        <v>0.45</v>
      </c>
      <c r="Z30" s="250">
        <v>0.65</v>
      </c>
      <c r="AA30" s="251">
        <v>0.53</v>
      </c>
      <c r="AB30" s="247">
        <v>0</v>
      </c>
      <c r="AC30" s="235">
        <v>0</v>
      </c>
      <c r="AD30" s="235">
        <v>1</v>
      </c>
      <c r="AE30" s="247">
        <v>0.43</v>
      </c>
      <c r="AF30" s="235">
        <v>7.0000000000000007E-2</v>
      </c>
      <c r="AG30" s="247">
        <v>0.49</v>
      </c>
      <c r="AH30" s="235">
        <v>7.0000000000000007E-2</v>
      </c>
      <c r="AI30" s="247">
        <v>0.56999999999999995</v>
      </c>
      <c r="AJ30" s="235">
        <v>0.02</v>
      </c>
      <c r="AK30" s="247">
        <v>0.43</v>
      </c>
      <c r="AL30" s="235">
        <v>0.02</v>
      </c>
      <c r="AM30" s="247">
        <v>0.24</v>
      </c>
      <c r="AN30" s="235">
        <v>7.0000000000000007E-2</v>
      </c>
      <c r="AO30" s="247">
        <v>0.51</v>
      </c>
      <c r="AP30" s="235">
        <v>7.0000000000000007E-2</v>
      </c>
      <c r="AQ30" s="247">
        <v>0.32</v>
      </c>
      <c r="AR30" s="235">
        <v>0.05</v>
      </c>
      <c r="AS30" s="254">
        <v>0.23</v>
      </c>
      <c r="AT30" s="255">
        <v>0.05</v>
      </c>
      <c r="AU30" s="256">
        <v>0.46</v>
      </c>
      <c r="AV30" s="255">
        <v>0.09</v>
      </c>
      <c r="AW30" s="256">
        <v>0.49</v>
      </c>
      <c r="AX30" s="257">
        <v>0</v>
      </c>
      <c r="AY30" s="256">
        <v>0.58699999999999997</v>
      </c>
      <c r="AZ30" s="257">
        <v>0.125</v>
      </c>
      <c r="BA30" s="256">
        <v>0.34699999999999998</v>
      </c>
      <c r="BB30" s="257">
        <v>0</v>
      </c>
      <c r="BC30" s="256">
        <v>0.39300000000000002</v>
      </c>
      <c r="BD30" s="258">
        <v>1.5900000000000001E-2</v>
      </c>
      <c r="BE30" s="256">
        <v>0.435</v>
      </c>
      <c r="BF30" s="258">
        <v>6.3500000000000001E-2</v>
      </c>
      <c r="BG30" s="256">
        <v>0.50800000000000001</v>
      </c>
      <c r="BH30" s="209"/>
      <c r="BI30" s="209"/>
      <c r="BJ30" s="209"/>
      <c r="BK30" s="209"/>
      <c r="BL30" s="209"/>
      <c r="BM30" s="209"/>
      <c r="BN30" s="209"/>
      <c r="BO30" s="209"/>
      <c r="BP30" s="209"/>
      <c r="BQ30" s="209"/>
      <c r="BR30" s="209"/>
      <c r="BS30" s="209"/>
      <c r="BT30" s="209"/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09"/>
      <c r="CG30" s="209"/>
      <c r="CH30" s="209"/>
      <c r="CI30" s="209"/>
      <c r="CJ30" s="209"/>
      <c r="CK30" s="209"/>
      <c r="CL30" s="209"/>
      <c r="CM30" s="209"/>
      <c r="CN30" s="209"/>
      <c r="CO30" s="209"/>
      <c r="CP30" s="209"/>
      <c r="CQ30" s="209"/>
      <c r="CR30" s="209"/>
      <c r="CS30" s="209"/>
      <c r="CT30" s="209"/>
      <c r="CU30" s="209"/>
      <c r="CV30" s="209"/>
      <c r="CW30" s="209"/>
      <c r="CX30" s="209"/>
      <c r="CY30" s="209"/>
      <c r="CZ30" s="209"/>
      <c r="DA30" s="209"/>
      <c r="DB30" s="209"/>
      <c r="DC30" s="209"/>
      <c r="DD30" s="209"/>
      <c r="DE30" s="209"/>
      <c r="DF30" s="209"/>
      <c r="DG30" s="209"/>
      <c r="DH30" s="209"/>
      <c r="DI30" s="209"/>
      <c r="DJ30" s="209"/>
      <c r="DK30" s="209"/>
      <c r="DL30" s="209"/>
      <c r="DM30" s="209"/>
      <c r="DN30" s="209"/>
      <c r="DO30" s="209"/>
      <c r="DP30" s="209"/>
      <c r="DQ30" s="209"/>
      <c r="DR30" s="209"/>
      <c r="DS30" s="209"/>
      <c r="DT30" s="209"/>
      <c r="DU30" s="209"/>
      <c r="DV30" s="209"/>
      <c r="DW30" s="209"/>
      <c r="DX30" s="209"/>
      <c r="DY30" s="209"/>
      <c r="DZ30" s="209"/>
      <c r="EA30" s="209"/>
      <c r="EB30" s="209"/>
      <c r="EC30" s="209"/>
      <c r="ED30" s="209"/>
      <c r="EE30" s="209"/>
      <c r="EF30" s="209"/>
      <c r="EG30" s="209"/>
      <c r="EH30" s="209"/>
      <c r="EI30" s="209"/>
      <c r="EJ30" s="209"/>
      <c r="EK30" s="209"/>
      <c r="EL30" s="209"/>
      <c r="EM30" s="209"/>
      <c r="EN30" s="209"/>
      <c r="EO30" s="209"/>
      <c r="EP30" s="209"/>
      <c r="EQ30" s="209"/>
      <c r="ER30" s="209"/>
      <c r="ES30" s="209"/>
      <c r="ET30" s="209"/>
      <c r="EU30" s="209"/>
      <c r="EV30" s="209"/>
      <c r="EW30" s="209"/>
      <c r="EX30" s="209"/>
      <c r="EY30" s="209"/>
      <c r="EZ30" s="209"/>
      <c r="FA30" s="209"/>
      <c r="FB30" s="209"/>
      <c r="FC30" s="209"/>
      <c r="FD30" s="209"/>
      <c r="FE30" s="209"/>
      <c r="FF30" s="209"/>
      <c r="FG30" s="209"/>
      <c r="FH30" s="209"/>
      <c r="FI30" s="209"/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  <c r="GH30" s="209"/>
      <c r="GI30" s="209"/>
      <c r="GJ30" s="209"/>
      <c r="GK30" s="209"/>
      <c r="GL30" s="209"/>
      <c r="GM30" s="209"/>
      <c r="GN30" s="209"/>
      <c r="GO30" s="209"/>
      <c r="GP30" s="209"/>
      <c r="GQ30" s="209"/>
      <c r="GR30" s="209"/>
      <c r="GS30" s="209"/>
      <c r="GT30" s="209"/>
      <c r="GU30" s="209"/>
      <c r="GV30" s="209"/>
      <c r="GW30" s="209"/>
      <c r="GX30" s="209"/>
      <c r="GY30" s="209"/>
      <c r="GZ30" s="209"/>
      <c r="HA30" s="209"/>
      <c r="HB30" s="209"/>
      <c r="HC30" s="209"/>
      <c r="HD30" s="209"/>
      <c r="HE30" s="209"/>
      <c r="HF30" s="209"/>
      <c r="HG30" s="209"/>
      <c r="HH30" s="209"/>
      <c r="HI30" s="209"/>
      <c r="HJ30" s="209"/>
      <c r="HK30" s="209"/>
      <c r="HL30" s="209"/>
      <c r="HM30" s="209"/>
      <c r="HN30" s="209"/>
      <c r="HO30" s="209"/>
      <c r="HP30" s="209"/>
      <c r="HQ30" s="209"/>
      <c r="HR30" s="209"/>
      <c r="HS30" s="209"/>
      <c r="HT30" s="209"/>
      <c r="HU30" s="209"/>
      <c r="HV30" s="209"/>
      <c r="HW30" s="209"/>
      <c r="HX30" s="209"/>
      <c r="HY30" s="209"/>
      <c r="HZ30" s="209"/>
      <c r="IA30" s="209"/>
      <c r="IB30" s="209"/>
      <c r="IC30" s="209"/>
      <c r="ID30" s="209"/>
      <c r="IE30" s="209"/>
      <c r="IF30" s="209"/>
      <c r="IG30" s="209"/>
      <c r="IH30" s="209"/>
      <c r="II30" s="209"/>
      <c r="IJ30" s="209"/>
      <c r="IK30" s="209"/>
      <c r="IL30" s="209"/>
      <c r="IM30" s="209"/>
      <c r="IN30" s="209"/>
      <c r="IO30" s="209"/>
      <c r="IP30" s="209"/>
      <c r="IQ30" s="209"/>
      <c r="IR30" s="209"/>
      <c r="IS30" s="209"/>
      <c r="IT30" s="209"/>
      <c r="IU30" s="209"/>
      <c r="IV30" s="209"/>
    </row>
    <row r="31" spans="1:256" s="210" customFormat="1" ht="15" x14ac:dyDescent="0.25">
      <c r="A31" s="203" t="s">
        <v>127</v>
      </c>
      <c r="B31" s="235">
        <v>0</v>
      </c>
      <c r="C31" s="247">
        <v>0</v>
      </c>
      <c r="D31" s="248">
        <v>0</v>
      </c>
      <c r="E31" s="249">
        <v>0</v>
      </c>
      <c r="F31" s="235">
        <v>0</v>
      </c>
      <c r="G31" s="247">
        <v>0</v>
      </c>
      <c r="H31" s="235"/>
      <c r="I31" s="247"/>
      <c r="J31" s="235"/>
      <c r="K31" s="247"/>
      <c r="L31" s="235"/>
      <c r="M31" s="247"/>
      <c r="N31" s="235"/>
      <c r="O31" s="247"/>
      <c r="P31" s="235"/>
      <c r="Q31" s="247"/>
      <c r="R31" s="235">
        <v>0</v>
      </c>
      <c r="S31" s="247">
        <v>0</v>
      </c>
      <c r="T31" s="235">
        <v>0</v>
      </c>
      <c r="U31" s="247">
        <v>0</v>
      </c>
      <c r="V31" s="235">
        <v>0</v>
      </c>
      <c r="W31" s="247">
        <v>0</v>
      </c>
      <c r="X31" s="235">
        <v>0</v>
      </c>
      <c r="Y31" s="247">
        <v>0</v>
      </c>
      <c r="Z31" s="250"/>
      <c r="AA31" s="251"/>
      <c r="AB31" s="247">
        <v>0</v>
      </c>
      <c r="AC31" s="235">
        <v>0</v>
      </c>
      <c r="AD31" s="235">
        <v>0</v>
      </c>
      <c r="AE31" s="247">
        <v>0</v>
      </c>
      <c r="AF31" s="235">
        <v>0</v>
      </c>
      <c r="AG31" s="247">
        <v>0</v>
      </c>
      <c r="AH31" s="235">
        <v>0</v>
      </c>
      <c r="AI31" s="247">
        <v>0</v>
      </c>
      <c r="AJ31" s="235">
        <v>0</v>
      </c>
      <c r="AK31" s="247">
        <v>0</v>
      </c>
      <c r="AL31" s="235">
        <v>0</v>
      </c>
      <c r="AM31" s="247">
        <v>0</v>
      </c>
      <c r="AN31" s="235">
        <v>0</v>
      </c>
      <c r="AO31" s="247">
        <v>0</v>
      </c>
      <c r="AP31" s="235">
        <v>0</v>
      </c>
      <c r="AQ31" s="247">
        <v>0</v>
      </c>
      <c r="AR31" s="235">
        <v>0</v>
      </c>
      <c r="AS31" s="254">
        <v>0</v>
      </c>
      <c r="AT31" s="255">
        <v>0</v>
      </c>
      <c r="AU31" s="256">
        <v>0</v>
      </c>
      <c r="AV31" s="255">
        <v>0</v>
      </c>
      <c r="AW31" s="256">
        <v>0</v>
      </c>
      <c r="AX31" s="257">
        <v>0</v>
      </c>
      <c r="AY31" s="256">
        <v>0</v>
      </c>
      <c r="AZ31" s="257">
        <v>0</v>
      </c>
      <c r="BA31" s="256">
        <v>0</v>
      </c>
      <c r="BB31" s="257">
        <v>0</v>
      </c>
      <c r="BC31" s="256">
        <v>0</v>
      </c>
      <c r="BD31" s="258">
        <v>0</v>
      </c>
      <c r="BE31" s="256">
        <v>0</v>
      </c>
      <c r="BF31" s="258">
        <v>0</v>
      </c>
      <c r="BG31" s="256">
        <v>0</v>
      </c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9"/>
      <c r="CH31" s="209"/>
      <c r="CI31" s="209"/>
      <c r="CJ31" s="209"/>
      <c r="CK31" s="209"/>
      <c r="CL31" s="209"/>
      <c r="CM31" s="209"/>
      <c r="CN31" s="209"/>
      <c r="CO31" s="209"/>
      <c r="CP31" s="209"/>
      <c r="CQ31" s="209"/>
      <c r="CR31" s="209"/>
      <c r="CS31" s="209"/>
      <c r="CT31" s="209"/>
      <c r="CU31" s="209"/>
      <c r="CV31" s="209"/>
      <c r="CW31" s="209"/>
      <c r="CX31" s="209"/>
      <c r="CY31" s="209"/>
      <c r="CZ31" s="209"/>
      <c r="DA31" s="209"/>
      <c r="DB31" s="209"/>
      <c r="DC31" s="209"/>
      <c r="DD31" s="209"/>
      <c r="DE31" s="209"/>
      <c r="DF31" s="209"/>
      <c r="DG31" s="209"/>
      <c r="DH31" s="209"/>
      <c r="DI31" s="209"/>
      <c r="DJ31" s="209"/>
      <c r="DK31" s="209"/>
      <c r="DL31" s="209"/>
      <c r="DM31" s="209"/>
      <c r="DN31" s="209"/>
      <c r="DO31" s="209"/>
      <c r="DP31" s="209"/>
      <c r="DQ31" s="209"/>
      <c r="DR31" s="209"/>
      <c r="DS31" s="209"/>
      <c r="DT31" s="209"/>
      <c r="DU31" s="209"/>
      <c r="DV31" s="209"/>
      <c r="DW31" s="209"/>
      <c r="DX31" s="209"/>
      <c r="DY31" s="209"/>
      <c r="DZ31" s="209"/>
      <c r="EA31" s="209"/>
      <c r="EB31" s="209"/>
      <c r="EC31" s="209"/>
      <c r="ED31" s="209"/>
      <c r="EE31" s="209"/>
      <c r="EF31" s="209"/>
      <c r="EG31" s="209"/>
      <c r="EH31" s="209"/>
      <c r="EI31" s="209"/>
      <c r="EJ31" s="209"/>
      <c r="EK31" s="209"/>
      <c r="EL31" s="209"/>
      <c r="EM31" s="209"/>
      <c r="EN31" s="209"/>
      <c r="EO31" s="209"/>
      <c r="EP31" s="209"/>
      <c r="EQ31" s="209"/>
      <c r="ER31" s="209"/>
      <c r="ES31" s="209"/>
      <c r="ET31" s="209"/>
      <c r="EU31" s="209"/>
      <c r="EV31" s="209"/>
      <c r="EW31" s="209"/>
      <c r="EX31" s="209"/>
      <c r="EY31" s="209"/>
      <c r="EZ31" s="209"/>
      <c r="FA31" s="209"/>
      <c r="FB31" s="209"/>
      <c r="FC31" s="209"/>
      <c r="FD31" s="209"/>
      <c r="FE31" s="209"/>
      <c r="FF31" s="209"/>
      <c r="FG31" s="209"/>
      <c r="FH31" s="209"/>
      <c r="FI31" s="209"/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  <c r="GH31" s="209"/>
      <c r="GI31" s="209"/>
      <c r="GJ31" s="209"/>
      <c r="GK31" s="209"/>
      <c r="GL31" s="209"/>
      <c r="GM31" s="209"/>
      <c r="GN31" s="209"/>
      <c r="GO31" s="209"/>
      <c r="GP31" s="209"/>
      <c r="GQ31" s="209"/>
      <c r="GR31" s="209"/>
      <c r="GS31" s="209"/>
      <c r="GT31" s="209"/>
      <c r="GU31" s="209"/>
      <c r="GV31" s="209"/>
      <c r="GW31" s="209"/>
      <c r="GX31" s="209"/>
      <c r="GY31" s="209"/>
      <c r="GZ31" s="209"/>
      <c r="HA31" s="209"/>
      <c r="HB31" s="209"/>
      <c r="HC31" s="209"/>
      <c r="HD31" s="209"/>
      <c r="HE31" s="209"/>
      <c r="HF31" s="209"/>
      <c r="HG31" s="209"/>
      <c r="HH31" s="209"/>
      <c r="HI31" s="209"/>
      <c r="HJ31" s="209"/>
      <c r="HK31" s="209"/>
      <c r="HL31" s="209"/>
      <c r="HM31" s="209"/>
      <c r="HN31" s="209"/>
      <c r="HO31" s="209"/>
      <c r="HP31" s="209"/>
      <c r="HQ31" s="209"/>
      <c r="HR31" s="209"/>
      <c r="HS31" s="209"/>
      <c r="HT31" s="209"/>
      <c r="HU31" s="209"/>
      <c r="HV31" s="209"/>
      <c r="HW31" s="209"/>
      <c r="HX31" s="209"/>
      <c r="HY31" s="209"/>
      <c r="HZ31" s="209"/>
      <c r="IA31" s="209"/>
      <c r="IB31" s="209"/>
      <c r="IC31" s="209"/>
      <c r="ID31" s="209"/>
      <c r="IE31" s="209"/>
      <c r="IF31" s="209"/>
      <c r="IG31" s="209"/>
      <c r="IH31" s="209"/>
      <c r="II31" s="209"/>
      <c r="IJ31" s="209"/>
      <c r="IK31" s="209"/>
      <c r="IL31" s="209"/>
      <c r="IM31" s="209"/>
      <c r="IN31" s="209"/>
      <c r="IO31" s="209"/>
      <c r="IP31" s="209"/>
      <c r="IQ31" s="209"/>
      <c r="IR31" s="209"/>
      <c r="IS31" s="209"/>
      <c r="IT31" s="209"/>
      <c r="IU31" s="209"/>
      <c r="IV31" s="209"/>
    </row>
    <row r="32" spans="1:256" s="210" customFormat="1" ht="15" x14ac:dyDescent="0.25">
      <c r="A32" s="203" t="s">
        <v>215</v>
      </c>
      <c r="B32" s="235">
        <v>0</v>
      </c>
      <c r="C32" s="247">
        <v>0</v>
      </c>
      <c r="D32" s="248">
        <v>0</v>
      </c>
      <c r="E32" s="249">
        <v>0</v>
      </c>
      <c r="F32" s="235">
        <v>0</v>
      </c>
      <c r="G32" s="247">
        <v>0</v>
      </c>
      <c r="H32" s="235"/>
      <c r="I32" s="247"/>
      <c r="J32" s="235"/>
      <c r="K32" s="247"/>
      <c r="L32" s="235"/>
      <c r="M32" s="247"/>
      <c r="N32" s="235"/>
      <c r="O32" s="247"/>
      <c r="P32" s="235"/>
      <c r="Q32" s="247"/>
      <c r="R32" s="235">
        <v>0</v>
      </c>
      <c r="S32" s="247">
        <v>0</v>
      </c>
      <c r="T32" s="235">
        <v>0</v>
      </c>
      <c r="U32" s="247">
        <v>0</v>
      </c>
      <c r="V32" s="235">
        <v>0</v>
      </c>
      <c r="W32" s="247">
        <v>0</v>
      </c>
      <c r="X32" s="235">
        <v>0</v>
      </c>
      <c r="Y32" s="247">
        <v>0</v>
      </c>
      <c r="Z32" s="250">
        <v>0</v>
      </c>
      <c r="AA32" s="251">
        <v>0</v>
      </c>
      <c r="AB32" s="247">
        <v>0</v>
      </c>
      <c r="AC32" s="235">
        <v>0</v>
      </c>
      <c r="AD32" s="235">
        <v>0.33</v>
      </c>
      <c r="AE32" s="247">
        <v>0.25</v>
      </c>
      <c r="AF32" s="235">
        <v>0</v>
      </c>
      <c r="AG32" s="247">
        <v>0</v>
      </c>
      <c r="AH32" s="235">
        <v>0.2</v>
      </c>
      <c r="AI32" s="247">
        <v>0.5</v>
      </c>
      <c r="AJ32" s="235">
        <v>0.1</v>
      </c>
      <c r="AK32" s="247">
        <v>0.33</v>
      </c>
      <c r="AL32" s="235">
        <v>0</v>
      </c>
      <c r="AM32" s="247">
        <v>0.6</v>
      </c>
      <c r="AN32" s="235">
        <v>0.2</v>
      </c>
      <c r="AO32" s="247">
        <v>0.5</v>
      </c>
      <c r="AP32" s="235">
        <v>0</v>
      </c>
      <c r="AQ32" s="247">
        <v>0.4</v>
      </c>
      <c r="AR32" s="235">
        <v>0</v>
      </c>
      <c r="AS32" s="254">
        <v>0.7</v>
      </c>
      <c r="AT32" s="255">
        <v>0.8</v>
      </c>
      <c r="AU32" s="256">
        <v>0</v>
      </c>
      <c r="AV32" s="255">
        <v>0.1</v>
      </c>
      <c r="AW32" s="256">
        <v>0.33</v>
      </c>
      <c r="AX32" s="257">
        <v>0.1</v>
      </c>
      <c r="AY32" s="256">
        <v>0.44400000000000001</v>
      </c>
      <c r="AZ32" s="257">
        <v>0</v>
      </c>
      <c r="BA32" s="256">
        <v>0.4</v>
      </c>
      <c r="BB32" s="257">
        <v>0</v>
      </c>
      <c r="BC32" s="256">
        <v>0.6</v>
      </c>
      <c r="BD32" s="258">
        <v>0.1</v>
      </c>
      <c r="BE32" s="256">
        <v>0.33300000000000002</v>
      </c>
      <c r="BF32" s="258">
        <v>0</v>
      </c>
      <c r="BG32" s="256">
        <v>0.1</v>
      </c>
      <c r="BH32" s="209"/>
      <c r="BI32" s="209"/>
      <c r="BJ32" s="209"/>
      <c r="BK32" s="209"/>
      <c r="BL32" s="209"/>
      <c r="BM32" s="209"/>
      <c r="BN32" s="209"/>
      <c r="BO32" s="209"/>
      <c r="BP32" s="209"/>
      <c r="BQ32" s="209"/>
      <c r="BR32" s="209"/>
      <c r="BS32" s="209"/>
      <c r="BT32" s="209"/>
      <c r="BU32" s="209"/>
      <c r="BV32" s="209"/>
      <c r="BW32" s="209"/>
      <c r="BX32" s="209"/>
      <c r="BY32" s="209"/>
      <c r="BZ32" s="209"/>
      <c r="CA32" s="209"/>
      <c r="CB32" s="209"/>
      <c r="CC32" s="209"/>
      <c r="CD32" s="209"/>
      <c r="CE32" s="209"/>
      <c r="CF32" s="209"/>
      <c r="CG32" s="209"/>
      <c r="CH32" s="209"/>
      <c r="CI32" s="209"/>
      <c r="CJ32" s="209"/>
      <c r="CK32" s="209"/>
      <c r="CL32" s="209"/>
      <c r="CM32" s="209"/>
      <c r="CN32" s="209"/>
      <c r="CO32" s="209"/>
      <c r="CP32" s="209"/>
      <c r="CQ32" s="209"/>
      <c r="CR32" s="209"/>
      <c r="CS32" s="209"/>
      <c r="CT32" s="209"/>
      <c r="CU32" s="209"/>
      <c r="CV32" s="209"/>
      <c r="CW32" s="209"/>
      <c r="CX32" s="209"/>
      <c r="CY32" s="209"/>
      <c r="CZ32" s="209"/>
      <c r="DA32" s="209"/>
      <c r="DB32" s="209"/>
      <c r="DC32" s="209"/>
      <c r="DD32" s="209"/>
      <c r="DE32" s="209"/>
      <c r="DF32" s="209"/>
      <c r="DG32" s="209"/>
      <c r="DH32" s="209"/>
      <c r="DI32" s="209"/>
      <c r="DJ32" s="209"/>
      <c r="DK32" s="209"/>
      <c r="DL32" s="209"/>
      <c r="DM32" s="209"/>
      <c r="DN32" s="209"/>
      <c r="DO32" s="209"/>
      <c r="DP32" s="209"/>
      <c r="DQ32" s="209"/>
      <c r="DR32" s="209"/>
      <c r="DS32" s="209"/>
      <c r="DT32" s="209"/>
      <c r="DU32" s="209"/>
      <c r="DV32" s="209"/>
      <c r="DW32" s="209"/>
      <c r="DX32" s="209"/>
      <c r="DY32" s="209"/>
      <c r="DZ32" s="209"/>
      <c r="EA32" s="209"/>
      <c r="EB32" s="209"/>
      <c r="EC32" s="209"/>
      <c r="ED32" s="209"/>
      <c r="EE32" s="209"/>
      <c r="EF32" s="209"/>
      <c r="EG32" s="209"/>
      <c r="EH32" s="209"/>
      <c r="EI32" s="209"/>
      <c r="EJ32" s="209"/>
      <c r="EK32" s="209"/>
      <c r="EL32" s="209"/>
      <c r="EM32" s="209"/>
      <c r="EN32" s="209"/>
      <c r="EO32" s="209"/>
      <c r="EP32" s="209"/>
      <c r="EQ32" s="209"/>
      <c r="ER32" s="209"/>
      <c r="ES32" s="209"/>
      <c r="ET32" s="209"/>
      <c r="EU32" s="209"/>
      <c r="EV32" s="209"/>
      <c r="EW32" s="209"/>
      <c r="EX32" s="209"/>
      <c r="EY32" s="209"/>
      <c r="EZ32" s="209"/>
      <c r="FA32" s="209"/>
      <c r="FB32" s="209"/>
      <c r="FC32" s="209"/>
      <c r="FD32" s="209"/>
      <c r="FE32" s="209"/>
      <c r="FF32" s="209"/>
      <c r="FG32" s="209"/>
      <c r="FH32" s="209"/>
      <c r="FI32" s="209"/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  <c r="GH32" s="209"/>
      <c r="GI32" s="209"/>
      <c r="GJ32" s="209"/>
      <c r="GK32" s="209"/>
      <c r="GL32" s="209"/>
      <c r="GM32" s="209"/>
      <c r="GN32" s="209"/>
      <c r="GO32" s="209"/>
      <c r="GP32" s="209"/>
      <c r="GQ32" s="209"/>
      <c r="GR32" s="209"/>
      <c r="GS32" s="209"/>
      <c r="GT32" s="209"/>
      <c r="GU32" s="209"/>
      <c r="GV32" s="209"/>
      <c r="GW32" s="209"/>
      <c r="GX32" s="209"/>
      <c r="GY32" s="209"/>
      <c r="GZ32" s="209"/>
      <c r="HA32" s="209"/>
      <c r="HB32" s="209"/>
      <c r="HC32" s="209"/>
      <c r="HD32" s="209"/>
      <c r="HE32" s="209"/>
      <c r="HF32" s="209"/>
      <c r="HG32" s="209"/>
      <c r="HH32" s="209"/>
      <c r="HI32" s="209"/>
      <c r="HJ32" s="209"/>
      <c r="HK32" s="209"/>
      <c r="HL32" s="209"/>
      <c r="HM32" s="209"/>
      <c r="HN32" s="209"/>
      <c r="HO32" s="209"/>
      <c r="HP32" s="209"/>
      <c r="HQ32" s="209"/>
      <c r="HR32" s="209"/>
      <c r="HS32" s="209"/>
      <c r="HT32" s="209"/>
      <c r="HU32" s="209"/>
      <c r="HV32" s="209"/>
      <c r="HW32" s="209"/>
      <c r="HX32" s="209"/>
      <c r="HY32" s="209"/>
      <c r="HZ32" s="209"/>
      <c r="IA32" s="209"/>
      <c r="IB32" s="209"/>
      <c r="IC32" s="209"/>
      <c r="ID32" s="209"/>
      <c r="IE32" s="209"/>
      <c r="IF32" s="209"/>
      <c r="IG32" s="209"/>
      <c r="IH32" s="209"/>
      <c r="II32" s="209"/>
      <c r="IJ32" s="209"/>
      <c r="IK32" s="209"/>
      <c r="IL32" s="209"/>
      <c r="IM32" s="209"/>
      <c r="IN32" s="209"/>
      <c r="IO32" s="209"/>
      <c r="IP32" s="209"/>
      <c r="IQ32" s="209"/>
      <c r="IR32" s="209"/>
      <c r="IS32" s="209"/>
      <c r="IT32" s="209"/>
      <c r="IU32" s="209"/>
      <c r="IV32" s="209"/>
    </row>
    <row r="33" spans="1:256" s="210" customFormat="1" ht="15" x14ac:dyDescent="0.25">
      <c r="A33" s="203" t="s">
        <v>216</v>
      </c>
      <c r="B33" s="235"/>
      <c r="C33" s="247"/>
      <c r="D33" s="248"/>
      <c r="E33" s="249"/>
      <c r="F33" s="235"/>
      <c r="G33" s="247"/>
      <c r="H33" s="235"/>
      <c r="I33" s="247"/>
      <c r="J33" s="235"/>
      <c r="K33" s="247"/>
      <c r="L33" s="235"/>
      <c r="M33" s="247"/>
      <c r="N33" s="235"/>
      <c r="O33" s="247"/>
      <c r="P33" s="235"/>
      <c r="Q33" s="247"/>
      <c r="R33" s="235"/>
      <c r="S33" s="247"/>
      <c r="T33" s="235"/>
      <c r="U33" s="247"/>
      <c r="V33" s="235"/>
      <c r="W33" s="247"/>
      <c r="X33" s="235"/>
      <c r="Y33" s="247"/>
      <c r="Z33" s="250"/>
      <c r="AA33" s="251"/>
      <c r="AB33" s="247"/>
      <c r="AC33" s="235"/>
      <c r="AD33" s="235"/>
      <c r="AE33" s="247"/>
      <c r="AF33" s="235">
        <v>0.33</v>
      </c>
      <c r="AG33" s="247">
        <v>0.25</v>
      </c>
      <c r="AH33" s="235">
        <v>0.8</v>
      </c>
      <c r="AI33" s="247">
        <v>0</v>
      </c>
      <c r="AJ33" s="235">
        <v>1</v>
      </c>
      <c r="AK33" s="247">
        <v>1</v>
      </c>
      <c r="AL33" s="235">
        <v>0.8</v>
      </c>
      <c r="AM33" s="247">
        <v>1</v>
      </c>
      <c r="AN33" s="235">
        <v>1</v>
      </c>
      <c r="AO33" s="247">
        <v>0</v>
      </c>
      <c r="AP33" s="235">
        <v>0.6</v>
      </c>
      <c r="AQ33" s="247">
        <v>1</v>
      </c>
      <c r="AR33" s="235">
        <v>0.2</v>
      </c>
      <c r="AS33" s="254">
        <v>0.25</v>
      </c>
      <c r="AT33" s="255">
        <v>0.1</v>
      </c>
      <c r="AU33" s="256">
        <v>0.67</v>
      </c>
      <c r="AV33" s="255">
        <v>1</v>
      </c>
      <c r="AW33" s="256">
        <v>0</v>
      </c>
      <c r="AX33" s="257">
        <v>0.6</v>
      </c>
      <c r="AY33" s="256">
        <v>0.5</v>
      </c>
      <c r="AZ33" s="257">
        <v>1</v>
      </c>
      <c r="BA33" s="256">
        <v>0</v>
      </c>
      <c r="BB33" s="257">
        <v>0.8</v>
      </c>
      <c r="BC33" s="256">
        <v>0</v>
      </c>
      <c r="BD33" s="258">
        <v>0.4</v>
      </c>
      <c r="BE33" s="256">
        <v>0</v>
      </c>
      <c r="BF33" s="258">
        <v>1</v>
      </c>
      <c r="BG33" s="256">
        <v>0</v>
      </c>
      <c r="BH33" s="209"/>
      <c r="BI33" s="209"/>
      <c r="BJ33" s="209"/>
      <c r="BK33" s="209"/>
      <c r="BL33" s="209"/>
      <c r="BM33" s="209"/>
      <c r="BN33" s="209"/>
      <c r="BO33" s="209"/>
      <c r="BP33" s="209"/>
      <c r="BQ33" s="209"/>
      <c r="BR33" s="209"/>
      <c r="BS33" s="209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9"/>
      <c r="CH33" s="209"/>
      <c r="CI33" s="209"/>
      <c r="CJ33" s="209"/>
      <c r="CK33" s="209"/>
      <c r="CL33" s="209"/>
      <c r="CM33" s="209"/>
      <c r="CN33" s="209"/>
      <c r="CO33" s="209"/>
      <c r="CP33" s="209"/>
      <c r="CQ33" s="209"/>
      <c r="CR33" s="209"/>
      <c r="CS33" s="209"/>
      <c r="CT33" s="209"/>
      <c r="CU33" s="209"/>
      <c r="CV33" s="209"/>
      <c r="CW33" s="209"/>
      <c r="CX33" s="209"/>
      <c r="CY33" s="209"/>
      <c r="CZ33" s="209"/>
      <c r="DA33" s="209"/>
      <c r="DB33" s="209"/>
      <c r="DC33" s="209"/>
      <c r="DD33" s="209"/>
      <c r="DE33" s="209"/>
      <c r="DF33" s="209"/>
      <c r="DG33" s="209"/>
      <c r="DH33" s="209"/>
      <c r="DI33" s="209"/>
      <c r="DJ33" s="209"/>
      <c r="DK33" s="209"/>
      <c r="DL33" s="209"/>
      <c r="DM33" s="209"/>
      <c r="DN33" s="209"/>
      <c r="DO33" s="209"/>
      <c r="DP33" s="209"/>
      <c r="DQ33" s="209"/>
      <c r="DR33" s="209"/>
      <c r="DS33" s="209"/>
      <c r="DT33" s="209"/>
      <c r="DU33" s="209"/>
      <c r="DV33" s="209"/>
      <c r="DW33" s="209"/>
      <c r="DX33" s="209"/>
      <c r="DY33" s="209"/>
      <c r="DZ33" s="209"/>
      <c r="EA33" s="209"/>
      <c r="EB33" s="209"/>
      <c r="EC33" s="209"/>
      <c r="ED33" s="209"/>
      <c r="EE33" s="209"/>
      <c r="EF33" s="209"/>
      <c r="EG33" s="209"/>
      <c r="EH33" s="209"/>
      <c r="EI33" s="209"/>
      <c r="EJ33" s="209"/>
      <c r="EK33" s="209"/>
      <c r="EL33" s="209"/>
      <c r="EM33" s="209"/>
      <c r="EN33" s="209"/>
      <c r="EO33" s="209"/>
      <c r="EP33" s="209"/>
      <c r="EQ33" s="209"/>
      <c r="ER33" s="209"/>
      <c r="ES33" s="209"/>
      <c r="ET33" s="209"/>
      <c r="EU33" s="209"/>
      <c r="EV33" s="209"/>
      <c r="EW33" s="209"/>
      <c r="EX33" s="209"/>
      <c r="EY33" s="209"/>
      <c r="EZ33" s="209"/>
      <c r="FA33" s="209"/>
      <c r="FB33" s="209"/>
      <c r="FC33" s="209"/>
      <c r="FD33" s="209"/>
      <c r="FE33" s="209"/>
      <c r="FF33" s="209"/>
      <c r="FG33" s="209"/>
      <c r="FH33" s="209"/>
      <c r="FI33" s="209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  <c r="GH33" s="209"/>
      <c r="GI33" s="209"/>
      <c r="GJ33" s="209"/>
      <c r="GK33" s="209"/>
      <c r="GL33" s="209"/>
      <c r="GM33" s="209"/>
      <c r="GN33" s="209"/>
      <c r="GO33" s="209"/>
      <c r="GP33" s="209"/>
      <c r="GQ33" s="209"/>
      <c r="GR33" s="209"/>
      <c r="GS33" s="209"/>
      <c r="GT33" s="209"/>
      <c r="GU33" s="209"/>
      <c r="GV33" s="209"/>
      <c r="GW33" s="209"/>
      <c r="GX33" s="209"/>
      <c r="GY33" s="209"/>
      <c r="GZ33" s="209"/>
      <c r="HA33" s="209"/>
      <c r="HB33" s="209"/>
      <c r="HC33" s="209"/>
      <c r="HD33" s="209"/>
      <c r="HE33" s="209"/>
      <c r="HF33" s="209"/>
      <c r="HG33" s="209"/>
      <c r="HH33" s="209"/>
      <c r="HI33" s="209"/>
      <c r="HJ33" s="209"/>
      <c r="HK33" s="209"/>
      <c r="HL33" s="209"/>
      <c r="HM33" s="209"/>
      <c r="HN33" s="209"/>
      <c r="HO33" s="209"/>
      <c r="HP33" s="209"/>
      <c r="HQ33" s="209"/>
      <c r="HR33" s="209"/>
      <c r="HS33" s="209"/>
      <c r="HT33" s="209"/>
      <c r="HU33" s="209"/>
      <c r="HV33" s="209"/>
      <c r="HW33" s="209"/>
      <c r="HX33" s="209"/>
      <c r="HY33" s="209"/>
      <c r="HZ33" s="209"/>
      <c r="IA33" s="209"/>
      <c r="IB33" s="209"/>
      <c r="IC33" s="209"/>
      <c r="ID33" s="209"/>
      <c r="IE33" s="209"/>
      <c r="IF33" s="209"/>
      <c r="IG33" s="209"/>
      <c r="IH33" s="209"/>
      <c r="II33" s="209"/>
      <c r="IJ33" s="209"/>
      <c r="IK33" s="209"/>
      <c r="IL33" s="209"/>
      <c r="IM33" s="209"/>
      <c r="IN33" s="209"/>
      <c r="IO33" s="209"/>
      <c r="IP33" s="209"/>
      <c r="IQ33" s="209"/>
      <c r="IR33" s="209"/>
      <c r="IS33" s="209"/>
      <c r="IT33" s="209"/>
      <c r="IU33" s="209"/>
      <c r="IV33" s="209"/>
    </row>
    <row r="34" spans="1:256" s="210" customFormat="1" ht="15" x14ac:dyDescent="0.25">
      <c r="A34" s="203" t="s">
        <v>217</v>
      </c>
      <c r="B34" s="235">
        <v>0</v>
      </c>
      <c r="C34" s="247">
        <v>0</v>
      </c>
      <c r="D34" s="248">
        <v>0</v>
      </c>
      <c r="E34" s="249">
        <v>0</v>
      </c>
      <c r="F34" s="235">
        <v>0</v>
      </c>
      <c r="G34" s="247">
        <v>0</v>
      </c>
      <c r="H34" s="235"/>
      <c r="I34" s="247"/>
      <c r="J34" s="235"/>
      <c r="K34" s="247"/>
      <c r="L34" s="235"/>
      <c r="M34" s="247"/>
      <c r="N34" s="235"/>
      <c r="O34" s="247"/>
      <c r="P34" s="235"/>
      <c r="Q34" s="247"/>
      <c r="R34" s="235">
        <v>0</v>
      </c>
      <c r="S34" s="247">
        <v>0</v>
      </c>
      <c r="T34" s="235">
        <v>0</v>
      </c>
      <c r="U34" s="247">
        <v>0</v>
      </c>
      <c r="V34" s="235">
        <v>0</v>
      </c>
      <c r="W34" s="247">
        <v>0</v>
      </c>
      <c r="X34" s="235">
        <v>0</v>
      </c>
      <c r="Y34" s="247">
        <v>0</v>
      </c>
      <c r="Z34" s="250">
        <v>0</v>
      </c>
      <c r="AA34" s="251">
        <v>0</v>
      </c>
      <c r="AB34" s="247">
        <v>0</v>
      </c>
      <c r="AC34" s="235">
        <v>0</v>
      </c>
      <c r="AD34" s="235">
        <v>0.08</v>
      </c>
      <c r="AE34" s="247">
        <v>0.36</v>
      </c>
      <c r="AF34" s="235">
        <v>0.5</v>
      </c>
      <c r="AG34" s="247">
        <v>0.33</v>
      </c>
      <c r="AH34" s="235">
        <v>0.2</v>
      </c>
      <c r="AI34" s="247">
        <v>0</v>
      </c>
      <c r="AJ34" s="235">
        <v>0</v>
      </c>
      <c r="AK34" s="247">
        <v>0.6</v>
      </c>
      <c r="AL34" s="235">
        <v>0</v>
      </c>
      <c r="AM34" s="247">
        <v>0.2</v>
      </c>
      <c r="AN34" s="235">
        <v>0</v>
      </c>
      <c r="AO34" s="247">
        <v>0.8</v>
      </c>
      <c r="AP34" s="235">
        <v>0</v>
      </c>
      <c r="AQ34" s="247">
        <v>0.2</v>
      </c>
      <c r="AR34" s="235">
        <v>0</v>
      </c>
      <c r="AS34" s="254">
        <v>0.6</v>
      </c>
      <c r="AT34" s="255">
        <v>0</v>
      </c>
      <c r="AU34" s="256">
        <v>0.4</v>
      </c>
      <c r="AV34" s="255">
        <v>0</v>
      </c>
      <c r="AW34" s="256">
        <v>0.2</v>
      </c>
      <c r="AX34" s="257">
        <v>0</v>
      </c>
      <c r="AY34" s="256">
        <v>0.4</v>
      </c>
      <c r="AZ34" s="257">
        <v>0.2</v>
      </c>
      <c r="BA34" s="256">
        <v>0</v>
      </c>
      <c r="BB34" s="257">
        <v>0</v>
      </c>
      <c r="BC34" s="256">
        <v>0.2</v>
      </c>
      <c r="BD34" s="258">
        <v>0.2</v>
      </c>
      <c r="BE34" s="256">
        <v>0.5</v>
      </c>
      <c r="BF34" s="258">
        <v>0</v>
      </c>
      <c r="BG34" s="256">
        <v>0</v>
      </c>
      <c r="BH34" s="209"/>
      <c r="BI34" s="209"/>
      <c r="BJ34" s="209"/>
      <c r="BK34" s="209"/>
      <c r="BL34" s="209"/>
      <c r="BM34" s="209"/>
      <c r="BN34" s="209"/>
      <c r="BO34" s="209"/>
      <c r="BP34" s="209"/>
      <c r="BQ34" s="209"/>
      <c r="BR34" s="209"/>
      <c r="BS34" s="209"/>
      <c r="BT34" s="209"/>
      <c r="BU34" s="209"/>
      <c r="BV34" s="209"/>
      <c r="BW34" s="209"/>
      <c r="BX34" s="209"/>
      <c r="BY34" s="209"/>
      <c r="BZ34" s="209"/>
      <c r="CA34" s="209"/>
      <c r="CB34" s="209"/>
      <c r="CC34" s="209"/>
      <c r="CD34" s="209"/>
      <c r="CE34" s="209"/>
      <c r="CF34" s="209"/>
      <c r="CG34" s="209"/>
      <c r="CH34" s="209"/>
      <c r="CI34" s="209"/>
      <c r="CJ34" s="209"/>
      <c r="CK34" s="209"/>
      <c r="CL34" s="209"/>
      <c r="CM34" s="209"/>
      <c r="CN34" s="209"/>
      <c r="CO34" s="209"/>
      <c r="CP34" s="209"/>
      <c r="CQ34" s="209"/>
      <c r="CR34" s="209"/>
      <c r="CS34" s="209"/>
      <c r="CT34" s="209"/>
      <c r="CU34" s="209"/>
      <c r="CV34" s="209"/>
      <c r="CW34" s="209"/>
      <c r="CX34" s="209"/>
      <c r="CY34" s="209"/>
      <c r="CZ34" s="209"/>
      <c r="DA34" s="209"/>
      <c r="DB34" s="209"/>
      <c r="DC34" s="209"/>
      <c r="DD34" s="209"/>
      <c r="DE34" s="209"/>
      <c r="DF34" s="209"/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09"/>
      <c r="DS34" s="209"/>
      <c r="DT34" s="209"/>
      <c r="DU34" s="209"/>
      <c r="DV34" s="209"/>
      <c r="DW34" s="209"/>
      <c r="DX34" s="209"/>
      <c r="DY34" s="209"/>
      <c r="DZ34" s="209"/>
      <c r="EA34" s="209"/>
      <c r="EB34" s="209"/>
      <c r="EC34" s="209"/>
      <c r="ED34" s="209"/>
      <c r="EE34" s="209"/>
      <c r="EF34" s="209"/>
      <c r="EG34" s="209"/>
      <c r="EH34" s="209"/>
      <c r="EI34" s="209"/>
      <c r="EJ34" s="209"/>
      <c r="EK34" s="209"/>
      <c r="EL34" s="209"/>
      <c r="EM34" s="209"/>
      <c r="EN34" s="209"/>
      <c r="EO34" s="209"/>
      <c r="EP34" s="209"/>
      <c r="EQ34" s="209"/>
      <c r="ER34" s="209"/>
      <c r="ES34" s="209"/>
      <c r="ET34" s="209"/>
      <c r="EU34" s="209"/>
      <c r="EV34" s="209"/>
      <c r="EW34" s="209"/>
      <c r="EX34" s="209"/>
      <c r="EY34" s="209"/>
      <c r="EZ34" s="209"/>
      <c r="FA34" s="209"/>
      <c r="FB34" s="209"/>
      <c r="FC34" s="209"/>
      <c r="FD34" s="209"/>
      <c r="FE34" s="209"/>
      <c r="FF34" s="209"/>
      <c r="FG34" s="209"/>
      <c r="FH34" s="209"/>
      <c r="FI34" s="209"/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  <c r="GH34" s="209"/>
      <c r="GI34" s="209"/>
      <c r="GJ34" s="209"/>
      <c r="GK34" s="209"/>
      <c r="GL34" s="209"/>
      <c r="GM34" s="209"/>
      <c r="GN34" s="209"/>
      <c r="GO34" s="209"/>
      <c r="GP34" s="209"/>
      <c r="GQ34" s="209"/>
      <c r="GR34" s="209"/>
      <c r="GS34" s="209"/>
      <c r="GT34" s="209"/>
      <c r="GU34" s="209"/>
      <c r="GV34" s="209"/>
      <c r="GW34" s="209"/>
      <c r="GX34" s="209"/>
      <c r="GY34" s="209"/>
      <c r="GZ34" s="209"/>
      <c r="HA34" s="209"/>
      <c r="HB34" s="209"/>
      <c r="HC34" s="209"/>
      <c r="HD34" s="209"/>
      <c r="HE34" s="209"/>
      <c r="HF34" s="209"/>
      <c r="HG34" s="209"/>
      <c r="HH34" s="209"/>
      <c r="HI34" s="209"/>
      <c r="HJ34" s="209"/>
      <c r="HK34" s="209"/>
      <c r="HL34" s="209"/>
      <c r="HM34" s="209"/>
      <c r="HN34" s="209"/>
      <c r="HO34" s="209"/>
      <c r="HP34" s="209"/>
      <c r="HQ34" s="209"/>
      <c r="HR34" s="209"/>
      <c r="HS34" s="209"/>
      <c r="HT34" s="209"/>
      <c r="HU34" s="209"/>
      <c r="HV34" s="209"/>
      <c r="HW34" s="209"/>
      <c r="HX34" s="209"/>
      <c r="HY34" s="209"/>
      <c r="HZ34" s="209"/>
      <c r="IA34" s="209"/>
      <c r="IB34" s="209"/>
      <c r="IC34" s="209"/>
      <c r="ID34" s="209"/>
      <c r="IE34" s="209"/>
      <c r="IF34" s="209"/>
      <c r="IG34" s="209"/>
      <c r="IH34" s="209"/>
      <c r="II34" s="209"/>
      <c r="IJ34" s="209"/>
      <c r="IK34" s="209"/>
      <c r="IL34" s="209"/>
      <c r="IM34" s="209"/>
      <c r="IN34" s="209"/>
      <c r="IO34" s="209"/>
      <c r="IP34" s="209"/>
      <c r="IQ34" s="209"/>
      <c r="IR34" s="209"/>
      <c r="IS34" s="209"/>
      <c r="IT34" s="209"/>
      <c r="IU34" s="209"/>
      <c r="IV34" s="209"/>
    </row>
    <row r="35" spans="1:256" s="210" customFormat="1" ht="15" x14ac:dyDescent="0.25">
      <c r="A35" s="203" t="s">
        <v>117</v>
      </c>
      <c r="B35" s="235">
        <v>0.86</v>
      </c>
      <c r="C35" s="247">
        <v>0</v>
      </c>
      <c r="D35" s="248">
        <v>0.9</v>
      </c>
      <c r="E35" s="249">
        <v>0.14000000000000001</v>
      </c>
      <c r="F35" s="235">
        <v>0.71430000000000005</v>
      </c>
      <c r="G35" s="247">
        <v>0</v>
      </c>
      <c r="H35" s="235"/>
      <c r="I35" s="247"/>
      <c r="J35" s="235"/>
      <c r="K35" s="247"/>
      <c r="L35" s="235"/>
      <c r="M35" s="247"/>
      <c r="N35" s="235"/>
      <c r="O35" s="247"/>
      <c r="P35" s="235"/>
      <c r="Q35" s="247"/>
      <c r="R35" s="235">
        <v>0.84</v>
      </c>
      <c r="S35" s="247">
        <v>0</v>
      </c>
      <c r="T35" s="235">
        <v>1</v>
      </c>
      <c r="U35" s="247">
        <v>0</v>
      </c>
      <c r="V35" s="235">
        <v>1</v>
      </c>
      <c r="W35" s="247">
        <v>0</v>
      </c>
      <c r="X35" s="235">
        <v>0.98</v>
      </c>
      <c r="Y35" s="247">
        <v>0.5</v>
      </c>
      <c r="Z35" s="250">
        <v>0.84</v>
      </c>
      <c r="AA35" s="251">
        <v>0.51</v>
      </c>
      <c r="AB35" s="247">
        <v>0.84</v>
      </c>
      <c r="AC35" s="235">
        <v>0.05</v>
      </c>
      <c r="AD35" s="235">
        <v>0.17</v>
      </c>
      <c r="AE35" s="247">
        <v>0</v>
      </c>
      <c r="AF35" s="235">
        <v>0.86</v>
      </c>
      <c r="AG35" s="247">
        <v>0.65</v>
      </c>
      <c r="AH35" s="235">
        <v>0.09</v>
      </c>
      <c r="AI35" s="247">
        <v>0.19</v>
      </c>
      <c r="AJ35" s="235">
        <v>0.12</v>
      </c>
      <c r="AK35" s="247">
        <v>0.25</v>
      </c>
      <c r="AL35" s="235">
        <v>0.41</v>
      </c>
      <c r="AM35" s="247">
        <v>0.33</v>
      </c>
      <c r="AN35" s="235">
        <v>0.91</v>
      </c>
      <c r="AO35" s="247">
        <v>0.37</v>
      </c>
      <c r="AP35" s="235">
        <v>0.99</v>
      </c>
      <c r="AQ35" s="247">
        <v>0</v>
      </c>
      <c r="AR35" s="235">
        <v>0.96</v>
      </c>
      <c r="AS35" s="254">
        <v>0.14000000000000001</v>
      </c>
      <c r="AT35" s="255">
        <v>0.76</v>
      </c>
      <c r="AU35" s="256">
        <v>0.23</v>
      </c>
      <c r="AV35" s="255">
        <v>0.74</v>
      </c>
      <c r="AW35" s="256">
        <v>0.52</v>
      </c>
      <c r="AX35" s="257">
        <v>0.66959999999999997</v>
      </c>
      <c r="AY35" s="256">
        <v>0.57899999999999996</v>
      </c>
      <c r="AZ35" s="257">
        <v>0</v>
      </c>
      <c r="BA35" s="256">
        <v>0.433</v>
      </c>
      <c r="BB35" s="257">
        <v>1.4999999999999999E-2</v>
      </c>
      <c r="BC35" s="256">
        <v>0.29399999999999998</v>
      </c>
      <c r="BD35" s="258">
        <v>0.62250000000000005</v>
      </c>
      <c r="BE35" s="256">
        <v>0.182</v>
      </c>
      <c r="BF35" s="258">
        <v>0.23039999999999999</v>
      </c>
      <c r="BG35" s="256">
        <v>0.13</v>
      </c>
      <c r="BH35" s="209"/>
      <c r="BI35" s="209"/>
      <c r="BJ35" s="209"/>
      <c r="BK35" s="209"/>
      <c r="BL35" s="209"/>
      <c r="BM35" s="209"/>
      <c r="BN35" s="209"/>
      <c r="BO35" s="209"/>
      <c r="BP35" s="209"/>
      <c r="BQ35" s="209"/>
      <c r="BR35" s="209"/>
      <c r="BS35" s="209"/>
      <c r="BT35" s="209"/>
      <c r="BU35" s="209"/>
      <c r="BV35" s="209"/>
      <c r="BW35" s="209"/>
      <c r="BX35" s="209"/>
      <c r="BY35" s="209"/>
      <c r="BZ35" s="209"/>
      <c r="CA35" s="209"/>
      <c r="CB35" s="209"/>
      <c r="CC35" s="209"/>
      <c r="CD35" s="209"/>
      <c r="CE35" s="209"/>
      <c r="CF35" s="209"/>
      <c r="CG35" s="209"/>
      <c r="CH35" s="209"/>
      <c r="CI35" s="209"/>
      <c r="CJ35" s="209"/>
      <c r="CK35" s="209"/>
      <c r="CL35" s="209"/>
      <c r="CM35" s="209"/>
      <c r="CN35" s="209"/>
      <c r="CO35" s="209"/>
      <c r="CP35" s="209"/>
      <c r="CQ35" s="209"/>
      <c r="CR35" s="209"/>
      <c r="CS35" s="209"/>
      <c r="CT35" s="209"/>
      <c r="CU35" s="209"/>
      <c r="CV35" s="209"/>
      <c r="CW35" s="209"/>
      <c r="CX35" s="209"/>
      <c r="CY35" s="209"/>
      <c r="CZ35" s="209"/>
      <c r="DA35" s="209"/>
      <c r="DB35" s="209"/>
      <c r="DC35" s="209"/>
      <c r="DD35" s="209"/>
      <c r="DE35" s="209"/>
      <c r="DF35" s="209"/>
      <c r="DG35" s="209"/>
      <c r="DH35" s="209"/>
      <c r="DI35" s="209"/>
      <c r="DJ35" s="209"/>
      <c r="DK35" s="209"/>
      <c r="DL35" s="209"/>
      <c r="DM35" s="209"/>
      <c r="DN35" s="209"/>
      <c r="DO35" s="209"/>
      <c r="DP35" s="209"/>
      <c r="DQ35" s="209"/>
      <c r="DR35" s="209"/>
      <c r="DS35" s="209"/>
      <c r="DT35" s="209"/>
      <c r="DU35" s="209"/>
      <c r="DV35" s="209"/>
      <c r="DW35" s="209"/>
      <c r="DX35" s="209"/>
      <c r="DY35" s="209"/>
      <c r="DZ35" s="209"/>
      <c r="EA35" s="209"/>
      <c r="EB35" s="209"/>
      <c r="EC35" s="209"/>
      <c r="ED35" s="209"/>
      <c r="EE35" s="209"/>
      <c r="EF35" s="209"/>
      <c r="EG35" s="209"/>
      <c r="EH35" s="209"/>
      <c r="EI35" s="209"/>
      <c r="EJ35" s="209"/>
      <c r="EK35" s="209"/>
      <c r="EL35" s="209"/>
      <c r="EM35" s="209"/>
      <c r="EN35" s="209"/>
      <c r="EO35" s="209"/>
      <c r="EP35" s="209"/>
      <c r="EQ35" s="209"/>
      <c r="ER35" s="209"/>
      <c r="ES35" s="209"/>
      <c r="ET35" s="209"/>
      <c r="EU35" s="209"/>
      <c r="EV35" s="209"/>
      <c r="EW35" s="209"/>
      <c r="EX35" s="209"/>
      <c r="EY35" s="209"/>
      <c r="EZ35" s="209"/>
      <c r="FA35" s="209"/>
      <c r="FB35" s="209"/>
      <c r="FC35" s="209"/>
      <c r="FD35" s="209"/>
      <c r="FE35" s="209"/>
      <c r="FF35" s="209"/>
      <c r="FG35" s="209"/>
      <c r="FH35" s="209"/>
      <c r="FI35" s="209"/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  <c r="GH35" s="209"/>
      <c r="GI35" s="209"/>
      <c r="GJ35" s="209"/>
      <c r="GK35" s="209"/>
      <c r="GL35" s="209"/>
      <c r="GM35" s="209"/>
      <c r="GN35" s="209"/>
      <c r="GO35" s="209"/>
      <c r="GP35" s="209"/>
      <c r="GQ35" s="209"/>
      <c r="GR35" s="209"/>
      <c r="GS35" s="209"/>
      <c r="GT35" s="209"/>
      <c r="GU35" s="209"/>
      <c r="GV35" s="209"/>
      <c r="GW35" s="209"/>
      <c r="GX35" s="209"/>
      <c r="GY35" s="209"/>
      <c r="GZ35" s="209"/>
      <c r="HA35" s="209"/>
      <c r="HB35" s="209"/>
      <c r="HC35" s="209"/>
      <c r="HD35" s="209"/>
      <c r="HE35" s="209"/>
      <c r="HF35" s="209"/>
      <c r="HG35" s="209"/>
      <c r="HH35" s="209"/>
      <c r="HI35" s="209"/>
      <c r="HJ35" s="209"/>
      <c r="HK35" s="209"/>
      <c r="HL35" s="209"/>
      <c r="HM35" s="209"/>
      <c r="HN35" s="209"/>
      <c r="HO35" s="209"/>
      <c r="HP35" s="209"/>
      <c r="HQ35" s="209"/>
      <c r="HR35" s="209"/>
      <c r="HS35" s="209"/>
      <c r="HT35" s="209"/>
      <c r="HU35" s="209"/>
      <c r="HV35" s="209"/>
      <c r="HW35" s="209"/>
      <c r="HX35" s="209"/>
      <c r="HY35" s="209"/>
      <c r="HZ35" s="209"/>
      <c r="IA35" s="209"/>
      <c r="IB35" s="209"/>
      <c r="IC35" s="209"/>
      <c r="ID35" s="209"/>
      <c r="IE35" s="209"/>
      <c r="IF35" s="209"/>
      <c r="IG35" s="209"/>
      <c r="IH35" s="209"/>
      <c r="II35" s="209"/>
      <c r="IJ35" s="209"/>
      <c r="IK35" s="209"/>
      <c r="IL35" s="209"/>
      <c r="IM35" s="209"/>
      <c r="IN35" s="209"/>
      <c r="IO35" s="209"/>
      <c r="IP35" s="209"/>
      <c r="IQ35" s="209"/>
      <c r="IR35" s="209"/>
      <c r="IS35" s="209"/>
      <c r="IT35" s="209"/>
      <c r="IU35" s="209"/>
      <c r="IV35" s="209"/>
    </row>
    <row r="36" spans="1:256" s="210" customFormat="1" ht="15" x14ac:dyDescent="0.25">
      <c r="A36" s="203" t="s">
        <v>218</v>
      </c>
      <c r="B36" s="235">
        <v>0</v>
      </c>
      <c r="C36" s="247">
        <v>0</v>
      </c>
      <c r="D36" s="248">
        <v>0</v>
      </c>
      <c r="E36" s="249">
        <v>0</v>
      </c>
      <c r="F36" s="235">
        <v>0</v>
      </c>
      <c r="G36" s="247">
        <v>0</v>
      </c>
      <c r="H36" s="235"/>
      <c r="I36" s="247"/>
      <c r="J36" s="235"/>
      <c r="K36" s="247"/>
      <c r="L36" s="235"/>
      <c r="M36" s="247"/>
      <c r="N36" s="235"/>
      <c r="O36" s="247"/>
      <c r="P36" s="235"/>
      <c r="Q36" s="247"/>
      <c r="R36" s="235">
        <v>0</v>
      </c>
      <c r="S36" s="247">
        <v>0</v>
      </c>
      <c r="T36" s="235">
        <v>0</v>
      </c>
      <c r="U36" s="247">
        <v>0</v>
      </c>
      <c r="V36" s="235">
        <v>0</v>
      </c>
      <c r="W36" s="247">
        <v>0</v>
      </c>
      <c r="X36" s="235">
        <v>0</v>
      </c>
      <c r="Y36" s="247">
        <v>0</v>
      </c>
      <c r="Z36" s="250"/>
      <c r="AA36" s="251"/>
      <c r="AB36" s="247">
        <v>0.52</v>
      </c>
      <c r="AC36" s="235">
        <v>0.13900000000000001</v>
      </c>
      <c r="AD36" s="235">
        <v>0.78</v>
      </c>
      <c r="AE36" s="247">
        <v>0.46</v>
      </c>
      <c r="AF36" s="235">
        <v>0</v>
      </c>
      <c r="AG36" s="247">
        <v>0</v>
      </c>
      <c r="AH36" s="235">
        <v>0</v>
      </c>
      <c r="AI36" s="247">
        <v>0</v>
      </c>
      <c r="AJ36" s="235">
        <v>0</v>
      </c>
      <c r="AK36" s="247">
        <v>0</v>
      </c>
      <c r="AL36" s="235">
        <v>0</v>
      </c>
      <c r="AM36" s="247">
        <v>0</v>
      </c>
      <c r="AN36" s="235">
        <v>0</v>
      </c>
      <c r="AO36" s="247">
        <v>0</v>
      </c>
      <c r="AP36" s="235">
        <v>0</v>
      </c>
      <c r="AQ36" s="247">
        <v>0</v>
      </c>
      <c r="AR36" s="235">
        <v>0</v>
      </c>
      <c r="AS36" s="254">
        <v>0</v>
      </c>
      <c r="AT36" s="255">
        <v>0</v>
      </c>
      <c r="AU36" s="256">
        <v>0</v>
      </c>
      <c r="AV36" s="255">
        <v>0</v>
      </c>
      <c r="AW36" s="256">
        <v>0</v>
      </c>
      <c r="AX36" s="257">
        <v>0</v>
      </c>
      <c r="AY36" s="256">
        <v>0</v>
      </c>
      <c r="AZ36" s="257">
        <v>0</v>
      </c>
      <c r="BA36" s="256">
        <v>0</v>
      </c>
      <c r="BB36" s="257">
        <v>0</v>
      </c>
      <c r="BC36" s="256">
        <v>0</v>
      </c>
      <c r="BD36" s="258">
        <v>0</v>
      </c>
      <c r="BE36" s="256">
        <v>0</v>
      </c>
      <c r="BF36" s="258">
        <v>0</v>
      </c>
      <c r="BG36" s="256">
        <v>0</v>
      </c>
      <c r="BH36" s="209"/>
      <c r="BI36" s="209"/>
      <c r="BJ36" s="209"/>
      <c r="BK36" s="209"/>
      <c r="BL36" s="209"/>
      <c r="BM36" s="209"/>
      <c r="BN36" s="209"/>
      <c r="BO36" s="209"/>
      <c r="BP36" s="209"/>
      <c r="BQ36" s="209"/>
      <c r="BR36" s="209"/>
      <c r="BS36" s="209"/>
      <c r="BT36" s="209"/>
      <c r="BU36" s="209"/>
      <c r="BV36" s="209"/>
      <c r="BW36" s="209"/>
      <c r="BX36" s="209"/>
      <c r="BY36" s="209"/>
      <c r="BZ36" s="209"/>
      <c r="CA36" s="209"/>
      <c r="CB36" s="209"/>
      <c r="CC36" s="209"/>
      <c r="CD36" s="209"/>
      <c r="CE36" s="209"/>
      <c r="CF36" s="209"/>
      <c r="CG36" s="209"/>
      <c r="CH36" s="209"/>
      <c r="CI36" s="209"/>
      <c r="CJ36" s="209"/>
      <c r="CK36" s="209"/>
      <c r="CL36" s="209"/>
      <c r="CM36" s="209"/>
      <c r="CN36" s="209"/>
      <c r="CO36" s="209"/>
      <c r="CP36" s="209"/>
      <c r="CQ36" s="209"/>
      <c r="CR36" s="209"/>
      <c r="CS36" s="209"/>
      <c r="CT36" s="209"/>
      <c r="CU36" s="209"/>
      <c r="CV36" s="209"/>
      <c r="CW36" s="209"/>
      <c r="CX36" s="209"/>
      <c r="CY36" s="209"/>
      <c r="CZ36" s="209"/>
      <c r="DA36" s="209"/>
      <c r="DB36" s="209"/>
      <c r="DC36" s="209"/>
      <c r="DD36" s="209"/>
      <c r="DE36" s="209"/>
      <c r="DF36" s="209"/>
      <c r="DG36" s="209"/>
      <c r="DH36" s="209"/>
      <c r="DI36" s="209"/>
      <c r="DJ36" s="209"/>
      <c r="DK36" s="209"/>
      <c r="DL36" s="209"/>
      <c r="DM36" s="209"/>
      <c r="DN36" s="209"/>
      <c r="DO36" s="209"/>
      <c r="DP36" s="209"/>
      <c r="DQ36" s="209"/>
      <c r="DR36" s="209"/>
      <c r="DS36" s="209"/>
      <c r="DT36" s="209"/>
      <c r="DU36" s="209"/>
      <c r="DV36" s="209"/>
      <c r="DW36" s="209"/>
      <c r="DX36" s="209"/>
      <c r="DY36" s="209"/>
      <c r="DZ36" s="209"/>
      <c r="EA36" s="209"/>
      <c r="EB36" s="209"/>
      <c r="EC36" s="209"/>
      <c r="ED36" s="209"/>
      <c r="EE36" s="209"/>
      <c r="EF36" s="209"/>
      <c r="EG36" s="209"/>
      <c r="EH36" s="209"/>
      <c r="EI36" s="209"/>
      <c r="EJ36" s="209"/>
      <c r="EK36" s="209"/>
      <c r="EL36" s="209"/>
      <c r="EM36" s="209"/>
      <c r="EN36" s="209"/>
      <c r="EO36" s="209"/>
      <c r="EP36" s="209"/>
      <c r="EQ36" s="209"/>
      <c r="ER36" s="209"/>
      <c r="ES36" s="209"/>
      <c r="ET36" s="209"/>
      <c r="EU36" s="209"/>
      <c r="EV36" s="209"/>
      <c r="EW36" s="209"/>
      <c r="EX36" s="209"/>
      <c r="EY36" s="209"/>
      <c r="EZ36" s="209"/>
      <c r="FA36" s="209"/>
      <c r="FB36" s="209"/>
      <c r="FC36" s="209"/>
      <c r="FD36" s="209"/>
      <c r="FE36" s="209"/>
      <c r="FF36" s="209"/>
      <c r="FG36" s="209"/>
      <c r="FH36" s="209"/>
      <c r="FI36" s="209"/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  <c r="GH36" s="209"/>
      <c r="GI36" s="209"/>
      <c r="GJ36" s="209"/>
      <c r="GK36" s="209"/>
      <c r="GL36" s="209"/>
      <c r="GM36" s="209"/>
      <c r="GN36" s="209"/>
      <c r="GO36" s="209"/>
      <c r="GP36" s="209"/>
      <c r="GQ36" s="209"/>
      <c r="GR36" s="209"/>
      <c r="GS36" s="209"/>
      <c r="GT36" s="209"/>
      <c r="GU36" s="209"/>
      <c r="GV36" s="209"/>
      <c r="GW36" s="209"/>
      <c r="GX36" s="209"/>
      <c r="GY36" s="209"/>
      <c r="GZ36" s="209"/>
      <c r="HA36" s="209"/>
      <c r="HB36" s="209"/>
      <c r="HC36" s="209"/>
      <c r="HD36" s="209"/>
      <c r="HE36" s="209"/>
      <c r="HF36" s="209"/>
      <c r="HG36" s="209"/>
      <c r="HH36" s="209"/>
      <c r="HI36" s="209"/>
      <c r="HJ36" s="209"/>
      <c r="HK36" s="209"/>
      <c r="HL36" s="209"/>
      <c r="HM36" s="209"/>
      <c r="HN36" s="209"/>
      <c r="HO36" s="209"/>
      <c r="HP36" s="209"/>
      <c r="HQ36" s="209"/>
      <c r="HR36" s="209"/>
      <c r="HS36" s="209"/>
      <c r="HT36" s="209"/>
      <c r="HU36" s="209"/>
      <c r="HV36" s="209"/>
      <c r="HW36" s="209"/>
      <c r="HX36" s="209"/>
      <c r="HY36" s="209"/>
      <c r="HZ36" s="209"/>
      <c r="IA36" s="209"/>
      <c r="IB36" s="209"/>
      <c r="IC36" s="209"/>
      <c r="ID36" s="209"/>
      <c r="IE36" s="209"/>
      <c r="IF36" s="209"/>
      <c r="IG36" s="209"/>
      <c r="IH36" s="209"/>
      <c r="II36" s="209"/>
      <c r="IJ36" s="209"/>
      <c r="IK36" s="209"/>
      <c r="IL36" s="209"/>
      <c r="IM36" s="209"/>
      <c r="IN36" s="209"/>
      <c r="IO36" s="209"/>
      <c r="IP36" s="209"/>
      <c r="IQ36" s="209"/>
      <c r="IR36" s="209"/>
      <c r="IS36" s="209"/>
      <c r="IT36" s="209"/>
      <c r="IU36" s="209"/>
      <c r="IV36" s="209"/>
    </row>
    <row r="37" spans="1:256" s="210" customFormat="1" x14ac:dyDescent="0.2">
      <c r="A37" s="203" t="s">
        <v>118</v>
      </c>
      <c r="B37" s="235">
        <v>1</v>
      </c>
      <c r="C37" s="247">
        <v>0</v>
      </c>
      <c r="D37" s="248">
        <v>0.15</v>
      </c>
      <c r="E37" s="249">
        <v>0.12</v>
      </c>
      <c r="F37" s="235">
        <v>6.25E-2</v>
      </c>
      <c r="G37" s="247">
        <v>0</v>
      </c>
      <c r="H37" s="235"/>
      <c r="I37" s="247"/>
      <c r="J37" s="235"/>
      <c r="K37" s="247"/>
      <c r="L37" s="235"/>
      <c r="M37" s="247"/>
      <c r="N37" s="235"/>
      <c r="O37" s="247"/>
      <c r="P37" s="235"/>
      <c r="Q37" s="247"/>
      <c r="R37" s="235">
        <v>0.36</v>
      </c>
      <c r="S37" s="247">
        <v>0</v>
      </c>
      <c r="T37" s="235">
        <v>0.75</v>
      </c>
      <c r="U37" s="247">
        <v>0</v>
      </c>
      <c r="V37" s="235">
        <v>0.42</v>
      </c>
      <c r="W37" s="247">
        <v>0</v>
      </c>
      <c r="X37" s="235">
        <v>0</v>
      </c>
      <c r="Y37" s="247">
        <v>0.33</v>
      </c>
      <c r="Z37" s="250">
        <v>0.66</v>
      </c>
      <c r="AA37" s="251">
        <v>0.42</v>
      </c>
      <c r="AB37" s="247">
        <v>0.33</v>
      </c>
      <c r="AC37" s="235">
        <v>0</v>
      </c>
      <c r="AD37" s="235">
        <v>7.0000000000000007E-2</v>
      </c>
      <c r="AE37" s="247">
        <v>0.47</v>
      </c>
      <c r="AF37" s="235">
        <v>0</v>
      </c>
      <c r="AG37" s="247">
        <v>0.85</v>
      </c>
      <c r="AH37" s="235">
        <v>0</v>
      </c>
      <c r="AI37" s="247">
        <v>0.6</v>
      </c>
      <c r="AJ37" s="235">
        <v>0</v>
      </c>
      <c r="AK37" s="247">
        <v>0.43</v>
      </c>
      <c r="AL37" s="235">
        <v>0</v>
      </c>
      <c r="AM37" s="247">
        <v>0.6</v>
      </c>
      <c r="AN37" s="235">
        <v>0.23</v>
      </c>
      <c r="AO37" s="247">
        <v>0.43</v>
      </c>
      <c r="AP37" s="235">
        <v>0.03</v>
      </c>
      <c r="AQ37" s="247">
        <v>0.5</v>
      </c>
      <c r="AR37" s="235">
        <v>0.02</v>
      </c>
      <c r="AS37" s="247">
        <v>0.46</v>
      </c>
      <c r="AT37" s="259">
        <v>0</v>
      </c>
      <c r="AU37" s="260">
        <v>0.53</v>
      </c>
      <c r="AV37" s="259">
        <v>0.02</v>
      </c>
      <c r="AW37" s="260">
        <v>0.2</v>
      </c>
      <c r="AX37" s="259">
        <v>0</v>
      </c>
      <c r="AY37" s="260">
        <v>0.83299999999999996</v>
      </c>
      <c r="AZ37" s="259">
        <v>0</v>
      </c>
      <c r="BA37" s="260">
        <v>0.65</v>
      </c>
      <c r="BB37" s="259">
        <v>0</v>
      </c>
      <c r="BC37" s="260">
        <v>0.36699999999999999</v>
      </c>
      <c r="BD37" s="259">
        <v>0</v>
      </c>
      <c r="BE37" s="260">
        <v>0.6</v>
      </c>
      <c r="BF37" s="259">
        <v>0</v>
      </c>
      <c r="BG37" s="260">
        <v>0.45</v>
      </c>
      <c r="BH37" s="209"/>
      <c r="BI37" s="209"/>
      <c r="BJ37" s="209"/>
      <c r="BK37" s="209"/>
      <c r="BL37" s="209"/>
      <c r="BM37" s="209"/>
      <c r="BN37" s="209"/>
      <c r="BO37" s="209"/>
      <c r="BP37" s="209"/>
      <c r="BQ37" s="209"/>
      <c r="BR37" s="209"/>
      <c r="BS37" s="209"/>
      <c r="BT37" s="209"/>
      <c r="BU37" s="209"/>
      <c r="BV37" s="209"/>
      <c r="BW37" s="209"/>
      <c r="BX37" s="209"/>
      <c r="BY37" s="209"/>
      <c r="BZ37" s="209"/>
      <c r="CA37" s="209"/>
      <c r="CB37" s="209"/>
      <c r="CC37" s="209"/>
      <c r="CD37" s="209"/>
      <c r="CE37" s="209"/>
      <c r="CF37" s="209"/>
      <c r="CG37" s="209"/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09"/>
      <c r="CS37" s="209"/>
      <c r="CT37" s="209"/>
      <c r="CU37" s="209"/>
      <c r="CV37" s="209"/>
      <c r="CW37" s="209"/>
      <c r="CX37" s="209"/>
      <c r="CY37" s="209"/>
      <c r="CZ37" s="209"/>
      <c r="DA37" s="209"/>
      <c r="DB37" s="209"/>
      <c r="DC37" s="209"/>
      <c r="DD37" s="209"/>
      <c r="DE37" s="209"/>
      <c r="DF37" s="209"/>
      <c r="DG37" s="209"/>
      <c r="DH37" s="209"/>
      <c r="DI37" s="209"/>
      <c r="DJ37" s="209"/>
      <c r="DK37" s="209"/>
      <c r="DL37" s="209"/>
      <c r="DM37" s="209"/>
      <c r="DN37" s="209"/>
      <c r="DO37" s="209"/>
      <c r="DP37" s="209"/>
      <c r="DQ37" s="209"/>
      <c r="DR37" s="209"/>
      <c r="DS37" s="209"/>
      <c r="DT37" s="209"/>
      <c r="DU37" s="209"/>
      <c r="DV37" s="209"/>
      <c r="DW37" s="209"/>
      <c r="DX37" s="209"/>
      <c r="DY37" s="209"/>
      <c r="DZ37" s="209"/>
      <c r="EA37" s="209"/>
      <c r="EB37" s="209"/>
      <c r="EC37" s="209"/>
      <c r="ED37" s="209"/>
      <c r="EE37" s="209"/>
      <c r="EF37" s="209"/>
      <c r="EG37" s="209"/>
      <c r="EH37" s="209"/>
      <c r="EI37" s="209"/>
      <c r="EJ37" s="209"/>
      <c r="EK37" s="209"/>
      <c r="EL37" s="209"/>
      <c r="EM37" s="209"/>
      <c r="EN37" s="209"/>
      <c r="EO37" s="209"/>
      <c r="EP37" s="209"/>
      <c r="EQ37" s="209"/>
      <c r="ER37" s="209"/>
      <c r="ES37" s="209"/>
      <c r="ET37" s="209"/>
      <c r="EU37" s="209"/>
      <c r="EV37" s="209"/>
      <c r="EW37" s="209"/>
      <c r="EX37" s="209"/>
      <c r="EY37" s="209"/>
      <c r="EZ37" s="209"/>
      <c r="FA37" s="209"/>
      <c r="FB37" s="209"/>
      <c r="FC37" s="209"/>
      <c r="FD37" s="209"/>
      <c r="FE37" s="209"/>
      <c r="FF37" s="209"/>
      <c r="FG37" s="209"/>
      <c r="FH37" s="209"/>
      <c r="FI37" s="209"/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  <c r="GH37" s="209"/>
      <c r="GI37" s="209"/>
      <c r="GJ37" s="209"/>
      <c r="GK37" s="209"/>
      <c r="GL37" s="209"/>
      <c r="GM37" s="209"/>
      <c r="GN37" s="209"/>
      <c r="GO37" s="209"/>
      <c r="GP37" s="209"/>
      <c r="GQ37" s="209"/>
      <c r="GR37" s="209"/>
      <c r="GS37" s="209"/>
      <c r="GT37" s="209"/>
      <c r="GU37" s="209"/>
      <c r="GV37" s="209"/>
      <c r="GW37" s="209"/>
      <c r="GX37" s="209"/>
      <c r="GY37" s="209"/>
      <c r="GZ37" s="209"/>
      <c r="HA37" s="209"/>
      <c r="HB37" s="209"/>
      <c r="HC37" s="209"/>
      <c r="HD37" s="209"/>
      <c r="HE37" s="209"/>
      <c r="HF37" s="209"/>
      <c r="HG37" s="209"/>
      <c r="HH37" s="209"/>
      <c r="HI37" s="209"/>
      <c r="HJ37" s="209"/>
      <c r="HK37" s="209"/>
      <c r="HL37" s="209"/>
      <c r="HM37" s="209"/>
      <c r="HN37" s="209"/>
      <c r="HO37" s="209"/>
      <c r="HP37" s="209"/>
      <c r="HQ37" s="209"/>
      <c r="HR37" s="209"/>
      <c r="HS37" s="209"/>
      <c r="HT37" s="209"/>
      <c r="HU37" s="209"/>
      <c r="HV37" s="209"/>
      <c r="HW37" s="209"/>
      <c r="HX37" s="209"/>
      <c r="HY37" s="209"/>
      <c r="HZ37" s="209"/>
      <c r="IA37" s="209"/>
      <c r="IB37" s="209"/>
      <c r="IC37" s="209"/>
      <c r="ID37" s="209"/>
      <c r="IE37" s="209"/>
      <c r="IF37" s="209"/>
      <c r="IG37" s="209"/>
      <c r="IH37" s="209"/>
      <c r="II37" s="209"/>
      <c r="IJ37" s="209"/>
      <c r="IK37" s="209"/>
      <c r="IL37" s="209"/>
      <c r="IM37" s="209"/>
      <c r="IN37" s="209"/>
      <c r="IO37" s="209"/>
      <c r="IP37" s="209"/>
      <c r="IQ37" s="209"/>
      <c r="IR37" s="209"/>
      <c r="IS37" s="209"/>
      <c r="IT37" s="209"/>
      <c r="IU37" s="209"/>
      <c r="IV37" s="209"/>
    </row>
    <row r="38" spans="1:256" s="210" customFormat="1" x14ac:dyDescent="0.2">
      <c r="A38" s="203" t="s">
        <v>219</v>
      </c>
      <c r="B38" s="235">
        <v>0.25</v>
      </c>
      <c r="C38" s="247">
        <v>0</v>
      </c>
      <c r="D38" s="248">
        <v>0.18</v>
      </c>
      <c r="E38" s="249">
        <v>0.55000000000000004</v>
      </c>
      <c r="F38" s="235">
        <v>0.1111</v>
      </c>
      <c r="G38" s="247">
        <v>0</v>
      </c>
      <c r="H38" s="235"/>
      <c r="I38" s="247"/>
      <c r="J38" s="235"/>
      <c r="K38" s="247"/>
      <c r="L38" s="235"/>
      <c r="M38" s="247"/>
      <c r="N38" s="235"/>
      <c r="O38" s="247"/>
      <c r="P38" s="235"/>
      <c r="Q38" s="247"/>
      <c r="R38" s="235">
        <v>0.2</v>
      </c>
      <c r="S38" s="247">
        <v>0</v>
      </c>
      <c r="T38" s="235">
        <v>1</v>
      </c>
      <c r="U38" s="247">
        <v>0</v>
      </c>
      <c r="V38" s="235">
        <v>1</v>
      </c>
      <c r="W38" s="247">
        <v>0</v>
      </c>
      <c r="X38" s="235">
        <v>0.72</v>
      </c>
      <c r="Y38" s="247">
        <v>0.33</v>
      </c>
      <c r="Z38" s="250">
        <v>0.72</v>
      </c>
      <c r="AA38" s="251">
        <v>0.79</v>
      </c>
      <c r="AB38" s="247">
        <v>0.76</v>
      </c>
      <c r="AC38" s="235">
        <v>0</v>
      </c>
      <c r="AD38" s="235">
        <v>0.68</v>
      </c>
      <c r="AE38" s="247">
        <v>0.11</v>
      </c>
      <c r="AF38" s="235">
        <v>0.45</v>
      </c>
      <c r="AG38" s="247">
        <v>0.2</v>
      </c>
      <c r="AH38" s="235">
        <v>7.0000000000000007E-2</v>
      </c>
      <c r="AI38" s="247">
        <v>0.27</v>
      </c>
      <c r="AJ38" s="235">
        <v>0</v>
      </c>
      <c r="AK38" s="247">
        <v>0.2</v>
      </c>
      <c r="AL38" s="235">
        <v>0.01</v>
      </c>
      <c r="AM38" s="247">
        <v>0.23</v>
      </c>
      <c r="AN38" s="235">
        <v>0.01</v>
      </c>
      <c r="AO38" s="247">
        <v>0.34</v>
      </c>
      <c r="AP38" s="235">
        <v>0.03</v>
      </c>
      <c r="AQ38" s="247">
        <v>0.38</v>
      </c>
      <c r="AR38" s="235">
        <v>0.36</v>
      </c>
      <c r="AS38" s="247">
        <v>0.33600000000000002</v>
      </c>
      <c r="AT38" s="235">
        <v>0.04</v>
      </c>
      <c r="AU38" s="247">
        <v>0.35</v>
      </c>
      <c r="AV38" s="235">
        <v>0.05</v>
      </c>
      <c r="AW38" s="247">
        <v>0.61</v>
      </c>
      <c r="AX38" s="235">
        <v>0.31580000000000003</v>
      </c>
      <c r="AY38" s="247">
        <v>0.36499999999999999</v>
      </c>
      <c r="AZ38" s="235">
        <v>0.25</v>
      </c>
      <c r="BA38" s="247">
        <v>0.28899999999999998</v>
      </c>
      <c r="BB38" s="235">
        <v>0.42349999999999999</v>
      </c>
      <c r="BC38" s="247">
        <v>0.10199999999999999</v>
      </c>
      <c r="BD38" s="235">
        <v>0.19</v>
      </c>
      <c r="BE38" s="247">
        <v>0.30199999999999999</v>
      </c>
      <c r="BF38" s="235">
        <v>0.51739999999999997</v>
      </c>
      <c r="BG38" s="247">
        <v>0.126</v>
      </c>
      <c r="BH38" s="209"/>
      <c r="BI38" s="209"/>
      <c r="BJ38" s="209"/>
      <c r="BK38" s="209"/>
      <c r="BL38" s="209"/>
      <c r="BM38" s="209"/>
      <c r="BN38" s="209"/>
      <c r="BO38" s="209"/>
      <c r="BP38" s="209"/>
      <c r="BQ38" s="209"/>
      <c r="BR38" s="209"/>
      <c r="BS38" s="209"/>
      <c r="BT38" s="209"/>
      <c r="BU38" s="209"/>
      <c r="BV38" s="209"/>
      <c r="BW38" s="209"/>
      <c r="BX38" s="209"/>
      <c r="BY38" s="209"/>
      <c r="BZ38" s="209"/>
      <c r="CA38" s="209"/>
      <c r="CB38" s="209"/>
      <c r="CC38" s="209"/>
      <c r="CD38" s="209"/>
      <c r="CE38" s="209"/>
      <c r="CF38" s="209"/>
      <c r="CG38" s="209"/>
      <c r="CH38" s="209"/>
      <c r="CI38" s="209"/>
      <c r="CJ38" s="209"/>
      <c r="CK38" s="209"/>
      <c r="CL38" s="209"/>
      <c r="CM38" s="209"/>
      <c r="CN38" s="209"/>
      <c r="CO38" s="209"/>
      <c r="CP38" s="209"/>
      <c r="CQ38" s="209"/>
      <c r="CR38" s="209"/>
      <c r="CS38" s="209"/>
      <c r="CT38" s="209"/>
      <c r="CU38" s="209"/>
      <c r="CV38" s="209"/>
      <c r="CW38" s="209"/>
      <c r="CX38" s="209"/>
      <c r="CY38" s="209"/>
      <c r="CZ38" s="209"/>
      <c r="DA38" s="209"/>
      <c r="DB38" s="209"/>
      <c r="DC38" s="209"/>
      <c r="DD38" s="209"/>
      <c r="DE38" s="209"/>
      <c r="DF38" s="209"/>
      <c r="DG38" s="209"/>
      <c r="DH38" s="209"/>
      <c r="DI38" s="209"/>
      <c r="DJ38" s="209"/>
      <c r="DK38" s="209"/>
      <c r="DL38" s="209"/>
      <c r="DM38" s="209"/>
      <c r="DN38" s="209"/>
      <c r="DO38" s="209"/>
      <c r="DP38" s="209"/>
      <c r="DQ38" s="209"/>
      <c r="DR38" s="209"/>
      <c r="DS38" s="209"/>
      <c r="DT38" s="209"/>
      <c r="DU38" s="209"/>
      <c r="DV38" s="209"/>
      <c r="DW38" s="209"/>
      <c r="DX38" s="209"/>
      <c r="DY38" s="209"/>
      <c r="DZ38" s="209"/>
      <c r="EA38" s="209"/>
      <c r="EB38" s="209"/>
      <c r="EC38" s="209"/>
      <c r="ED38" s="209"/>
      <c r="EE38" s="209"/>
      <c r="EF38" s="209"/>
      <c r="EG38" s="209"/>
      <c r="EH38" s="209"/>
      <c r="EI38" s="209"/>
      <c r="EJ38" s="209"/>
      <c r="EK38" s="209"/>
      <c r="EL38" s="209"/>
      <c r="EM38" s="209"/>
      <c r="EN38" s="209"/>
      <c r="EO38" s="209"/>
      <c r="EP38" s="209"/>
      <c r="EQ38" s="209"/>
      <c r="ER38" s="209"/>
      <c r="ES38" s="209"/>
      <c r="ET38" s="209"/>
      <c r="EU38" s="209"/>
      <c r="EV38" s="209"/>
      <c r="EW38" s="209"/>
      <c r="EX38" s="209"/>
      <c r="EY38" s="209"/>
      <c r="EZ38" s="209"/>
      <c r="FA38" s="209"/>
      <c r="FB38" s="209"/>
      <c r="FC38" s="209"/>
      <c r="FD38" s="209"/>
      <c r="FE38" s="209"/>
      <c r="FF38" s="209"/>
      <c r="FG38" s="209"/>
      <c r="FH38" s="209"/>
      <c r="FI38" s="209"/>
      <c r="FJ38" s="209"/>
      <c r="FK38" s="209"/>
      <c r="FL38" s="209"/>
      <c r="FM38" s="209"/>
      <c r="FN38" s="209"/>
      <c r="FO38" s="209"/>
      <c r="FP38" s="209"/>
      <c r="FQ38" s="209"/>
      <c r="FR38" s="209"/>
      <c r="FS38" s="209"/>
      <c r="FT38" s="209"/>
      <c r="FU38" s="209"/>
      <c r="FV38" s="209"/>
      <c r="FW38" s="209"/>
      <c r="FX38" s="209"/>
      <c r="FY38" s="209"/>
      <c r="FZ38" s="209"/>
      <c r="GA38" s="209"/>
      <c r="GB38" s="209"/>
      <c r="GC38" s="209"/>
      <c r="GD38" s="209"/>
      <c r="GE38" s="209"/>
      <c r="GF38" s="209"/>
      <c r="GG38" s="209"/>
      <c r="GH38" s="209"/>
      <c r="GI38" s="209"/>
      <c r="GJ38" s="209"/>
      <c r="GK38" s="209"/>
      <c r="GL38" s="209"/>
      <c r="GM38" s="209"/>
      <c r="GN38" s="209"/>
      <c r="GO38" s="209"/>
      <c r="GP38" s="209"/>
      <c r="GQ38" s="209"/>
      <c r="GR38" s="209"/>
      <c r="GS38" s="209"/>
      <c r="GT38" s="209"/>
      <c r="GU38" s="209"/>
      <c r="GV38" s="209"/>
      <c r="GW38" s="209"/>
      <c r="GX38" s="209"/>
      <c r="GY38" s="209"/>
      <c r="GZ38" s="209"/>
      <c r="HA38" s="209"/>
      <c r="HB38" s="209"/>
      <c r="HC38" s="209"/>
      <c r="HD38" s="209"/>
      <c r="HE38" s="209"/>
      <c r="HF38" s="209"/>
      <c r="HG38" s="209"/>
      <c r="HH38" s="209"/>
      <c r="HI38" s="209"/>
      <c r="HJ38" s="209"/>
      <c r="HK38" s="209"/>
      <c r="HL38" s="209"/>
      <c r="HM38" s="209"/>
      <c r="HN38" s="209"/>
      <c r="HO38" s="209"/>
      <c r="HP38" s="209"/>
      <c r="HQ38" s="209"/>
      <c r="HR38" s="209"/>
      <c r="HS38" s="209"/>
      <c r="HT38" s="209"/>
      <c r="HU38" s="209"/>
      <c r="HV38" s="209"/>
      <c r="HW38" s="209"/>
      <c r="HX38" s="209"/>
      <c r="HY38" s="209"/>
      <c r="HZ38" s="209"/>
      <c r="IA38" s="209"/>
      <c r="IB38" s="209"/>
      <c r="IC38" s="209"/>
      <c r="ID38" s="209"/>
      <c r="IE38" s="209"/>
      <c r="IF38" s="209"/>
      <c r="IG38" s="209"/>
      <c r="IH38" s="209"/>
      <c r="II38" s="209"/>
      <c r="IJ38" s="209"/>
      <c r="IK38" s="209"/>
      <c r="IL38" s="209"/>
      <c r="IM38" s="209"/>
      <c r="IN38" s="209"/>
      <c r="IO38" s="209"/>
      <c r="IP38" s="209"/>
      <c r="IQ38" s="209"/>
      <c r="IR38" s="209"/>
      <c r="IS38" s="209"/>
      <c r="IT38" s="209"/>
      <c r="IU38" s="209"/>
      <c r="IV38" s="209"/>
    </row>
    <row r="39" spans="1:256" s="210" customFormat="1" x14ac:dyDescent="0.2">
      <c r="A39" s="203" t="s">
        <v>220</v>
      </c>
      <c r="B39" s="235">
        <v>0.15</v>
      </c>
      <c r="C39" s="247">
        <v>0</v>
      </c>
      <c r="D39" s="248">
        <v>0.1</v>
      </c>
      <c r="E39" s="249">
        <v>0.39</v>
      </c>
      <c r="F39" s="235">
        <v>0.55620000000000003</v>
      </c>
      <c r="G39" s="247">
        <v>0</v>
      </c>
      <c r="H39" s="235"/>
      <c r="I39" s="247"/>
      <c r="J39" s="235"/>
      <c r="K39" s="247"/>
      <c r="L39" s="235"/>
      <c r="M39" s="247"/>
      <c r="N39" s="235"/>
      <c r="O39" s="247"/>
      <c r="P39" s="235"/>
      <c r="Q39" s="247"/>
      <c r="R39" s="235">
        <v>0.34</v>
      </c>
      <c r="S39" s="247">
        <v>0</v>
      </c>
      <c r="T39" s="235">
        <v>0.97</v>
      </c>
      <c r="U39" s="247">
        <v>0</v>
      </c>
      <c r="V39" s="235">
        <v>1</v>
      </c>
      <c r="W39" s="247">
        <v>0</v>
      </c>
      <c r="X39" s="235">
        <v>0.78</v>
      </c>
      <c r="Y39" s="247">
        <v>0.15</v>
      </c>
      <c r="Z39" s="250">
        <v>0.67</v>
      </c>
      <c r="AA39" s="251">
        <v>0.79</v>
      </c>
      <c r="AB39" s="247">
        <v>0</v>
      </c>
      <c r="AC39" s="235">
        <v>0</v>
      </c>
      <c r="AD39" s="235">
        <v>0.51</v>
      </c>
      <c r="AE39" s="247">
        <v>0.56999999999999995</v>
      </c>
      <c r="AF39" s="235">
        <v>0.28999999999999998</v>
      </c>
      <c r="AG39" s="247">
        <v>0.75</v>
      </c>
      <c r="AH39" s="235">
        <v>0.05</v>
      </c>
      <c r="AI39" s="247">
        <v>0.28999999999999998</v>
      </c>
      <c r="AJ39" s="235">
        <v>0.24</v>
      </c>
      <c r="AK39" s="247">
        <v>0.21</v>
      </c>
      <c r="AL39" s="235">
        <v>0.05</v>
      </c>
      <c r="AM39" s="247">
        <v>0.36</v>
      </c>
      <c r="AN39" s="235">
        <v>7.0000000000000007E-2</v>
      </c>
      <c r="AO39" s="247">
        <v>0.53</v>
      </c>
      <c r="AP39" s="235">
        <v>0.04</v>
      </c>
      <c r="AQ39" s="247">
        <v>0.37</v>
      </c>
      <c r="AR39" s="235">
        <v>0.01</v>
      </c>
      <c r="AS39" s="247">
        <v>0.31</v>
      </c>
      <c r="AT39" s="235">
        <v>0.05</v>
      </c>
      <c r="AU39" s="247">
        <v>0.26</v>
      </c>
      <c r="AV39" s="235">
        <v>0</v>
      </c>
      <c r="AW39" s="247">
        <v>0.63</v>
      </c>
      <c r="AX39" s="235">
        <v>1.3299999999999999E-2</v>
      </c>
      <c r="AY39" s="247">
        <v>0.52</v>
      </c>
      <c r="AZ39" s="235">
        <v>0</v>
      </c>
      <c r="BA39" s="247">
        <v>0.433</v>
      </c>
      <c r="BB39" s="235">
        <v>0</v>
      </c>
      <c r="BC39" s="247">
        <v>0.55300000000000005</v>
      </c>
      <c r="BD39" s="235">
        <v>0</v>
      </c>
      <c r="BE39" s="247">
        <v>0.44700000000000001</v>
      </c>
      <c r="BF39" s="235">
        <v>5.3E-3</v>
      </c>
      <c r="BG39" s="247">
        <v>0.48699999999999999</v>
      </c>
      <c r="BH39" s="209"/>
      <c r="BI39" s="209"/>
      <c r="BJ39" s="209"/>
      <c r="BK39" s="209"/>
      <c r="BL39" s="209"/>
      <c r="BM39" s="209"/>
      <c r="BN39" s="209"/>
      <c r="BO39" s="209"/>
      <c r="BP39" s="209"/>
      <c r="BQ39" s="209"/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  <c r="CC39" s="209"/>
      <c r="CD39" s="209"/>
      <c r="CE39" s="209"/>
      <c r="CF39" s="209"/>
      <c r="CG39" s="209"/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9"/>
      <c r="CU39" s="209"/>
      <c r="CV39" s="209"/>
      <c r="CW39" s="209"/>
      <c r="CX39" s="209"/>
      <c r="CY39" s="209"/>
      <c r="CZ39" s="209"/>
      <c r="DA39" s="209"/>
      <c r="DB39" s="209"/>
      <c r="DC39" s="209"/>
      <c r="DD39" s="209"/>
      <c r="DE39" s="209"/>
      <c r="DF39" s="209"/>
      <c r="DG39" s="209"/>
      <c r="DH39" s="209"/>
      <c r="DI39" s="209"/>
      <c r="DJ39" s="209"/>
      <c r="DK39" s="209"/>
      <c r="DL39" s="209"/>
      <c r="DM39" s="209"/>
      <c r="DN39" s="209"/>
      <c r="DO39" s="209"/>
      <c r="DP39" s="209"/>
      <c r="DQ39" s="209"/>
      <c r="DR39" s="209"/>
      <c r="DS39" s="209"/>
      <c r="DT39" s="209"/>
      <c r="DU39" s="209"/>
      <c r="DV39" s="209"/>
      <c r="DW39" s="209"/>
      <c r="DX39" s="209"/>
      <c r="DY39" s="209"/>
      <c r="DZ39" s="209"/>
      <c r="EA39" s="209"/>
      <c r="EB39" s="209"/>
      <c r="EC39" s="209"/>
      <c r="ED39" s="209"/>
      <c r="EE39" s="209"/>
      <c r="EF39" s="209"/>
      <c r="EG39" s="209"/>
      <c r="EH39" s="209"/>
      <c r="EI39" s="209"/>
      <c r="EJ39" s="209"/>
      <c r="EK39" s="209"/>
      <c r="EL39" s="209"/>
      <c r="EM39" s="209"/>
      <c r="EN39" s="209"/>
      <c r="EO39" s="209"/>
      <c r="EP39" s="209"/>
      <c r="EQ39" s="209"/>
      <c r="ER39" s="209"/>
      <c r="ES39" s="209"/>
      <c r="ET39" s="209"/>
      <c r="EU39" s="209"/>
      <c r="EV39" s="209"/>
      <c r="EW39" s="209"/>
      <c r="EX39" s="209"/>
      <c r="EY39" s="209"/>
      <c r="EZ39" s="209"/>
      <c r="FA39" s="209"/>
      <c r="FB39" s="209"/>
      <c r="FC39" s="209"/>
      <c r="FD39" s="209"/>
      <c r="FE39" s="209"/>
      <c r="FF39" s="209"/>
      <c r="FG39" s="209"/>
      <c r="FH39" s="209"/>
      <c r="FI39" s="209"/>
      <c r="FJ39" s="209"/>
      <c r="FK39" s="209"/>
      <c r="FL39" s="209"/>
      <c r="FM39" s="209"/>
      <c r="FN39" s="209"/>
      <c r="FO39" s="209"/>
      <c r="FP39" s="209"/>
      <c r="FQ39" s="209"/>
      <c r="FR39" s="209"/>
      <c r="FS39" s="209"/>
      <c r="FT39" s="209"/>
      <c r="FU39" s="209"/>
      <c r="FV39" s="209"/>
      <c r="FW39" s="209"/>
      <c r="FX39" s="209"/>
      <c r="FY39" s="209"/>
      <c r="FZ39" s="209"/>
      <c r="GA39" s="209"/>
      <c r="GB39" s="209"/>
      <c r="GC39" s="209"/>
      <c r="GD39" s="209"/>
      <c r="GE39" s="209"/>
      <c r="GF39" s="209"/>
      <c r="GG39" s="209"/>
      <c r="GH39" s="209"/>
      <c r="GI39" s="209"/>
      <c r="GJ39" s="209"/>
      <c r="GK39" s="209"/>
      <c r="GL39" s="209"/>
      <c r="GM39" s="209"/>
      <c r="GN39" s="209"/>
      <c r="GO39" s="209"/>
      <c r="GP39" s="209"/>
      <c r="GQ39" s="209"/>
      <c r="GR39" s="209"/>
      <c r="GS39" s="209"/>
      <c r="GT39" s="209"/>
      <c r="GU39" s="209"/>
      <c r="GV39" s="209"/>
      <c r="GW39" s="209"/>
      <c r="GX39" s="209"/>
      <c r="GY39" s="209"/>
      <c r="GZ39" s="209"/>
      <c r="HA39" s="209"/>
      <c r="HB39" s="209"/>
      <c r="HC39" s="209"/>
      <c r="HD39" s="209"/>
      <c r="HE39" s="209"/>
      <c r="HF39" s="209"/>
      <c r="HG39" s="209"/>
      <c r="HH39" s="209"/>
      <c r="HI39" s="209"/>
      <c r="HJ39" s="209"/>
      <c r="HK39" s="209"/>
      <c r="HL39" s="209"/>
      <c r="HM39" s="209"/>
      <c r="HN39" s="209"/>
      <c r="HO39" s="209"/>
      <c r="HP39" s="209"/>
      <c r="HQ39" s="209"/>
      <c r="HR39" s="209"/>
      <c r="HS39" s="209"/>
      <c r="HT39" s="209"/>
      <c r="HU39" s="209"/>
      <c r="HV39" s="209"/>
      <c r="HW39" s="209"/>
      <c r="HX39" s="209"/>
      <c r="HY39" s="209"/>
      <c r="HZ39" s="209"/>
      <c r="IA39" s="209"/>
      <c r="IB39" s="209"/>
      <c r="IC39" s="209"/>
      <c r="ID39" s="209"/>
      <c r="IE39" s="209"/>
      <c r="IF39" s="209"/>
      <c r="IG39" s="209"/>
      <c r="IH39" s="209"/>
      <c r="II39" s="209"/>
      <c r="IJ39" s="209"/>
      <c r="IK39" s="209"/>
      <c r="IL39" s="209"/>
      <c r="IM39" s="209"/>
      <c r="IN39" s="209"/>
      <c r="IO39" s="209"/>
      <c r="IP39" s="209"/>
      <c r="IQ39" s="209"/>
      <c r="IR39" s="209"/>
      <c r="IS39" s="209"/>
      <c r="IT39" s="209"/>
      <c r="IU39" s="209"/>
      <c r="IV39" s="209"/>
    </row>
    <row r="40" spans="1:256" s="210" customFormat="1" x14ac:dyDescent="0.2">
      <c r="A40" s="203" t="s">
        <v>121</v>
      </c>
      <c r="B40" s="235">
        <v>0</v>
      </c>
      <c r="C40" s="247">
        <v>0</v>
      </c>
      <c r="D40" s="248">
        <v>0</v>
      </c>
      <c r="E40" s="249">
        <v>0</v>
      </c>
      <c r="F40" s="235">
        <v>0</v>
      </c>
      <c r="G40" s="247">
        <v>0</v>
      </c>
      <c r="H40" s="235"/>
      <c r="I40" s="247"/>
      <c r="J40" s="235"/>
      <c r="K40" s="247"/>
      <c r="L40" s="235"/>
      <c r="M40" s="247"/>
      <c r="N40" s="235"/>
      <c r="O40" s="247"/>
      <c r="P40" s="235"/>
      <c r="Q40" s="247"/>
      <c r="R40" s="235">
        <v>0</v>
      </c>
      <c r="S40" s="247">
        <v>0</v>
      </c>
      <c r="T40" s="235">
        <v>0</v>
      </c>
      <c r="U40" s="247">
        <v>0</v>
      </c>
      <c r="V40" s="235">
        <v>0</v>
      </c>
      <c r="W40" s="247">
        <v>0</v>
      </c>
      <c r="X40" s="235">
        <v>0</v>
      </c>
      <c r="Y40" s="247">
        <v>0</v>
      </c>
      <c r="Z40" s="250">
        <v>0</v>
      </c>
      <c r="AA40" s="251">
        <v>0</v>
      </c>
      <c r="AB40" s="247">
        <v>0</v>
      </c>
      <c r="AC40" s="235">
        <v>0</v>
      </c>
      <c r="AD40" s="235">
        <v>0</v>
      </c>
      <c r="AE40" s="247">
        <v>0</v>
      </c>
      <c r="AF40" s="235">
        <v>0</v>
      </c>
      <c r="AG40" s="247">
        <v>0</v>
      </c>
      <c r="AH40" s="235">
        <v>0</v>
      </c>
      <c r="AI40" s="247">
        <v>0</v>
      </c>
      <c r="AJ40" s="235">
        <v>0</v>
      </c>
      <c r="AK40" s="247">
        <v>0</v>
      </c>
      <c r="AL40" s="235">
        <v>0</v>
      </c>
      <c r="AM40" s="247">
        <v>0</v>
      </c>
      <c r="AN40" s="235">
        <v>0</v>
      </c>
      <c r="AO40" s="247">
        <v>0</v>
      </c>
      <c r="AP40" s="235">
        <v>0</v>
      </c>
      <c r="AQ40" s="247">
        <v>0</v>
      </c>
      <c r="AR40" s="235">
        <v>0</v>
      </c>
      <c r="AS40" s="247">
        <v>0</v>
      </c>
      <c r="AT40" s="235">
        <v>0</v>
      </c>
      <c r="AU40" s="247">
        <v>0</v>
      </c>
      <c r="AV40" s="235">
        <v>0</v>
      </c>
      <c r="AW40" s="247">
        <v>0</v>
      </c>
      <c r="AX40" s="235">
        <v>0</v>
      </c>
      <c r="AY40" s="247">
        <v>0</v>
      </c>
      <c r="AZ40" s="235">
        <v>0</v>
      </c>
      <c r="BA40" s="247">
        <v>0</v>
      </c>
      <c r="BB40" s="235">
        <v>0</v>
      </c>
      <c r="BC40" s="247">
        <v>0</v>
      </c>
      <c r="BD40" s="235">
        <v>0</v>
      </c>
      <c r="BE40" s="247">
        <v>0</v>
      </c>
      <c r="BF40" s="235">
        <v>0</v>
      </c>
      <c r="BG40" s="247">
        <v>0</v>
      </c>
      <c r="BH40" s="209"/>
      <c r="BI40" s="209"/>
      <c r="BJ40" s="209"/>
      <c r="BK40" s="209"/>
      <c r="BL40" s="209"/>
      <c r="BM40" s="209"/>
      <c r="BN40" s="209"/>
      <c r="BO40" s="209"/>
      <c r="BP40" s="209"/>
      <c r="BQ40" s="209"/>
      <c r="BR40" s="209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09"/>
      <c r="CG40" s="209"/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9"/>
      <c r="CU40" s="209"/>
      <c r="CV40" s="209"/>
      <c r="CW40" s="209"/>
      <c r="CX40" s="209"/>
      <c r="CY40" s="209"/>
      <c r="CZ40" s="209"/>
      <c r="DA40" s="209"/>
      <c r="DB40" s="209"/>
      <c r="DC40" s="209"/>
      <c r="DD40" s="209"/>
      <c r="DE40" s="209"/>
      <c r="DF40" s="209"/>
      <c r="DG40" s="209"/>
      <c r="DH40" s="209"/>
      <c r="DI40" s="209"/>
      <c r="DJ40" s="209"/>
      <c r="DK40" s="209"/>
      <c r="DL40" s="209"/>
      <c r="DM40" s="209"/>
      <c r="DN40" s="209"/>
      <c r="DO40" s="209"/>
      <c r="DP40" s="209"/>
      <c r="DQ40" s="209"/>
      <c r="DR40" s="209"/>
      <c r="DS40" s="209"/>
      <c r="DT40" s="209"/>
      <c r="DU40" s="209"/>
      <c r="DV40" s="209"/>
      <c r="DW40" s="209"/>
      <c r="DX40" s="209"/>
      <c r="DY40" s="209"/>
      <c r="DZ40" s="209"/>
      <c r="EA40" s="209"/>
      <c r="EB40" s="209"/>
      <c r="EC40" s="209"/>
      <c r="ED40" s="209"/>
      <c r="EE40" s="209"/>
      <c r="EF40" s="209"/>
      <c r="EG40" s="209"/>
      <c r="EH40" s="209"/>
      <c r="EI40" s="209"/>
      <c r="EJ40" s="209"/>
      <c r="EK40" s="209"/>
      <c r="EL40" s="209"/>
      <c r="EM40" s="209"/>
      <c r="EN40" s="209"/>
      <c r="EO40" s="209"/>
      <c r="EP40" s="209"/>
      <c r="EQ40" s="209"/>
      <c r="ER40" s="209"/>
      <c r="ES40" s="209"/>
      <c r="ET40" s="209"/>
      <c r="EU40" s="209"/>
      <c r="EV40" s="209"/>
      <c r="EW40" s="209"/>
      <c r="EX40" s="209"/>
      <c r="EY40" s="209"/>
      <c r="EZ40" s="209"/>
      <c r="FA40" s="209"/>
      <c r="FB40" s="209"/>
      <c r="FC40" s="209"/>
      <c r="FD40" s="209"/>
      <c r="FE40" s="209"/>
      <c r="FF40" s="209"/>
      <c r="FG40" s="209"/>
      <c r="FH40" s="209"/>
      <c r="FI40" s="209"/>
      <c r="FJ40" s="209"/>
      <c r="FK40" s="209"/>
      <c r="FL40" s="209"/>
      <c r="FM40" s="209"/>
      <c r="FN40" s="209"/>
      <c r="FO40" s="209"/>
      <c r="FP40" s="209"/>
      <c r="FQ40" s="209"/>
      <c r="FR40" s="209"/>
      <c r="FS40" s="209"/>
      <c r="FT40" s="209"/>
      <c r="FU40" s="209"/>
      <c r="FV40" s="209"/>
      <c r="FW40" s="209"/>
      <c r="FX40" s="209"/>
      <c r="FY40" s="209"/>
      <c r="FZ40" s="209"/>
      <c r="GA40" s="209"/>
      <c r="GB40" s="209"/>
      <c r="GC40" s="209"/>
      <c r="GD40" s="209"/>
      <c r="GE40" s="209"/>
      <c r="GF40" s="209"/>
      <c r="GG40" s="209"/>
      <c r="GH40" s="209"/>
      <c r="GI40" s="209"/>
      <c r="GJ40" s="209"/>
      <c r="GK40" s="209"/>
      <c r="GL40" s="209"/>
      <c r="GM40" s="209"/>
      <c r="GN40" s="209"/>
      <c r="GO40" s="209"/>
      <c r="GP40" s="209"/>
      <c r="GQ40" s="209"/>
      <c r="GR40" s="209"/>
      <c r="GS40" s="209"/>
      <c r="GT40" s="209"/>
      <c r="GU40" s="209"/>
      <c r="GV40" s="209"/>
      <c r="GW40" s="209"/>
      <c r="GX40" s="209"/>
      <c r="GY40" s="209"/>
      <c r="GZ40" s="209"/>
      <c r="HA40" s="209"/>
      <c r="HB40" s="209"/>
      <c r="HC40" s="209"/>
      <c r="HD40" s="209"/>
      <c r="HE40" s="209"/>
      <c r="HF40" s="209"/>
      <c r="HG40" s="209"/>
      <c r="HH40" s="209"/>
      <c r="HI40" s="209"/>
      <c r="HJ40" s="209"/>
      <c r="HK40" s="209"/>
      <c r="HL40" s="209"/>
      <c r="HM40" s="209"/>
      <c r="HN40" s="209"/>
      <c r="HO40" s="209"/>
      <c r="HP40" s="209"/>
      <c r="HQ40" s="209"/>
      <c r="HR40" s="209"/>
      <c r="HS40" s="209"/>
      <c r="HT40" s="209"/>
      <c r="HU40" s="209"/>
      <c r="HV40" s="209"/>
      <c r="HW40" s="209"/>
      <c r="HX40" s="209"/>
      <c r="HY40" s="209"/>
      <c r="HZ40" s="209"/>
      <c r="IA40" s="209"/>
      <c r="IB40" s="209"/>
      <c r="IC40" s="209"/>
      <c r="ID40" s="209"/>
      <c r="IE40" s="209"/>
      <c r="IF40" s="209"/>
      <c r="IG40" s="209"/>
      <c r="IH40" s="209"/>
      <c r="II40" s="209"/>
      <c r="IJ40" s="209"/>
      <c r="IK40" s="209"/>
      <c r="IL40" s="209"/>
      <c r="IM40" s="209"/>
      <c r="IN40" s="209"/>
      <c r="IO40" s="209"/>
      <c r="IP40" s="209"/>
      <c r="IQ40" s="209"/>
      <c r="IR40" s="209"/>
      <c r="IS40" s="209"/>
      <c r="IT40" s="209"/>
      <c r="IU40" s="209"/>
      <c r="IV40" s="209"/>
    </row>
    <row r="41" spans="1:256" s="210" customFormat="1" x14ac:dyDescent="0.2">
      <c r="A41" s="203" t="s">
        <v>122</v>
      </c>
      <c r="B41" s="235">
        <v>0</v>
      </c>
      <c r="C41" s="247">
        <v>0</v>
      </c>
      <c r="D41" s="248">
        <v>0</v>
      </c>
      <c r="E41" s="249">
        <v>0</v>
      </c>
      <c r="F41" s="235">
        <v>0</v>
      </c>
      <c r="G41" s="247">
        <v>0</v>
      </c>
      <c r="H41" s="235"/>
      <c r="I41" s="247"/>
      <c r="J41" s="235"/>
      <c r="K41" s="247"/>
      <c r="L41" s="235"/>
      <c r="M41" s="247"/>
      <c r="N41" s="235"/>
      <c r="O41" s="247"/>
      <c r="P41" s="235"/>
      <c r="Q41" s="247"/>
      <c r="R41" s="235">
        <v>0</v>
      </c>
      <c r="S41" s="247">
        <v>0</v>
      </c>
      <c r="T41" s="235">
        <v>0</v>
      </c>
      <c r="U41" s="247">
        <v>0</v>
      </c>
      <c r="V41" s="235">
        <v>0</v>
      </c>
      <c r="W41" s="247">
        <v>0</v>
      </c>
      <c r="X41" s="235">
        <v>0</v>
      </c>
      <c r="Y41" s="247">
        <v>0</v>
      </c>
      <c r="Z41" s="250">
        <v>0</v>
      </c>
      <c r="AA41" s="251">
        <v>0</v>
      </c>
      <c r="AB41" s="247">
        <v>0</v>
      </c>
      <c r="AC41" s="235">
        <v>0</v>
      </c>
      <c r="AD41" s="235">
        <v>0</v>
      </c>
      <c r="AE41" s="247">
        <v>0</v>
      </c>
      <c r="AF41" s="235">
        <v>0</v>
      </c>
      <c r="AG41" s="247">
        <v>0</v>
      </c>
      <c r="AH41" s="235">
        <v>0</v>
      </c>
      <c r="AI41" s="247">
        <v>0</v>
      </c>
      <c r="AJ41" s="235">
        <v>0</v>
      </c>
      <c r="AK41" s="247">
        <v>0</v>
      </c>
      <c r="AL41" s="235">
        <v>0</v>
      </c>
      <c r="AM41" s="247">
        <v>0</v>
      </c>
      <c r="AN41" s="235">
        <v>0</v>
      </c>
      <c r="AO41" s="247">
        <v>0</v>
      </c>
      <c r="AP41" s="235">
        <v>0</v>
      </c>
      <c r="AQ41" s="247">
        <v>0</v>
      </c>
      <c r="AR41" s="235">
        <v>0</v>
      </c>
      <c r="AS41" s="247">
        <v>0</v>
      </c>
      <c r="AT41" s="235">
        <v>0</v>
      </c>
      <c r="AU41" s="247">
        <v>0</v>
      </c>
      <c r="AV41" s="235">
        <v>0</v>
      </c>
      <c r="AW41" s="247">
        <v>0.5</v>
      </c>
      <c r="AX41" s="235">
        <v>0</v>
      </c>
      <c r="AY41" s="247">
        <v>0.4</v>
      </c>
      <c r="AZ41" s="235">
        <v>0.1</v>
      </c>
      <c r="BA41" s="247">
        <v>0.33300000000000002</v>
      </c>
      <c r="BB41" s="235">
        <v>0</v>
      </c>
      <c r="BC41" s="247">
        <v>0.3</v>
      </c>
      <c r="BD41" s="235">
        <v>0</v>
      </c>
      <c r="BE41" s="247">
        <v>0.6</v>
      </c>
      <c r="BF41" s="235">
        <v>0</v>
      </c>
      <c r="BG41" s="247">
        <v>0.3</v>
      </c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09"/>
      <c r="FF41" s="209"/>
      <c r="FG41" s="209"/>
      <c r="FH41" s="209"/>
      <c r="FI41" s="209"/>
      <c r="FJ41" s="209"/>
      <c r="FK41" s="209"/>
      <c r="FL41" s="209"/>
      <c r="FM41" s="209"/>
      <c r="FN41" s="209"/>
      <c r="FO41" s="209"/>
      <c r="FP41" s="209"/>
      <c r="FQ41" s="209"/>
      <c r="FR41" s="209"/>
      <c r="FS41" s="209"/>
      <c r="FT41" s="209"/>
      <c r="FU41" s="209"/>
      <c r="FV41" s="209"/>
      <c r="FW41" s="209"/>
      <c r="FX41" s="209"/>
      <c r="FY41" s="209"/>
      <c r="FZ41" s="209"/>
      <c r="GA41" s="209"/>
      <c r="GB41" s="209"/>
      <c r="GC41" s="209"/>
      <c r="GD41" s="209"/>
      <c r="GE41" s="209"/>
      <c r="GF41" s="209"/>
      <c r="GG41" s="209"/>
      <c r="GH41" s="209"/>
      <c r="GI41" s="209"/>
      <c r="GJ41" s="209"/>
      <c r="GK41" s="209"/>
      <c r="GL41" s="209"/>
      <c r="GM41" s="209"/>
      <c r="GN41" s="209"/>
      <c r="GO41" s="209"/>
      <c r="GP41" s="209"/>
      <c r="GQ41" s="209"/>
      <c r="GR41" s="209"/>
      <c r="GS41" s="209"/>
      <c r="GT41" s="209"/>
      <c r="GU41" s="209"/>
      <c r="GV41" s="209"/>
      <c r="GW41" s="209"/>
      <c r="GX41" s="209"/>
      <c r="GY41" s="209"/>
      <c r="GZ41" s="209"/>
      <c r="HA41" s="209"/>
      <c r="HB41" s="209"/>
      <c r="HC41" s="209"/>
      <c r="HD41" s="209"/>
      <c r="HE41" s="209"/>
      <c r="HF41" s="209"/>
      <c r="HG41" s="209"/>
      <c r="HH41" s="209"/>
      <c r="HI41" s="209"/>
      <c r="HJ41" s="209"/>
      <c r="HK41" s="209"/>
      <c r="HL41" s="209"/>
      <c r="HM41" s="209"/>
      <c r="HN41" s="209"/>
      <c r="HO41" s="209"/>
      <c r="HP41" s="209"/>
      <c r="HQ41" s="209"/>
      <c r="HR41" s="209"/>
      <c r="HS41" s="209"/>
      <c r="HT41" s="209"/>
      <c r="HU41" s="209"/>
      <c r="HV41" s="209"/>
      <c r="HW41" s="209"/>
      <c r="HX41" s="209"/>
      <c r="HY41" s="209"/>
      <c r="HZ41" s="209"/>
      <c r="IA41" s="209"/>
      <c r="IB41" s="209"/>
      <c r="IC41" s="209"/>
      <c r="ID41" s="209"/>
      <c r="IE41" s="209"/>
      <c r="IF41" s="209"/>
      <c r="IG41" s="209"/>
      <c r="IH41" s="209"/>
      <c r="II41" s="209"/>
      <c r="IJ41" s="209"/>
      <c r="IK41" s="209"/>
      <c r="IL41" s="209"/>
      <c r="IM41" s="209"/>
      <c r="IN41" s="209"/>
      <c r="IO41" s="209"/>
      <c r="IP41" s="209"/>
      <c r="IQ41" s="209"/>
      <c r="IR41" s="209"/>
      <c r="IS41" s="209"/>
      <c r="IT41" s="209"/>
      <c r="IU41" s="209"/>
      <c r="IV41" s="209"/>
    </row>
    <row r="42" spans="1:256" s="269" customFormat="1" ht="12.75" customHeight="1" x14ac:dyDescent="0.2">
      <c r="A42" s="261" t="s">
        <v>15</v>
      </c>
      <c r="B42" s="262">
        <v>0.57999999999999996</v>
      </c>
      <c r="C42" s="263">
        <v>0.01</v>
      </c>
      <c r="D42" s="264">
        <v>0.41</v>
      </c>
      <c r="E42" s="265">
        <v>0.28999999999999998</v>
      </c>
      <c r="F42" s="262">
        <v>0.41110000000000002</v>
      </c>
      <c r="G42" s="266">
        <v>3.2500000000000001E-2</v>
      </c>
      <c r="H42" s="262"/>
      <c r="I42" s="266"/>
      <c r="J42" s="262"/>
      <c r="K42" s="266"/>
      <c r="L42" s="262"/>
      <c r="M42" s="266"/>
      <c r="N42" s="262"/>
      <c r="O42" s="266"/>
      <c r="P42" s="262"/>
      <c r="Q42" s="266"/>
      <c r="R42" s="262">
        <v>0.51</v>
      </c>
      <c r="S42" s="266">
        <v>0.01</v>
      </c>
      <c r="T42" s="262">
        <v>0.94</v>
      </c>
      <c r="U42" s="266">
        <v>0</v>
      </c>
      <c r="V42" s="262">
        <v>0.88</v>
      </c>
      <c r="W42" s="266">
        <v>0</v>
      </c>
      <c r="X42" s="262">
        <v>0.68</v>
      </c>
      <c r="Y42" s="266">
        <v>0.36</v>
      </c>
      <c r="Z42" s="267">
        <v>0.57999999999999996</v>
      </c>
      <c r="AA42" s="251">
        <v>0.67</v>
      </c>
      <c r="AB42" s="266">
        <v>0.59</v>
      </c>
      <c r="AC42" s="262">
        <v>5.0999999999999997E-2</v>
      </c>
      <c r="AD42" s="262">
        <v>0.4</v>
      </c>
      <c r="AE42" s="266">
        <v>0.46</v>
      </c>
      <c r="AF42" s="262">
        <v>0.38</v>
      </c>
      <c r="AG42" s="266">
        <v>0.44</v>
      </c>
      <c r="AH42" s="262">
        <v>0.1</v>
      </c>
      <c r="AI42" s="266">
        <v>0.33</v>
      </c>
      <c r="AJ42" s="262">
        <v>0.09</v>
      </c>
      <c r="AK42" s="266">
        <v>0.33</v>
      </c>
      <c r="AL42" s="262">
        <v>0.17</v>
      </c>
      <c r="AM42" s="266">
        <v>0.36</v>
      </c>
      <c r="AN42" s="262">
        <v>0.33</v>
      </c>
      <c r="AO42" s="266">
        <v>0.41</v>
      </c>
      <c r="AP42" s="262">
        <v>0.33</v>
      </c>
      <c r="AQ42" s="266">
        <v>0.4</v>
      </c>
      <c r="AR42" s="262">
        <v>0.37</v>
      </c>
      <c r="AS42" s="266">
        <v>0.67</v>
      </c>
      <c r="AT42" s="262">
        <v>0.15</v>
      </c>
      <c r="AU42" s="266">
        <v>0.36</v>
      </c>
      <c r="AV42" s="262">
        <v>0.1401</v>
      </c>
      <c r="AW42" s="266">
        <v>0.46</v>
      </c>
      <c r="AX42" s="262">
        <v>0.15989999999999999</v>
      </c>
      <c r="AY42" s="266">
        <v>0.49230000000000002</v>
      </c>
      <c r="AZ42" s="262">
        <v>6.1699999999999998E-2</v>
      </c>
      <c r="BA42" s="266">
        <v>0.38100000000000001</v>
      </c>
      <c r="BB42" s="262">
        <v>0.1341</v>
      </c>
      <c r="BC42" s="266">
        <v>0.37</v>
      </c>
      <c r="BD42" s="262">
        <v>0.19070000000000001</v>
      </c>
      <c r="BE42" s="266">
        <v>0.40799999999999997</v>
      </c>
      <c r="BF42" s="262">
        <v>0.1686</v>
      </c>
      <c r="BG42" s="266">
        <v>0.35199999999999998</v>
      </c>
      <c r="BH42" s="268"/>
      <c r="BI42" s="268"/>
      <c r="BJ42" s="268"/>
      <c r="BK42" s="268"/>
      <c r="BL42" s="268"/>
      <c r="BM42" s="268"/>
      <c r="BN42" s="268"/>
      <c r="BO42" s="268"/>
      <c r="BP42" s="268"/>
      <c r="BQ42" s="268"/>
      <c r="BR42" s="268"/>
      <c r="BS42" s="268"/>
      <c r="BT42" s="268"/>
      <c r="BU42" s="268"/>
      <c r="BV42" s="268"/>
      <c r="BW42" s="268"/>
      <c r="BX42" s="268"/>
      <c r="BY42" s="268"/>
      <c r="BZ42" s="268"/>
      <c r="CA42" s="268"/>
      <c r="CB42" s="268"/>
      <c r="CC42" s="268"/>
      <c r="CD42" s="268"/>
      <c r="CE42" s="268"/>
      <c r="CF42" s="268"/>
      <c r="CG42" s="268"/>
      <c r="CH42" s="268"/>
      <c r="CI42" s="268"/>
      <c r="CJ42" s="268"/>
      <c r="CK42" s="268"/>
      <c r="CL42" s="268"/>
      <c r="CM42" s="268"/>
      <c r="CN42" s="268"/>
      <c r="CO42" s="268"/>
      <c r="CP42" s="268"/>
      <c r="CQ42" s="268"/>
      <c r="CR42" s="268"/>
      <c r="CS42" s="268"/>
      <c r="CT42" s="268"/>
      <c r="CU42" s="268"/>
      <c r="CV42" s="268"/>
      <c r="CW42" s="268"/>
      <c r="CX42" s="268"/>
      <c r="CY42" s="268"/>
      <c r="CZ42" s="268"/>
      <c r="DA42" s="268"/>
      <c r="DB42" s="268"/>
      <c r="DC42" s="268"/>
      <c r="DD42" s="268"/>
      <c r="DE42" s="268"/>
      <c r="DF42" s="268"/>
      <c r="DG42" s="268"/>
      <c r="DH42" s="268"/>
      <c r="DI42" s="268"/>
      <c r="DJ42" s="268"/>
      <c r="DK42" s="268"/>
      <c r="DL42" s="268"/>
      <c r="DM42" s="268"/>
      <c r="DN42" s="268"/>
      <c r="DO42" s="268"/>
      <c r="DP42" s="268"/>
      <c r="DQ42" s="268"/>
      <c r="DR42" s="268"/>
      <c r="DS42" s="268"/>
      <c r="DT42" s="268"/>
      <c r="DU42" s="268"/>
      <c r="DV42" s="268"/>
      <c r="DW42" s="268"/>
      <c r="DX42" s="268"/>
      <c r="DY42" s="268"/>
      <c r="DZ42" s="268"/>
      <c r="EA42" s="268"/>
      <c r="EB42" s="268"/>
      <c r="EC42" s="268"/>
      <c r="ED42" s="268"/>
      <c r="EE42" s="268"/>
      <c r="EF42" s="268"/>
      <c r="EG42" s="268"/>
      <c r="EH42" s="268"/>
      <c r="EI42" s="268"/>
      <c r="EJ42" s="268"/>
      <c r="EK42" s="268"/>
      <c r="EL42" s="268"/>
      <c r="EM42" s="268"/>
      <c r="EN42" s="268"/>
      <c r="EO42" s="268"/>
      <c r="EP42" s="268"/>
      <c r="EQ42" s="268"/>
      <c r="ER42" s="268"/>
      <c r="ES42" s="268"/>
      <c r="ET42" s="268"/>
      <c r="EU42" s="268"/>
      <c r="EV42" s="268"/>
      <c r="EW42" s="268"/>
      <c r="EX42" s="268"/>
      <c r="EY42" s="268"/>
      <c r="EZ42" s="268"/>
      <c r="FA42" s="268"/>
      <c r="FB42" s="268"/>
      <c r="FC42" s="268"/>
      <c r="FD42" s="268"/>
      <c r="FE42" s="268"/>
      <c r="FF42" s="268"/>
      <c r="FG42" s="268"/>
      <c r="FH42" s="268"/>
      <c r="FI42" s="268"/>
      <c r="FJ42" s="268"/>
      <c r="FK42" s="268"/>
      <c r="FL42" s="268"/>
      <c r="FM42" s="268"/>
      <c r="FN42" s="268"/>
      <c r="FO42" s="268"/>
      <c r="FP42" s="268"/>
      <c r="FQ42" s="268"/>
      <c r="FR42" s="268"/>
      <c r="FS42" s="268"/>
      <c r="FT42" s="268"/>
      <c r="FU42" s="268"/>
      <c r="FV42" s="268"/>
      <c r="FW42" s="268"/>
      <c r="FX42" s="268"/>
      <c r="FY42" s="268"/>
      <c r="FZ42" s="268"/>
      <c r="GA42" s="268"/>
      <c r="GB42" s="268"/>
      <c r="GC42" s="268"/>
      <c r="GD42" s="268"/>
      <c r="GE42" s="268"/>
      <c r="GF42" s="268"/>
      <c r="GG42" s="268"/>
      <c r="GH42" s="268"/>
      <c r="GI42" s="268"/>
      <c r="GJ42" s="268"/>
      <c r="GK42" s="268"/>
      <c r="GL42" s="268"/>
      <c r="GM42" s="268"/>
      <c r="GN42" s="268"/>
      <c r="GO42" s="268"/>
      <c r="GP42" s="268"/>
      <c r="GQ42" s="268"/>
      <c r="GR42" s="268"/>
      <c r="GS42" s="268"/>
      <c r="GT42" s="268"/>
      <c r="GU42" s="268"/>
      <c r="GV42" s="268"/>
      <c r="GW42" s="268"/>
      <c r="GX42" s="268"/>
      <c r="GY42" s="268"/>
      <c r="GZ42" s="268"/>
      <c r="HA42" s="268"/>
      <c r="HB42" s="268"/>
      <c r="HC42" s="268"/>
      <c r="HD42" s="268"/>
      <c r="HE42" s="268"/>
      <c r="HF42" s="268"/>
      <c r="HG42" s="268"/>
      <c r="HH42" s="268"/>
      <c r="HI42" s="268"/>
      <c r="HJ42" s="268"/>
      <c r="HK42" s="268"/>
      <c r="HL42" s="268"/>
      <c r="HM42" s="268"/>
      <c r="HN42" s="268"/>
      <c r="HO42" s="268"/>
      <c r="HP42" s="268"/>
      <c r="HQ42" s="268"/>
      <c r="HR42" s="268"/>
      <c r="HS42" s="268"/>
      <c r="HT42" s="268"/>
      <c r="HU42" s="268"/>
      <c r="HV42" s="268"/>
      <c r="HW42" s="268"/>
      <c r="HX42" s="268"/>
      <c r="HY42" s="268"/>
      <c r="HZ42" s="268"/>
      <c r="IA42" s="268"/>
      <c r="IB42" s="268"/>
      <c r="IC42" s="268"/>
      <c r="ID42" s="268"/>
      <c r="IE42" s="268"/>
      <c r="IF42" s="268"/>
      <c r="IG42" s="268"/>
      <c r="IH42" s="268"/>
      <c r="II42" s="268"/>
      <c r="IJ42" s="268"/>
      <c r="IK42" s="268"/>
      <c r="IL42" s="268"/>
      <c r="IM42" s="268"/>
      <c r="IN42" s="268"/>
      <c r="IO42" s="268"/>
      <c r="IP42" s="268"/>
      <c r="IQ42" s="268"/>
      <c r="IR42" s="268"/>
      <c r="IS42" s="268"/>
      <c r="IT42" s="268"/>
      <c r="IU42" s="268"/>
      <c r="IV42" s="268"/>
    </row>
    <row r="43" spans="1:256" s="210" customFormat="1" x14ac:dyDescent="0.2">
      <c r="A43" s="270"/>
      <c r="B43" s="89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09"/>
      <c r="BI43" s="209"/>
      <c r="BJ43" s="209"/>
      <c r="BK43" s="209"/>
      <c r="BL43" s="209"/>
      <c r="BM43" s="209"/>
      <c r="BN43" s="209"/>
      <c r="BO43" s="209"/>
      <c r="BP43" s="209"/>
      <c r="BQ43" s="209"/>
      <c r="BR43" s="209"/>
      <c r="BS43" s="209"/>
      <c r="BT43" s="209"/>
      <c r="BU43" s="209"/>
      <c r="BV43" s="209"/>
      <c r="BW43" s="209"/>
      <c r="BX43" s="209"/>
      <c r="BY43" s="209"/>
      <c r="BZ43" s="209"/>
      <c r="CA43" s="209"/>
      <c r="CB43" s="209"/>
      <c r="CC43" s="209"/>
      <c r="CD43" s="209"/>
      <c r="CE43" s="209"/>
      <c r="CF43" s="209"/>
      <c r="CG43" s="209"/>
      <c r="CH43" s="209"/>
      <c r="CI43" s="209"/>
      <c r="CJ43" s="209"/>
      <c r="CK43" s="209"/>
      <c r="CL43" s="209"/>
      <c r="CM43" s="209"/>
      <c r="CN43" s="209"/>
      <c r="CO43" s="209"/>
      <c r="CP43" s="209"/>
      <c r="CQ43" s="209"/>
      <c r="CR43" s="209"/>
      <c r="CS43" s="209"/>
      <c r="CT43" s="209"/>
      <c r="CU43" s="209"/>
      <c r="CV43" s="209"/>
      <c r="CW43" s="209"/>
      <c r="CX43" s="209"/>
      <c r="CY43" s="209"/>
      <c r="CZ43" s="209"/>
      <c r="DA43" s="209"/>
      <c r="DB43" s="209"/>
      <c r="DC43" s="209"/>
      <c r="DD43" s="209"/>
      <c r="DE43" s="209"/>
      <c r="DF43" s="209"/>
      <c r="DG43" s="209"/>
      <c r="DH43" s="209"/>
      <c r="DI43" s="209"/>
      <c r="DJ43" s="209"/>
      <c r="DK43" s="209"/>
      <c r="DL43" s="209"/>
      <c r="DM43" s="209"/>
      <c r="DN43" s="209"/>
      <c r="DO43" s="209"/>
      <c r="DP43" s="209"/>
      <c r="DQ43" s="209"/>
      <c r="DR43" s="209"/>
      <c r="DS43" s="209"/>
      <c r="DT43" s="209"/>
      <c r="DU43" s="209"/>
      <c r="DV43" s="209"/>
      <c r="DW43" s="209"/>
      <c r="DX43" s="209"/>
      <c r="DY43" s="209"/>
      <c r="DZ43" s="209"/>
      <c r="EA43" s="209"/>
      <c r="EB43" s="209"/>
      <c r="EC43" s="209"/>
      <c r="ED43" s="209"/>
      <c r="EE43" s="209"/>
      <c r="EF43" s="209"/>
      <c r="EG43" s="209"/>
      <c r="EH43" s="209"/>
      <c r="EI43" s="209"/>
      <c r="EJ43" s="209"/>
      <c r="EK43" s="209"/>
      <c r="EL43" s="209"/>
      <c r="EM43" s="209"/>
      <c r="EN43" s="209"/>
      <c r="EO43" s="209"/>
      <c r="EP43" s="209"/>
      <c r="EQ43" s="209"/>
      <c r="ER43" s="209"/>
      <c r="ES43" s="209"/>
      <c r="ET43" s="209"/>
      <c r="EU43" s="209"/>
      <c r="EV43" s="209"/>
      <c r="EW43" s="209"/>
      <c r="EX43" s="209"/>
      <c r="EY43" s="209"/>
      <c r="EZ43" s="209"/>
      <c r="FA43" s="209"/>
      <c r="FB43" s="209"/>
      <c r="FC43" s="209"/>
      <c r="FD43" s="209"/>
      <c r="FE43" s="209"/>
      <c r="FF43" s="209"/>
      <c r="FG43" s="209"/>
      <c r="FH43" s="209"/>
      <c r="FI43" s="209"/>
      <c r="FJ43" s="209"/>
      <c r="FK43" s="209"/>
      <c r="FL43" s="209"/>
      <c r="FM43" s="209"/>
      <c r="FN43" s="209"/>
      <c r="FO43" s="209"/>
      <c r="FP43" s="209"/>
      <c r="FQ43" s="209"/>
      <c r="FR43" s="209"/>
      <c r="FS43" s="209"/>
      <c r="FT43" s="209"/>
      <c r="FU43" s="209"/>
      <c r="FV43" s="209"/>
      <c r="FW43" s="209"/>
      <c r="FX43" s="209"/>
      <c r="FY43" s="209"/>
      <c r="FZ43" s="209"/>
      <c r="GA43" s="209"/>
      <c r="GB43" s="209"/>
      <c r="GC43" s="209"/>
      <c r="GD43" s="209"/>
      <c r="GE43" s="209"/>
      <c r="GF43" s="209"/>
      <c r="GG43" s="209"/>
      <c r="GH43" s="209"/>
      <c r="GI43" s="209"/>
      <c r="GJ43" s="209"/>
      <c r="GK43" s="209"/>
      <c r="GL43" s="209"/>
      <c r="GM43" s="209"/>
      <c r="GN43" s="209"/>
      <c r="GO43" s="209"/>
      <c r="GP43" s="209"/>
      <c r="GQ43" s="209"/>
      <c r="GR43" s="209"/>
      <c r="GS43" s="209"/>
      <c r="GT43" s="209"/>
      <c r="GU43" s="209"/>
      <c r="GV43" s="209"/>
      <c r="GW43" s="209"/>
      <c r="GX43" s="209"/>
      <c r="GY43" s="209"/>
      <c r="GZ43" s="209"/>
      <c r="HA43" s="209"/>
      <c r="HB43" s="209"/>
      <c r="HC43" s="209"/>
      <c r="HD43" s="209"/>
      <c r="HE43" s="209"/>
      <c r="HF43" s="209"/>
      <c r="HG43" s="209"/>
      <c r="HH43" s="209"/>
      <c r="HI43" s="209"/>
      <c r="HJ43" s="209"/>
      <c r="HK43" s="209"/>
      <c r="HL43" s="209"/>
      <c r="HM43" s="209"/>
      <c r="HN43" s="209"/>
      <c r="HO43" s="209"/>
      <c r="HP43" s="209"/>
      <c r="HQ43" s="209"/>
      <c r="HR43" s="209"/>
      <c r="HS43" s="209"/>
      <c r="HT43" s="209"/>
      <c r="HU43" s="209"/>
      <c r="HV43" s="209"/>
      <c r="HW43" s="209"/>
      <c r="HX43" s="209"/>
      <c r="HY43" s="209"/>
      <c r="HZ43" s="209"/>
      <c r="IA43" s="209"/>
      <c r="IB43" s="209"/>
      <c r="IC43" s="209"/>
      <c r="ID43" s="209"/>
      <c r="IE43" s="209"/>
      <c r="IF43" s="209"/>
      <c r="IG43" s="209"/>
      <c r="IH43" s="209"/>
      <c r="II43" s="209"/>
      <c r="IJ43" s="209"/>
      <c r="IK43" s="209"/>
      <c r="IL43" s="209"/>
      <c r="IM43" s="209"/>
      <c r="IN43" s="209"/>
      <c r="IO43" s="209"/>
      <c r="IP43" s="209"/>
      <c r="IQ43" s="209"/>
      <c r="IR43" s="209"/>
      <c r="IS43" s="209"/>
      <c r="IT43" s="209"/>
      <c r="IU43" s="209"/>
      <c r="IV43" s="209"/>
    </row>
    <row r="44" spans="1:256" s="210" customFormat="1" x14ac:dyDescent="0.2">
      <c r="A44" s="233" t="s">
        <v>221</v>
      </c>
      <c r="B44" s="238" t="str">
        <f>B$4</f>
        <v>10-31-jul-24</v>
      </c>
      <c r="C44" s="239"/>
      <c r="D44" s="240">
        <f>D$4</f>
        <v>45505</v>
      </c>
      <c r="E44" s="241"/>
      <c r="F44" s="240">
        <f>F$4</f>
        <v>45536</v>
      </c>
      <c r="G44" s="241"/>
      <c r="H44" s="240" t="str">
        <f>H$4</f>
        <v>Meta Parcial</v>
      </c>
      <c r="I44" s="241"/>
      <c r="J44" s="240" t="str">
        <f>J$4</f>
        <v>01-09-Out-24</v>
      </c>
      <c r="K44" s="241"/>
      <c r="L44" s="240" t="str">
        <f>L$4</f>
        <v>Meta Parcial</v>
      </c>
      <c r="M44" s="241"/>
      <c r="N44" s="240" t="str">
        <f>N$4</f>
        <v>10-31-Out-24</v>
      </c>
      <c r="O44" s="241"/>
      <c r="P44" s="240" t="str">
        <f>P$4</f>
        <v>Meta Mensal</v>
      </c>
      <c r="Q44" s="241"/>
      <c r="R44" s="240">
        <f>R$4</f>
        <v>45566</v>
      </c>
      <c r="S44" s="241"/>
      <c r="T44" s="240">
        <f>T$4</f>
        <v>45597</v>
      </c>
      <c r="U44" s="241"/>
      <c r="V44" s="240">
        <f>V$4</f>
        <v>45627</v>
      </c>
      <c r="W44" s="241"/>
      <c r="X44" s="240">
        <f>X$4</f>
        <v>45658</v>
      </c>
      <c r="Y44" s="241"/>
      <c r="Z44" s="240">
        <f>Z$4</f>
        <v>45689</v>
      </c>
      <c r="AA44" s="241"/>
      <c r="AB44" s="240">
        <f>AB$4</f>
        <v>45717</v>
      </c>
      <c r="AC44" s="241"/>
      <c r="AD44" s="240">
        <f>AD$4</f>
        <v>45748</v>
      </c>
      <c r="AE44" s="241"/>
      <c r="AF44" s="240">
        <f>AF$4</f>
        <v>45778</v>
      </c>
      <c r="AG44" s="241"/>
      <c r="AH44" s="240">
        <f>AH$4</f>
        <v>45839</v>
      </c>
      <c r="AI44" s="241"/>
      <c r="AJ44" s="240">
        <f>AJ$4</f>
        <v>45870</v>
      </c>
      <c r="AK44" s="241"/>
      <c r="AL44" s="240">
        <f>AL$4</f>
        <v>45901</v>
      </c>
      <c r="AM44" s="241"/>
      <c r="AN44" s="240">
        <f>AN$4</f>
        <v>45931</v>
      </c>
      <c r="AO44" s="241"/>
      <c r="AP44" s="240">
        <f>AP$4</f>
        <v>45962</v>
      </c>
      <c r="AQ44" s="241"/>
      <c r="AR44" s="240">
        <f>AR$4</f>
        <v>45992</v>
      </c>
      <c r="AS44" s="241"/>
      <c r="AT44" s="240">
        <f>AT$4</f>
        <v>46023</v>
      </c>
      <c r="AU44" s="241"/>
      <c r="AV44" s="240">
        <f>AV$4</f>
        <v>46054</v>
      </c>
      <c r="AW44" s="241"/>
      <c r="AX44" s="240">
        <f>AX$4</f>
        <v>46082</v>
      </c>
      <c r="AY44" s="241"/>
      <c r="AZ44" s="240">
        <f>AZ$4</f>
        <v>46113</v>
      </c>
      <c r="BA44" s="241"/>
      <c r="BB44" s="240">
        <f>BB$4</f>
        <v>46082</v>
      </c>
      <c r="BC44" s="241"/>
      <c r="BD44" s="240">
        <f>BD$4</f>
        <v>46174</v>
      </c>
      <c r="BE44" s="241"/>
      <c r="BF44" s="240">
        <f>BF$4</f>
        <v>46204</v>
      </c>
      <c r="BG44" s="241"/>
      <c r="BH44" s="209"/>
      <c r="BI44" s="209"/>
      <c r="BJ44" s="209"/>
      <c r="BK44" s="209"/>
      <c r="BL44" s="209"/>
      <c r="BM44" s="209"/>
      <c r="BN44" s="209"/>
      <c r="BO44" s="209"/>
      <c r="BP44" s="209"/>
      <c r="BQ44" s="209"/>
      <c r="BR44" s="209"/>
      <c r="BS44" s="209"/>
      <c r="BT44" s="209"/>
      <c r="BU44" s="209"/>
      <c r="BV44" s="209"/>
      <c r="BW44" s="209"/>
      <c r="BX44" s="209"/>
      <c r="BY44" s="209"/>
      <c r="BZ44" s="209"/>
      <c r="CA44" s="209"/>
      <c r="CB44" s="209"/>
      <c r="CC44" s="209"/>
      <c r="CD44" s="209"/>
      <c r="CE44" s="209"/>
      <c r="CF44" s="209"/>
      <c r="CG44" s="209"/>
      <c r="CH44" s="209"/>
      <c r="CI44" s="209"/>
      <c r="CJ44" s="209"/>
      <c r="CK44" s="209"/>
      <c r="CL44" s="209"/>
      <c r="CM44" s="209"/>
      <c r="CN44" s="209"/>
      <c r="CO44" s="209"/>
      <c r="CP44" s="209"/>
      <c r="CQ44" s="209"/>
      <c r="CR44" s="209"/>
      <c r="CS44" s="209"/>
      <c r="CT44" s="209"/>
      <c r="CU44" s="209"/>
      <c r="CV44" s="209"/>
      <c r="CW44" s="209"/>
      <c r="CX44" s="209"/>
      <c r="CY44" s="209"/>
      <c r="CZ44" s="209"/>
      <c r="DA44" s="209"/>
      <c r="DB44" s="209"/>
      <c r="DC44" s="209"/>
      <c r="DD44" s="209"/>
      <c r="DE44" s="209"/>
      <c r="DF44" s="209"/>
      <c r="DG44" s="209"/>
      <c r="DH44" s="209"/>
      <c r="DI44" s="209"/>
      <c r="DJ44" s="209"/>
      <c r="DK44" s="209"/>
      <c r="DL44" s="209"/>
      <c r="DM44" s="209"/>
      <c r="DN44" s="209"/>
      <c r="DO44" s="209"/>
      <c r="DP44" s="209"/>
      <c r="DQ44" s="209"/>
      <c r="DR44" s="209"/>
      <c r="DS44" s="209"/>
      <c r="DT44" s="209"/>
      <c r="DU44" s="209"/>
      <c r="DV44" s="209"/>
      <c r="DW44" s="209"/>
      <c r="DX44" s="209"/>
      <c r="DY44" s="209"/>
      <c r="DZ44" s="209"/>
      <c r="EA44" s="209"/>
      <c r="EB44" s="209"/>
      <c r="EC44" s="209"/>
      <c r="ED44" s="209"/>
      <c r="EE44" s="209"/>
      <c r="EF44" s="209"/>
      <c r="EG44" s="209"/>
      <c r="EH44" s="209"/>
      <c r="EI44" s="209"/>
      <c r="EJ44" s="209"/>
      <c r="EK44" s="209"/>
      <c r="EL44" s="209"/>
      <c r="EM44" s="209"/>
      <c r="EN44" s="209"/>
      <c r="EO44" s="209"/>
      <c r="EP44" s="209"/>
      <c r="EQ44" s="209"/>
      <c r="ER44" s="209"/>
      <c r="ES44" s="209"/>
      <c r="ET44" s="209"/>
      <c r="EU44" s="209"/>
      <c r="EV44" s="209"/>
      <c r="EW44" s="209"/>
      <c r="EX44" s="209"/>
      <c r="EY44" s="209"/>
      <c r="EZ44" s="209"/>
      <c r="FA44" s="209"/>
      <c r="FB44" s="209"/>
      <c r="FC44" s="209"/>
      <c r="FD44" s="209"/>
      <c r="FE44" s="209"/>
      <c r="FF44" s="209"/>
      <c r="FG44" s="209"/>
      <c r="FH44" s="209"/>
      <c r="FI44" s="209"/>
      <c r="FJ44" s="209"/>
      <c r="FK44" s="209"/>
      <c r="FL44" s="209"/>
      <c r="FM44" s="209"/>
      <c r="FN44" s="209"/>
      <c r="FO44" s="209"/>
      <c r="FP44" s="209"/>
      <c r="FQ44" s="209"/>
      <c r="FR44" s="209"/>
      <c r="FS44" s="209"/>
      <c r="FT44" s="209"/>
      <c r="FU44" s="209"/>
      <c r="FV44" s="209"/>
      <c r="FW44" s="209"/>
      <c r="FX44" s="209"/>
      <c r="FY44" s="209"/>
      <c r="FZ44" s="209"/>
      <c r="GA44" s="209"/>
      <c r="GB44" s="209"/>
      <c r="GC44" s="209"/>
      <c r="GD44" s="209"/>
      <c r="GE44" s="209"/>
      <c r="GF44" s="209"/>
      <c r="GG44" s="209"/>
      <c r="GH44" s="209"/>
      <c r="GI44" s="209"/>
      <c r="GJ44" s="209"/>
      <c r="GK44" s="209"/>
      <c r="GL44" s="209"/>
      <c r="GM44" s="209"/>
      <c r="GN44" s="209"/>
      <c r="GO44" s="209"/>
      <c r="GP44" s="209"/>
      <c r="GQ44" s="209"/>
      <c r="GR44" s="209"/>
      <c r="GS44" s="209"/>
      <c r="GT44" s="209"/>
      <c r="GU44" s="209"/>
      <c r="GV44" s="209"/>
      <c r="GW44" s="209"/>
      <c r="GX44" s="209"/>
      <c r="GY44" s="209"/>
      <c r="GZ44" s="209"/>
      <c r="HA44" s="209"/>
      <c r="HB44" s="209"/>
      <c r="HC44" s="209"/>
      <c r="HD44" s="209"/>
      <c r="HE44" s="209"/>
      <c r="HF44" s="209"/>
      <c r="HG44" s="209"/>
      <c r="HH44" s="209"/>
      <c r="HI44" s="209"/>
      <c r="HJ44" s="209"/>
      <c r="HK44" s="209"/>
      <c r="HL44" s="209"/>
      <c r="HM44" s="209"/>
      <c r="HN44" s="209"/>
      <c r="HO44" s="209"/>
      <c r="HP44" s="209"/>
      <c r="HQ44" s="209"/>
      <c r="HR44" s="209"/>
      <c r="HS44" s="209"/>
      <c r="HT44" s="209"/>
      <c r="HU44" s="209"/>
      <c r="HV44" s="209"/>
      <c r="HW44" s="209"/>
      <c r="HX44" s="209"/>
      <c r="HY44" s="209"/>
      <c r="HZ44" s="209"/>
      <c r="IA44" s="209"/>
      <c r="IB44" s="209"/>
      <c r="IC44" s="209"/>
      <c r="ID44" s="209"/>
      <c r="IE44" s="209"/>
      <c r="IF44" s="209"/>
      <c r="IG44" s="209"/>
      <c r="IH44" s="209"/>
      <c r="II44" s="209"/>
      <c r="IJ44" s="209"/>
      <c r="IK44" s="209"/>
      <c r="IL44" s="209"/>
      <c r="IM44" s="209"/>
      <c r="IN44" s="209"/>
      <c r="IO44" s="209"/>
      <c r="IP44" s="209"/>
      <c r="IQ44" s="209"/>
      <c r="IR44" s="209"/>
      <c r="IS44" s="209"/>
      <c r="IT44" s="209"/>
      <c r="IU44" s="209"/>
      <c r="IV44" s="209"/>
    </row>
    <row r="45" spans="1:256" s="210" customFormat="1" ht="12" customHeight="1" x14ac:dyDescent="0.2">
      <c r="A45" s="244" t="s">
        <v>222</v>
      </c>
      <c r="B45" s="245" t="s">
        <v>223</v>
      </c>
      <c r="C45" s="246" t="s">
        <v>224</v>
      </c>
      <c r="D45" s="245" t="s">
        <v>223</v>
      </c>
      <c r="E45" s="246" t="s">
        <v>224</v>
      </c>
      <c r="F45" s="245" t="s">
        <v>223</v>
      </c>
      <c r="G45" s="246" t="s">
        <v>224</v>
      </c>
      <c r="H45" s="245" t="s">
        <v>223</v>
      </c>
      <c r="I45" s="246" t="s">
        <v>224</v>
      </c>
      <c r="J45" s="245" t="s">
        <v>223</v>
      </c>
      <c r="K45" s="246" t="s">
        <v>224</v>
      </c>
      <c r="L45" s="245" t="s">
        <v>223</v>
      </c>
      <c r="M45" s="246" t="s">
        <v>224</v>
      </c>
      <c r="N45" s="245" t="s">
        <v>223</v>
      </c>
      <c r="O45" s="246" t="s">
        <v>224</v>
      </c>
      <c r="P45" s="245" t="s">
        <v>223</v>
      </c>
      <c r="Q45" s="246" t="s">
        <v>224</v>
      </c>
      <c r="R45" s="245" t="s">
        <v>223</v>
      </c>
      <c r="S45" s="246" t="s">
        <v>224</v>
      </c>
      <c r="T45" s="245" t="s">
        <v>223</v>
      </c>
      <c r="U45" s="246" t="s">
        <v>224</v>
      </c>
      <c r="V45" s="245" t="s">
        <v>223</v>
      </c>
      <c r="W45" s="246" t="s">
        <v>224</v>
      </c>
      <c r="X45" s="245" t="s">
        <v>223</v>
      </c>
      <c r="Y45" s="246" t="s">
        <v>224</v>
      </c>
      <c r="Z45" s="245" t="s">
        <v>223</v>
      </c>
      <c r="AA45" s="246" t="s">
        <v>224</v>
      </c>
      <c r="AB45" s="245" t="s">
        <v>223</v>
      </c>
      <c r="AC45" s="246" t="s">
        <v>224</v>
      </c>
      <c r="AD45" s="245" t="s">
        <v>223</v>
      </c>
      <c r="AE45" s="246" t="s">
        <v>224</v>
      </c>
      <c r="AF45" s="245" t="s">
        <v>223</v>
      </c>
      <c r="AG45" s="246" t="s">
        <v>224</v>
      </c>
      <c r="AH45" s="245" t="s">
        <v>223</v>
      </c>
      <c r="AI45" s="246" t="s">
        <v>224</v>
      </c>
      <c r="AJ45" s="245" t="s">
        <v>223</v>
      </c>
      <c r="AK45" s="246" t="s">
        <v>224</v>
      </c>
      <c r="AL45" s="245" t="s">
        <v>223</v>
      </c>
      <c r="AM45" s="246" t="s">
        <v>224</v>
      </c>
      <c r="AN45" s="245" t="s">
        <v>223</v>
      </c>
      <c r="AO45" s="246" t="s">
        <v>224</v>
      </c>
      <c r="AP45" s="245" t="s">
        <v>223</v>
      </c>
      <c r="AQ45" s="246" t="s">
        <v>224</v>
      </c>
      <c r="AR45" s="245" t="s">
        <v>223</v>
      </c>
      <c r="AS45" s="246" t="s">
        <v>224</v>
      </c>
      <c r="AT45" s="245" t="s">
        <v>223</v>
      </c>
      <c r="AU45" s="246" t="s">
        <v>224</v>
      </c>
      <c r="AV45" s="245" t="s">
        <v>223</v>
      </c>
      <c r="AW45" s="246" t="s">
        <v>224</v>
      </c>
      <c r="AX45" s="245" t="s">
        <v>223</v>
      </c>
      <c r="AY45" s="246" t="s">
        <v>224</v>
      </c>
      <c r="AZ45" s="245" t="s">
        <v>223</v>
      </c>
      <c r="BA45" s="246" t="s">
        <v>224</v>
      </c>
      <c r="BB45" s="245" t="s">
        <v>223</v>
      </c>
      <c r="BC45" s="246" t="s">
        <v>224</v>
      </c>
      <c r="BD45" s="245" t="s">
        <v>223</v>
      </c>
      <c r="BE45" s="246" t="s">
        <v>224</v>
      </c>
      <c r="BF45" s="245" t="s">
        <v>223</v>
      </c>
      <c r="BG45" s="246" t="s">
        <v>224</v>
      </c>
      <c r="BH45" s="209"/>
      <c r="BI45" s="209"/>
      <c r="BJ45" s="209"/>
      <c r="BK45" s="209"/>
      <c r="BL45" s="209"/>
      <c r="BM45" s="209"/>
      <c r="BN45" s="209"/>
      <c r="BO45" s="209"/>
      <c r="BP45" s="209"/>
      <c r="BQ45" s="209"/>
      <c r="BR45" s="209"/>
      <c r="BS45" s="209"/>
      <c r="BT45" s="209"/>
      <c r="BU45" s="209"/>
      <c r="BV45" s="209"/>
      <c r="BW45" s="209"/>
      <c r="BX45" s="209"/>
      <c r="BY45" s="209"/>
      <c r="BZ45" s="209"/>
      <c r="CA45" s="209"/>
      <c r="CB45" s="209"/>
      <c r="CC45" s="209"/>
      <c r="CD45" s="209"/>
      <c r="CE45" s="209"/>
      <c r="CF45" s="209"/>
      <c r="CG45" s="209"/>
      <c r="CH45" s="209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9"/>
      <c r="CU45" s="209"/>
      <c r="CV45" s="209"/>
      <c r="CW45" s="209"/>
      <c r="CX45" s="209"/>
      <c r="CY45" s="209"/>
      <c r="CZ45" s="209"/>
      <c r="DA45" s="209"/>
      <c r="DB45" s="209"/>
      <c r="DC45" s="209"/>
      <c r="DD45" s="209"/>
      <c r="DE45" s="209"/>
      <c r="DF45" s="209"/>
      <c r="DG45" s="209"/>
      <c r="DH45" s="209"/>
      <c r="DI45" s="209"/>
      <c r="DJ45" s="209"/>
      <c r="DK45" s="209"/>
      <c r="DL45" s="209"/>
      <c r="DM45" s="209"/>
      <c r="DN45" s="209"/>
      <c r="DO45" s="209"/>
      <c r="DP45" s="209"/>
      <c r="DQ45" s="209"/>
      <c r="DR45" s="209"/>
      <c r="DS45" s="209"/>
      <c r="DT45" s="209"/>
      <c r="DU45" s="209"/>
      <c r="DV45" s="209"/>
      <c r="DW45" s="209"/>
      <c r="DX45" s="209"/>
      <c r="DY45" s="209"/>
      <c r="DZ45" s="209"/>
      <c r="EA45" s="209"/>
      <c r="EB45" s="209"/>
      <c r="EC45" s="209"/>
      <c r="ED45" s="209"/>
      <c r="EE45" s="209"/>
      <c r="EF45" s="209"/>
      <c r="EG45" s="209"/>
      <c r="EH45" s="209"/>
      <c r="EI45" s="209"/>
      <c r="EJ45" s="209"/>
      <c r="EK45" s="209"/>
      <c r="EL45" s="209"/>
      <c r="EM45" s="209"/>
      <c r="EN45" s="209"/>
      <c r="EO45" s="209"/>
      <c r="EP45" s="209"/>
      <c r="EQ45" s="209"/>
      <c r="ER45" s="209"/>
      <c r="ES45" s="209"/>
      <c r="ET45" s="209"/>
      <c r="EU45" s="209"/>
      <c r="EV45" s="209"/>
      <c r="EW45" s="209"/>
      <c r="EX45" s="209"/>
      <c r="EY45" s="209"/>
      <c r="EZ45" s="209"/>
      <c r="FA45" s="209"/>
      <c r="FB45" s="209"/>
      <c r="FC45" s="209"/>
      <c r="FD45" s="209"/>
      <c r="FE45" s="209"/>
      <c r="FF45" s="209"/>
      <c r="FG45" s="209"/>
      <c r="FH45" s="209"/>
      <c r="FI45" s="209"/>
      <c r="FJ45" s="209"/>
      <c r="FK45" s="209"/>
      <c r="FL45" s="209"/>
      <c r="FM45" s="209"/>
      <c r="FN45" s="209"/>
      <c r="FO45" s="209"/>
      <c r="FP45" s="209"/>
      <c r="FQ45" s="209"/>
      <c r="FR45" s="209"/>
      <c r="FS45" s="209"/>
      <c r="FT45" s="209"/>
      <c r="FU45" s="209"/>
      <c r="FV45" s="209"/>
      <c r="FW45" s="209"/>
      <c r="FX45" s="209"/>
      <c r="FY45" s="209"/>
      <c r="FZ45" s="209"/>
      <c r="GA45" s="209"/>
      <c r="GB45" s="209"/>
      <c r="GC45" s="209"/>
      <c r="GD45" s="209"/>
      <c r="GE45" s="209"/>
      <c r="GF45" s="209"/>
      <c r="GG45" s="209"/>
      <c r="GH45" s="209"/>
      <c r="GI45" s="209"/>
      <c r="GJ45" s="209"/>
      <c r="GK45" s="209"/>
      <c r="GL45" s="209"/>
      <c r="GM45" s="209"/>
      <c r="GN45" s="209"/>
      <c r="GO45" s="209"/>
      <c r="GP45" s="209"/>
      <c r="GQ45" s="209"/>
      <c r="GR45" s="209"/>
      <c r="GS45" s="209"/>
      <c r="GT45" s="209"/>
      <c r="GU45" s="209"/>
      <c r="GV45" s="209"/>
      <c r="GW45" s="209"/>
      <c r="GX45" s="209"/>
      <c r="GY45" s="209"/>
      <c r="GZ45" s="209"/>
      <c r="HA45" s="209"/>
      <c r="HB45" s="209"/>
      <c r="HC45" s="209"/>
      <c r="HD45" s="209"/>
      <c r="HE45" s="209"/>
      <c r="HF45" s="209"/>
      <c r="HG45" s="209"/>
      <c r="HH45" s="209"/>
      <c r="HI45" s="209"/>
      <c r="HJ45" s="209"/>
      <c r="HK45" s="209"/>
      <c r="HL45" s="209"/>
      <c r="HM45" s="209"/>
      <c r="HN45" s="209"/>
      <c r="HO45" s="209"/>
      <c r="HP45" s="209"/>
      <c r="HQ45" s="209"/>
      <c r="HR45" s="209"/>
      <c r="HS45" s="209"/>
      <c r="HT45" s="209"/>
      <c r="HU45" s="209"/>
      <c r="HV45" s="209"/>
      <c r="HW45" s="209"/>
      <c r="HX45" s="209"/>
      <c r="HY45" s="209"/>
      <c r="HZ45" s="209"/>
      <c r="IA45" s="209"/>
      <c r="IB45" s="209"/>
      <c r="IC45" s="209"/>
      <c r="ID45" s="209"/>
      <c r="IE45" s="209"/>
      <c r="IF45" s="209"/>
      <c r="IG45" s="209"/>
      <c r="IH45" s="209"/>
      <c r="II45" s="209"/>
      <c r="IJ45" s="209"/>
      <c r="IK45" s="209"/>
      <c r="IL45" s="209"/>
      <c r="IM45" s="209"/>
      <c r="IN45" s="209"/>
      <c r="IO45" s="209"/>
      <c r="IP45" s="209"/>
      <c r="IQ45" s="209"/>
      <c r="IR45" s="209"/>
      <c r="IS45" s="209"/>
      <c r="IT45" s="209"/>
      <c r="IU45" s="209"/>
      <c r="IV45" s="209"/>
    </row>
    <row r="46" spans="1:256" s="210" customFormat="1" ht="12" customHeight="1" x14ac:dyDescent="0.25">
      <c r="A46" s="203" t="s">
        <v>58</v>
      </c>
      <c r="B46" s="235">
        <v>2.2700000000000001E-2</v>
      </c>
      <c r="C46" s="235" t="s">
        <v>202</v>
      </c>
      <c r="D46" s="248">
        <v>5.0900000000000001E-2</v>
      </c>
      <c r="E46" s="249" t="s">
        <v>202</v>
      </c>
      <c r="F46" s="247">
        <v>0</v>
      </c>
      <c r="G46" s="247" t="s">
        <v>202</v>
      </c>
      <c r="H46" s="235"/>
      <c r="I46" s="247"/>
      <c r="J46" s="235">
        <v>1.1599999999999999E-2</v>
      </c>
      <c r="K46" s="247" t="s">
        <v>202</v>
      </c>
      <c r="L46" s="235"/>
      <c r="M46" s="247"/>
      <c r="N46" s="235"/>
      <c r="O46" s="247"/>
      <c r="P46" s="235"/>
      <c r="Q46" s="247"/>
      <c r="R46" s="235">
        <v>1.1599999999999999E-2</v>
      </c>
      <c r="S46" s="247" t="s">
        <v>202</v>
      </c>
      <c r="T46" s="235">
        <v>3.8999999999999998E-3</v>
      </c>
      <c r="U46" s="247" t="s">
        <v>225</v>
      </c>
      <c r="V46" s="272">
        <v>8.0000000000000004E-4</v>
      </c>
      <c r="W46" s="273">
        <v>0</v>
      </c>
      <c r="X46" s="247">
        <v>0</v>
      </c>
      <c r="Y46" s="247">
        <v>0</v>
      </c>
      <c r="Z46" s="235">
        <v>0</v>
      </c>
      <c r="AA46" s="247">
        <v>0</v>
      </c>
      <c r="AB46" s="235">
        <v>0</v>
      </c>
      <c r="AC46" s="235" t="s">
        <v>202</v>
      </c>
      <c r="AD46" s="235">
        <v>0</v>
      </c>
      <c r="AE46" s="235" t="s">
        <v>202</v>
      </c>
      <c r="AF46" s="235">
        <v>0</v>
      </c>
      <c r="AG46" s="247" t="s">
        <v>202</v>
      </c>
      <c r="AH46" s="274">
        <v>0</v>
      </c>
      <c r="AI46" s="247" t="s">
        <v>202</v>
      </c>
      <c r="AJ46" s="235">
        <v>2.6499999999999999E-2</v>
      </c>
      <c r="AK46" s="247" t="s">
        <v>202</v>
      </c>
      <c r="AL46" s="235">
        <v>2.8299999999999999E-2</v>
      </c>
      <c r="AM46" s="247" t="s">
        <v>202</v>
      </c>
      <c r="AN46" s="235">
        <v>2.9999999999999997E-4</v>
      </c>
      <c r="AO46" s="247" t="s">
        <v>202</v>
      </c>
      <c r="AP46" s="235">
        <v>4.5699999999999998E-2</v>
      </c>
      <c r="AQ46" s="235" t="s">
        <v>202</v>
      </c>
      <c r="AR46" s="275">
        <v>3.04E-2</v>
      </c>
      <c r="AS46" s="235" t="s">
        <v>202</v>
      </c>
      <c r="AT46" s="275">
        <v>5.1000000000000004E-3</v>
      </c>
      <c r="AU46" s="235" t="s">
        <v>202</v>
      </c>
      <c r="AV46" s="275">
        <v>3.4099999999999998E-2</v>
      </c>
      <c r="AW46" s="235" t="s">
        <v>202</v>
      </c>
      <c r="AX46" s="275">
        <v>8.0999999999999996E-3</v>
      </c>
      <c r="AY46" s="235">
        <v>0</v>
      </c>
      <c r="AZ46" s="275">
        <v>0</v>
      </c>
      <c r="BA46" s="235">
        <v>0</v>
      </c>
      <c r="BB46" s="275">
        <v>1.77E-2</v>
      </c>
      <c r="BC46" s="235">
        <v>0</v>
      </c>
      <c r="BD46" s="276">
        <v>1.1000000000000001E-3</v>
      </c>
      <c r="BE46" s="235">
        <v>0</v>
      </c>
      <c r="BF46" s="277">
        <v>1.5E-3</v>
      </c>
      <c r="BG46" s="235">
        <v>0</v>
      </c>
      <c r="BH46" s="209"/>
      <c r="BI46" s="209"/>
      <c r="BJ46" s="209"/>
      <c r="BK46" s="209"/>
      <c r="BL46" s="209"/>
      <c r="BM46" s="209"/>
      <c r="BN46" s="209"/>
      <c r="BO46" s="209"/>
      <c r="BP46" s="209"/>
      <c r="BQ46" s="209"/>
      <c r="BR46" s="209"/>
      <c r="BS46" s="209"/>
      <c r="BT46" s="209"/>
      <c r="BU46" s="209"/>
      <c r="BV46" s="209"/>
      <c r="BW46" s="209"/>
      <c r="BX46" s="209"/>
      <c r="BY46" s="209"/>
      <c r="BZ46" s="209"/>
      <c r="CA46" s="209"/>
      <c r="CB46" s="209"/>
      <c r="CC46" s="209"/>
      <c r="CD46" s="209"/>
      <c r="CE46" s="209"/>
      <c r="CF46" s="209"/>
      <c r="CG46" s="209"/>
      <c r="CH46" s="209"/>
      <c r="CI46" s="209"/>
      <c r="CJ46" s="209"/>
      <c r="CK46" s="209"/>
      <c r="CL46" s="209"/>
      <c r="CM46" s="209"/>
      <c r="CN46" s="209"/>
      <c r="CO46" s="209"/>
      <c r="CP46" s="209"/>
      <c r="CQ46" s="209"/>
      <c r="CR46" s="209"/>
      <c r="CS46" s="209"/>
      <c r="CT46" s="209"/>
      <c r="CU46" s="209"/>
      <c r="CV46" s="209"/>
      <c r="CW46" s="209"/>
      <c r="CX46" s="209"/>
      <c r="CY46" s="209"/>
      <c r="CZ46" s="209"/>
      <c r="DA46" s="209"/>
      <c r="DB46" s="209"/>
      <c r="DC46" s="209"/>
      <c r="DD46" s="209"/>
      <c r="DE46" s="209"/>
      <c r="DF46" s="209"/>
      <c r="DG46" s="209"/>
      <c r="DH46" s="209"/>
      <c r="DI46" s="209"/>
      <c r="DJ46" s="209"/>
      <c r="DK46" s="209"/>
      <c r="DL46" s="209"/>
      <c r="DM46" s="209"/>
      <c r="DN46" s="209"/>
      <c r="DO46" s="209"/>
      <c r="DP46" s="209"/>
      <c r="DQ46" s="209"/>
      <c r="DR46" s="209"/>
      <c r="DS46" s="209"/>
      <c r="DT46" s="209"/>
      <c r="DU46" s="209"/>
      <c r="DV46" s="209"/>
      <c r="DW46" s="209"/>
      <c r="DX46" s="209"/>
      <c r="DY46" s="209"/>
      <c r="DZ46" s="209"/>
      <c r="EA46" s="209"/>
      <c r="EB46" s="209"/>
      <c r="EC46" s="209"/>
      <c r="ED46" s="209"/>
      <c r="EE46" s="209"/>
      <c r="EF46" s="209"/>
      <c r="EG46" s="209"/>
      <c r="EH46" s="209"/>
      <c r="EI46" s="209"/>
      <c r="EJ46" s="209"/>
      <c r="EK46" s="209"/>
      <c r="EL46" s="209"/>
      <c r="EM46" s="209"/>
      <c r="EN46" s="209"/>
      <c r="EO46" s="209"/>
      <c r="EP46" s="209"/>
      <c r="EQ46" s="209"/>
      <c r="ER46" s="209"/>
      <c r="ES46" s="209"/>
      <c r="ET46" s="209"/>
      <c r="EU46" s="209"/>
      <c r="EV46" s="209"/>
      <c r="EW46" s="209"/>
      <c r="EX46" s="209"/>
      <c r="EY46" s="209"/>
      <c r="EZ46" s="209"/>
      <c r="FA46" s="209"/>
      <c r="FB46" s="209"/>
      <c r="FC46" s="209"/>
      <c r="FD46" s="209"/>
      <c r="FE46" s="209"/>
      <c r="FF46" s="209"/>
      <c r="FG46" s="209"/>
      <c r="FH46" s="209"/>
      <c r="FI46" s="209"/>
      <c r="FJ46" s="209"/>
      <c r="FK46" s="209"/>
      <c r="FL46" s="209"/>
      <c r="FM46" s="209"/>
      <c r="FN46" s="209"/>
      <c r="FO46" s="209"/>
      <c r="FP46" s="209"/>
      <c r="FQ46" s="209"/>
      <c r="FR46" s="209"/>
      <c r="FS46" s="209"/>
      <c r="FT46" s="209"/>
      <c r="FU46" s="209"/>
      <c r="FV46" s="209"/>
      <c r="FW46" s="209"/>
      <c r="FX46" s="209"/>
      <c r="FY46" s="209"/>
      <c r="FZ46" s="209"/>
      <c r="GA46" s="209"/>
      <c r="GB46" s="209"/>
      <c r="GC46" s="209"/>
      <c r="GD46" s="209"/>
      <c r="GE46" s="209"/>
      <c r="GF46" s="209"/>
      <c r="GG46" s="209"/>
      <c r="GH46" s="209"/>
      <c r="GI46" s="209"/>
      <c r="GJ46" s="209"/>
      <c r="GK46" s="209"/>
      <c r="GL46" s="209"/>
      <c r="GM46" s="209"/>
      <c r="GN46" s="209"/>
      <c r="GO46" s="209"/>
      <c r="GP46" s="209"/>
      <c r="GQ46" s="209"/>
      <c r="GR46" s="209"/>
      <c r="GS46" s="209"/>
      <c r="GT46" s="209"/>
      <c r="GU46" s="209"/>
      <c r="GV46" s="209"/>
      <c r="GW46" s="209"/>
      <c r="GX46" s="209"/>
      <c r="GY46" s="209"/>
      <c r="GZ46" s="209"/>
      <c r="HA46" s="209"/>
      <c r="HB46" s="209"/>
      <c r="HC46" s="209"/>
      <c r="HD46" s="209"/>
      <c r="HE46" s="209"/>
      <c r="HF46" s="209"/>
      <c r="HG46" s="209"/>
      <c r="HH46" s="209"/>
      <c r="HI46" s="209"/>
      <c r="HJ46" s="209"/>
      <c r="HK46" s="209"/>
      <c r="HL46" s="209"/>
      <c r="HM46" s="209"/>
      <c r="HN46" s="209"/>
      <c r="HO46" s="209"/>
      <c r="HP46" s="209"/>
      <c r="HQ46" s="209"/>
      <c r="HR46" s="209"/>
      <c r="HS46" s="209"/>
      <c r="HT46" s="209"/>
      <c r="HU46" s="209"/>
      <c r="HV46" s="209"/>
      <c r="HW46" s="209"/>
      <c r="HX46" s="209"/>
      <c r="HY46" s="209"/>
      <c r="HZ46" s="209"/>
      <c r="IA46" s="209"/>
      <c r="IB46" s="209"/>
      <c r="IC46" s="209"/>
      <c r="ID46" s="209"/>
      <c r="IE46" s="209"/>
      <c r="IF46" s="209"/>
      <c r="IG46" s="209"/>
      <c r="IH46" s="209"/>
      <c r="II46" s="209"/>
      <c r="IJ46" s="209"/>
      <c r="IK46" s="209"/>
      <c r="IL46" s="209"/>
      <c r="IM46" s="209"/>
      <c r="IN46" s="209"/>
      <c r="IO46" s="209"/>
      <c r="IP46" s="209"/>
      <c r="IQ46" s="209"/>
      <c r="IR46" s="209"/>
      <c r="IS46" s="209"/>
      <c r="IT46" s="209"/>
      <c r="IU46" s="209"/>
      <c r="IV46" s="209"/>
    </row>
    <row r="47" spans="1:256" s="210" customFormat="1" ht="12" customHeight="1" x14ac:dyDescent="0.2">
      <c r="A47" s="203" t="s">
        <v>226</v>
      </c>
      <c r="B47" s="235">
        <v>3.2000000000000002E-3</v>
      </c>
      <c r="C47" s="235" t="s">
        <v>202</v>
      </c>
      <c r="D47" s="248">
        <v>3.6900000000000002E-2</v>
      </c>
      <c r="E47" s="249" t="s">
        <v>202</v>
      </c>
      <c r="F47" s="247">
        <v>0.14019999999999999</v>
      </c>
      <c r="G47" s="247" t="s">
        <v>202</v>
      </c>
      <c r="H47" s="235"/>
      <c r="I47" s="247"/>
      <c r="J47" s="235">
        <v>2.46E-2</v>
      </c>
      <c r="K47" s="247" t="s">
        <v>202</v>
      </c>
      <c r="L47" s="235"/>
      <c r="M47" s="247"/>
      <c r="N47" s="235"/>
      <c r="O47" s="247"/>
      <c r="P47" s="235"/>
      <c r="Q47" s="247"/>
      <c r="R47" s="235">
        <v>2.46E-2</v>
      </c>
      <c r="S47" s="247" t="s">
        <v>202</v>
      </c>
      <c r="T47" s="235">
        <v>8.2000000000000007E-3</v>
      </c>
      <c r="U47" s="247" t="s">
        <v>225</v>
      </c>
      <c r="V47" s="272">
        <v>7.7000000000000002E-3</v>
      </c>
      <c r="W47" s="273">
        <v>0</v>
      </c>
      <c r="X47" s="247">
        <v>2.3599999999999999E-2</v>
      </c>
      <c r="Y47" s="247">
        <v>0</v>
      </c>
      <c r="Z47" s="235">
        <v>3.5000000000000001E-3</v>
      </c>
      <c r="AA47" s="247">
        <v>0</v>
      </c>
      <c r="AB47" s="235">
        <v>7.4999999999999997E-3</v>
      </c>
      <c r="AC47" s="247" t="s">
        <v>202</v>
      </c>
      <c r="AD47" s="235">
        <v>3.7000000000000002E-3</v>
      </c>
      <c r="AE47" s="235" t="s">
        <v>202</v>
      </c>
      <c r="AF47" s="235">
        <v>4.9299999999999997E-2</v>
      </c>
      <c r="AG47" s="247" t="s">
        <v>202</v>
      </c>
      <c r="AH47" s="235">
        <v>0.69210000000000005</v>
      </c>
      <c r="AI47" s="247" t="s">
        <v>202</v>
      </c>
      <c r="AJ47" s="235">
        <v>2.47E-2</v>
      </c>
      <c r="AK47" s="247" t="s">
        <v>202</v>
      </c>
      <c r="AL47" s="235">
        <v>2.3E-2</v>
      </c>
      <c r="AM47" s="247" t="s">
        <v>202</v>
      </c>
      <c r="AN47" s="235">
        <v>7.9600000000000004E-2</v>
      </c>
      <c r="AO47" s="247" t="s">
        <v>202</v>
      </c>
      <c r="AP47" s="235">
        <v>3.5499999999999997E-2</v>
      </c>
      <c r="AQ47" s="235" t="s">
        <v>202</v>
      </c>
      <c r="AR47" s="278">
        <v>5.4999999999999997E-3</v>
      </c>
      <c r="AS47" s="235" t="s">
        <v>202</v>
      </c>
      <c r="AT47" s="278">
        <v>2.0400000000000001E-2</v>
      </c>
      <c r="AU47" s="235" t="s">
        <v>202</v>
      </c>
      <c r="AV47" s="278">
        <v>1.84E-2</v>
      </c>
      <c r="AW47" s="235" t="s">
        <v>202</v>
      </c>
      <c r="AX47" s="278">
        <v>1.7500000000000002E-2</v>
      </c>
      <c r="AY47" s="235">
        <v>0</v>
      </c>
      <c r="AZ47" s="278">
        <v>0.02</v>
      </c>
      <c r="BA47" s="235">
        <v>0</v>
      </c>
      <c r="BB47" s="275">
        <v>2.53E-2</v>
      </c>
      <c r="BC47" s="235">
        <v>0</v>
      </c>
      <c r="BD47" s="276">
        <v>1E-4</v>
      </c>
      <c r="BE47" s="235">
        <v>0</v>
      </c>
      <c r="BF47" s="279">
        <v>5.9999999999999995E-4</v>
      </c>
      <c r="BG47" s="235">
        <v>0</v>
      </c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  <c r="BT47" s="209"/>
      <c r="BU47" s="209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  <c r="CG47" s="209"/>
      <c r="CH47" s="209"/>
      <c r="CI47" s="209"/>
      <c r="CJ47" s="209"/>
      <c r="CK47" s="209"/>
      <c r="CL47" s="209"/>
      <c r="CM47" s="209"/>
      <c r="CN47" s="209"/>
      <c r="CO47" s="209"/>
      <c r="CP47" s="209"/>
      <c r="CQ47" s="209"/>
      <c r="CR47" s="209"/>
      <c r="CS47" s="209"/>
      <c r="CT47" s="209"/>
      <c r="CU47" s="209"/>
      <c r="CV47" s="209"/>
      <c r="CW47" s="209"/>
      <c r="CX47" s="209"/>
      <c r="CY47" s="209"/>
      <c r="CZ47" s="209"/>
      <c r="DA47" s="209"/>
      <c r="DB47" s="209"/>
      <c r="DC47" s="209"/>
      <c r="DD47" s="209"/>
      <c r="DE47" s="209"/>
      <c r="DF47" s="209"/>
      <c r="DG47" s="209"/>
      <c r="DH47" s="209"/>
      <c r="DI47" s="209"/>
      <c r="DJ47" s="209"/>
      <c r="DK47" s="209"/>
      <c r="DL47" s="209"/>
      <c r="DM47" s="209"/>
      <c r="DN47" s="209"/>
      <c r="DO47" s="209"/>
      <c r="DP47" s="209"/>
      <c r="DQ47" s="209"/>
      <c r="DR47" s="209"/>
      <c r="DS47" s="209"/>
      <c r="DT47" s="209"/>
      <c r="DU47" s="209"/>
      <c r="DV47" s="209"/>
      <c r="DW47" s="209"/>
      <c r="DX47" s="209"/>
      <c r="DY47" s="209"/>
      <c r="DZ47" s="209"/>
      <c r="EA47" s="209"/>
      <c r="EB47" s="209"/>
      <c r="EC47" s="209"/>
      <c r="ED47" s="209"/>
      <c r="EE47" s="209"/>
      <c r="EF47" s="209"/>
      <c r="EG47" s="209"/>
      <c r="EH47" s="209"/>
      <c r="EI47" s="209"/>
      <c r="EJ47" s="209"/>
      <c r="EK47" s="209"/>
      <c r="EL47" s="209"/>
      <c r="EM47" s="209"/>
      <c r="EN47" s="209"/>
      <c r="EO47" s="209"/>
      <c r="EP47" s="209"/>
      <c r="EQ47" s="209"/>
      <c r="ER47" s="209"/>
      <c r="ES47" s="209"/>
      <c r="ET47" s="209"/>
      <c r="EU47" s="209"/>
      <c r="EV47" s="209"/>
      <c r="EW47" s="209"/>
      <c r="EX47" s="209"/>
      <c r="EY47" s="209"/>
      <c r="EZ47" s="209"/>
      <c r="FA47" s="209"/>
      <c r="FB47" s="209"/>
      <c r="FC47" s="209"/>
      <c r="FD47" s="209"/>
      <c r="FE47" s="209"/>
      <c r="FF47" s="209"/>
      <c r="FG47" s="209"/>
      <c r="FH47" s="209"/>
      <c r="FI47" s="209"/>
      <c r="FJ47" s="209"/>
      <c r="FK47" s="209"/>
      <c r="FL47" s="209"/>
      <c r="FM47" s="209"/>
      <c r="FN47" s="209"/>
      <c r="FO47" s="209"/>
      <c r="FP47" s="209"/>
      <c r="FQ47" s="209"/>
      <c r="FR47" s="209"/>
      <c r="FS47" s="209"/>
      <c r="FT47" s="209"/>
      <c r="FU47" s="209"/>
      <c r="FV47" s="209"/>
      <c r="FW47" s="209"/>
      <c r="FX47" s="209"/>
      <c r="FY47" s="209"/>
      <c r="FZ47" s="209"/>
      <c r="GA47" s="209"/>
      <c r="GB47" s="209"/>
      <c r="GC47" s="209"/>
      <c r="GD47" s="209"/>
      <c r="GE47" s="209"/>
      <c r="GF47" s="209"/>
      <c r="GG47" s="209"/>
      <c r="GH47" s="209"/>
      <c r="GI47" s="209"/>
      <c r="GJ47" s="209"/>
      <c r="GK47" s="209"/>
      <c r="GL47" s="209"/>
      <c r="GM47" s="209"/>
      <c r="GN47" s="209"/>
      <c r="GO47" s="209"/>
      <c r="GP47" s="209"/>
      <c r="GQ47" s="209"/>
      <c r="GR47" s="209"/>
      <c r="GS47" s="209"/>
      <c r="GT47" s="209"/>
      <c r="GU47" s="209"/>
      <c r="GV47" s="209"/>
      <c r="GW47" s="209"/>
      <c r="GX47" s="209"/>
      <c r="GY47" s="209"/>
      <c r="GZ47" s="209"/>
      <c r="HA47" s="209"/>
      <c r="HB47" s="209"/>
      <c r="HC47" s="209"/>
      <c r="HD47" s="209"/>
      <c r="HE47" s="209"/>
      <c r="HF47" s="209"/>
      <c r="HG47" s="209"/>
      <c r="HH47" s="209"/>
      <c r="HI47" s="209"/>
      <c r="HJ47" s="209"/>
      <c r="HK47" s="209"/>
      <c r="HL47" s="209"/>
      <c r="HM47" s="209"/>
      <c r="HN47" s="209"/>
      <c r="HO47" s="209"/>
      <c r="HP47" s="209"/>
      <c r="HQ47" s="209"/>
      <c r="HR47" s="209"/>
      <c r="HS47" s="209"/>
      <c r="HT47" s="209"/>
      <c r="HU47" s="209"/>
      <c r="HV47" s="209"/>
      <c r="HW47" s="209"/>
      <c r="HX47" s="209"/>
      <c r="HY47" s="209"/>
      <c r="HZ47" s="209"/>
      <c r="IA47" s="209"/>
      <c r="IB47" s="209"/>
      <c r="IC47" s="209"/>
      <c r="ID47" s="209"/>
      <c r="IE47" s="209"/>
      <c r="IF47" s="209"/>
      <c r="IG47" s="209"/>
      <c r="IH47" s="209"/>
      <c r="II47" s="209"/>
      <c r="IJ47" s="209"/>
      <c r="IK47" s="209"/>
      <c r="IL47" s="209"/>
      <c r="IM47" s="209"/>
      <c r="IN47" s="209"/>
      <c r="IO47" s="209"/>
      <c r="IP47" s="209"/>
      <c r="IQ47" s="209"/>
      <c r="IR47" s="209"/>
      <c r="IS47" s="209"/>
      <c r="IT47" s="209"/>
      <c r="IU47" s="209"/>
      <c r="IV47" s="209"/>
    </row>
    <row r="48" spans="1:256" s="210" customFormat="1" ht="12" customHeight="1" x14ac:dyDescent="0.2">
      <c r="A48" s="203" t="s">
        <v>227</v>
      </c>
      <c r="B48" s="235">
        <v>0</v>
      </c>
      <c r="C48" s="235" t="s">
        <v>202</v>
      </c>
      <c r="D48" s="248" t="s">
        <v>202</v>
      </c>
      <c r="E48" s="249" t="s">
        <v>202</v>
      </c>
      <c r="F48" s="247">
        <v>0</v>
      </c>
      <c r="G48" s="247" t="s">
        <v>202</v>
      </c>
      <c r="H48" s="235"/>
      <c r="I48" s="247"/>
      <c r="J48" s="235">
        <v>0</v>
      </c>
      <c r="K48" s="247" t="s">
        <v>202</v>
      </c>
      <c r="L48" s="235"/>
      <c r="M48" s="247"/>
      <c r="N48" s="235"/>
      <c r="O48" s="247"/>
      <c r="P48" s="235"/>
      <c r="Q48" s="247"/>
      <c r="R48" s="235">
        <v>0</v>
      </c>
      <c r="S48" s="247" t="s">
        <v>202</v>
      </c>
      <c r="T48" s="235">
        <v>0</v>
      </c>
      <c r="U48" s="247" t="s">
        <v>225</v>
      </c>
      <c r="V48" s="272">
        <v>0</v>
      </c>
      <c r="W48" s="273">
        <v>0</v>
      </c>
      <c r="X48" s="247">
        <v>0</v>
      </c>
      <c r="Y48" s="247">
        <v>0</v>
      </c>
      <c r="Z48" s="235">
        <v>0</v>
      </c>
      <c r="AA48" s="247">
        <v>0</v>
      </c>
      <c r="AB48" s="235" t="s">
        <v>202</v>
      </c>
      <c r="AC48" s="247" t="s">
        <v>202</v>
      </c>
      <c r="AD48" s="235" t="s">
        <v>202</v>
      </c>
      <c r="AE48" s="235" t="s">
        <v>202</v>
      </c>
      <c r="AF48" s="247" t="s">
        <v>202</v>
      </c>
      <c r="AG48" s="247" t="s">
        <v>202</v>
      </c>
      <c r="AH48" s="247" t="s">
        <v>202</v>
      </c>
      <c r="AI48" s="247" t="s">
        <v>202</v>
      </c>
      <c r="AJ48" s="235">
        <v>0</v>
      </c>
      <c r="AK48" s="247" t="s">
        <v>202</v>
      </c>
      <c r="AL48" s="235" t="s">
        <v>202</v>
      </c>
      <c r="AM48" s="247" t="s">
        <v>202</v>
      </c>
      <c r="AN48" s="235" t="s">
        <v>202</v>
      </c>
      <c r="AO48" s="247" t="s">
        <v>202</v>
      </c>
      <c r="AP48" s="235" t="s">
        <v>202</v>
      </c>
      <c r="AQ48" s="235" t="s">
        <v>202</v>
      </c>
      <c r="AR48" s="280" t="s">
        <v>202</v>
      </c>
      <c r="AS48" s="235" t="s">
        <v>202</v>
      </c>
      <c r="AT48" s="278">
        <v>0</v>
      </c>
      <c r="AU48" s="235" t="s">
        <v>202</v>
      </c>
      <c r="AV48" s="278">
        <v>0</v>
      </c>
      <c r="AW48" s="235" t="s">
        <v>202</v>
      </c>
      <c r="AX48" s="278">
        <v>0</v>
      </c>
      <c r="AY48" s="235">
        <v>0</v>
      </c>
      <c r="AZ48" s="278">
        <v>0</v>
      </c>
      <c r="BA48" s="235">
        <v>0</v>
      </c>
      <c r="BB48" s="275">
        <v>0</v>
      </c>
      <c r="BC48" s="235">
        <v>0</v>
      </c>
      <c r="BD48" s="276">
        <v>0</v>
      </c>
      <c r="BE48" s="235">
        <v>0</v>
      </c>
      <c r="BF48" s="276">
        <v>0</v>
      </c>
      <c r="BG48" s="235">
        <v>0</v>
      </c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  <c r="BT48" s="209"/>
      <c r="BU48" s="209"/>
      <c r="BV48" s="209"/>
      <c r="BW48" s="209"/>
      <c r="BX48" s="209"/>
      <c r="BY48" s="209"/>
      <c r="BZ48" s="209"/>
      <c r="CA48" s="209"/>
      <c r="CB48" s="209"/>
      <c r="CC48" s="209"/>
      <c r="CD48" s="209"/>
      <c r="CE48" s="209"/>
      <c r="CF48" s="209"/>
      <c r="CG48" s="209"/>
      <c r="CH48" s="209"/>
      <c r="CI48" s="209"/>
      <c r="CJ48" s="209"/>
      <c r="CK48" s="209"/>
      <c r="CL48" s="209"/>
      <c r="CM48" s="209"/>
      <c r="CN48" s="209"/>
      <c r="CO48" s="209"/>
      <c r="CP48" s="209"/>
      <c r="CQ48" s="209"/>
      <c r="CR48" s="209"/>
      <c r="CS48" s="209"/>
      <c r="CT48" s="209"/>
      <c r="CU48" s="209"/>
      <c r="CV48" s="209"/>
      <c r="CW48" s="209"/>
      <c r="CX48" s="209"/>
      <c r="CY48" s="209"/>
      <c r="CZ48" s="209"/>
      <c r="DA48" s="209"/>
      <c r="DB48" s="209"/>
      <c r="DC48" s="209"/>
      <c r="DD48" s="209"/>
      <c r="DE48" s="209"/>
      <c r="DF48" s="209"/>
      <c r="DG48" s="209"/>
      <c r="DH48" s="209"/>
      <c r="DI48" s="209"/>
      <c r="DJ48" s="209"/>
      <c r="DK48" s="209"/>
      <c r="DL48" s="209"/>
      <c r="DM48" s="209"/>
      <c r="DN48" s="209"/>
      <c r="DO48" s="209"/>
      <c r="DP48" s="209"/>
      <c r="DQ48" s="209"/>
      <c r="DR48" s="209"/>
      <c r="DS48" s="209"/>
      <c r="DT48" s="209"/>
      <c r="DU48" s="209"/>
      <c r="DV48" s="209"/>
      <c r="DW48" s="209"/>
      <c r="DX48" s="209"/>
      <c r="DY48" s="209"/>
      <c r="DZ48" s="209"/>
      <c r="EA48" s="209"/>
      <c r="EB48" s="209"/>
      <c r="EC48" s="209"/>
      <c r="ED48" s="209"/>
      <c r="EE48" s="209"/>
      <c r="EF48" s="209"/>
      <c r="EG48" s="209"/>
      <c r="EH48" s="209"/>
      <c r="EI48" s="209"/>
      <c r="EJ48" s="209"/>
      <c r="EK48" s="209"/>
      <c r="EL48" s="209"/>
      <c r="EM48" s="209"/>
      <c r="EN48" s="209"/>
      <c r="EO48" s="209"/>
      <c r="EP48" s="209"/>
      <c r="EQ48" s="209"/>
      <c r="ER48" s="209"/>
      <c r="ES48" s="209"/>
      <c r="ET48" s="209"/>
      <c r="EU48" s="209"/>
      <c r="EV48" s="209"/>
      <c r="EW48" s="209"/>
      <c r="EX48" s="209"/>
      <c r="EY48" s="209"/>
      <c r="EZ48" s="209"/>
      <c r="FA48" s="209"/>
      <c r="FB48" s="209"/>
      <c r="FC48" s="209"/>
      <c r="FD48" s="209"/>
      <c r="FE48" s="209"/>
      <c r="FF48" s="209"/>
      <c r="FG48" s="209"/>
      <c r="FH48" s="209"/>
      <c r="FI48" s="209"/>
      <c r="FJ48" s="209"/>
      <c r="FK48" s="209"/>
      <c r="FL48" s="209"/>
      <c r="FM48" s="209"/>
      <c r="FN48" s="209"/>
      <c r="FO48" s="209"/>
      <c r="FP48" s="209"/>
      <c r="FQ48" s="209"/>
      <c r="FR48" s="209"/>
      <c r="FS48" s="209"/>
      <c r="FT48" s="209"/>
      <c r="FU48" s="209"/>
      <c r="FV48" s="209"/>
      <c r="FW48" s="209"/>
      <c r="FX48" s="209"/>
      <c r="FY48" s="209"/>
      <c r="FZ48" s="209"/>
      <c r="GA48" s="209"/>
      <c r="GB48" s="209"/>
      <c r="GC48" s="209"/>
      <c r="GD48" s="209"/>
      <c r="GE48" s="209"/>
      <c r="GF48" s="209"/>
      <c r="GG48" s="209"/>
      <c r="GH48" s="209"/>
      <c r="GI48" s="209"/>
      <c r="GJ48" s="209"/>
      <c r="GK48" s="209"/>
      <c r="GL48" s="209"/>
      <c r="GM48" s="209"/>
      <c r="GN48" s="209"/>
      <c r="GO48" s="209"/>
      <c r="GP48" s="209"/>
      <c r="GQ48" s="209"/>
      <c r="GR48" s="209"/>
      <c r="GS48" s="209"/>
      <c r="GT48" s="209"/>
      <c r="GU48" s="209"/>
      <c r="GV48" s="209"/>
      <c r="GW48" s="209"/>
      <c r="GX48" s="209"/>
      <c r="GY48" s="209"/>
      <c r="GZ48" s="209"/>
      <c r="HA48" s="209"/>
      <c r="HB48" s="209"/>
      <c r="HC48" s="209"/>
      <c r="HD48" s="209"/>
      <c r="HE48" s="209"/>
      <c r="HF48" s="209"/>
      <c r="HG48" s="209"/>
      <c r="HH48" s="209"/>
      <c r="HI48" s="209"/>
      <c r="HJ48" s="209"/>
      <c r="HK48" s="209"/>
      <c r="HL48" s="209"/>
      <c r="HM48" s="209"/>
      <c r="HN48" s="209"/>
      <c r="HO48" s="209"/>
      <c r="HP48" s="209"/>
      <c r="HQ48" s="209"/>
      <c r="HR48" s="209"/>
      <c r="HS48" s="209"/>
      <c r="HT48" s="209"/>
      <c r="HU48" s="209"/>
      <c r="HV48" s="209"/>
      <c r="HW48" s="209"/>
      <c r="HX48" s="209"/>
      <c r="HY48" s="209"/>
      <c r="HZ48" s="209"/>
      <c r="IA48" s="209"/>
      <c r="IB48" s="209"/>
      <c r="IC48" s="209"/>
      <c r="ID48" s="209"/>
      <c r="IE48" s="209"/>
      <c r="IF48" s="209"/>
      <c r="IG48" s="209"/>
      <c r="IH48" s="209"/>
      <c r="II48" s="209"/>
      <c r="IJ48" s="209"/>
      <c r="IK48" s="209"/>
      <c r="IL48" s="209"/>
      <c r="IM48" s="209"/>
      <c r="IN48" s="209"/>
      <c r="IO48" s="209"/>
      <c r="IP48" s="209"/>
      <c r="IQ48" s="209"/>
      <c r="IR48" s="209"/>
      <c r="IS48" s="209"/>
      <c r="IT48" s="209"/>
      <c r="IU48" s="209"/>
      <c r="IV48" s="209"/>
    </row>
    <row r="49" spans="1:256" s="210" customFormat="1" ht="12" customHeight="1" x14ac:dyDescent="0.2">
      <c r="A49" s="203" t="s">
        <v>62</v>
      </c>
      <c r="B49" s="235">
        <v>0</v>
      </c>
      <c r="C49" s="235" t="s">
        <v>202</v>
      </c>
      <c r="D49" s="248">
        <v>0.11310000000000001</v>
      </c>
      <c r="E49" s="249" t="s">
        <v>202</v>
      </c>
      <c r="F49" s="247">
        <v>0</v>
      </c>
      <c r="G49" s="247" t="s">
        <v>202</v>
      </c>
      <c r="H49" s="235"/>
      <c r="I49" s="247"/>
      <c r="J49" s="235">
        <v>0</v>
      </c>
      <c r="K49" s="247" t="s">
        <v>202</v>
      </c>
      <c r="L49" s="235"/>
      <c r="M49" s="247"/>
      <c r="N49" s="235"/>
      <c r="O49" s="247"/>
      <c r="P49" s="235"/>
      <c r="Q49" s="247"/>
      <c r="R49" s="235">
        <v>0</v>
      </c>
      <c r="S49" s="247" t="s">
        <v>202</v>
      </c>
      <c r="T49" s="235">
        <v>0</v>
      </c>
      <c r="U49" s="247" t="s">
        <v>225</v>
      </c>
      <c r="V49" s="247">
        <v>0</v>
      </c>
      <c r="W49" s="272">
        <v>0</v>
      </c>
      <c r="X49" s="247">
        <v>0</v>
      </c>
      <c r="Y49" s="247">
        <v>0</v>
      </c>
      <c r="Z49" s="235">
        <v>0</v>
      </c>
      <c r="AA49" s="247">
        <v>0</v>
      </c>
      <c r="AB49" s="235">
        <v>0</v>
      </c>
      <c r="AC49" s="247" t="s">
        <v>202</v>
      </c>
      <c r="AD49" s="235">
        <v>0</v>
      </c>
      <c r="AE49" s="235" t="s">
        <v>202</v>
      </c>
      <c r="AF49" s="235">
        <v>0</v>
      </c>
      <c r="AG49" s="247" t="s">
        <v>202</v>
      </c>
      <c r="AH49" s="235">
        <v>0</v>
      </c>
      <c r="AI49" s="247" t="s">
        <v>202</v>
      </c>
      <c r="AJ49" s="235">
        <v>0</v>
      </c>
      <c r="AK49" s="247" t="s">
        <v>202</v>
      </c>
      <c r="AL49" s="235">
        <v>2.2499999999999999E-2</v>
      </c>
      <c r="AM49" s="247" t="s">
        <v>202</v>
      </c>
      <c r="AN49" s="235">
        <v>0.18110000000000001</v>
      </c>
      <c r="AO49" s="247" t="s">
        <v>202</v>
      </c>
      <c r="AP49" s="235">
        <v>5.4300000000000001E-2</v>
      </c>
      <c r="AQ49" s="235" t="s">
        <v>202</v>
      </c>
      <c r="AR49" s="278">
        <v>2.5000000000000001E-2</v>
      </c>
      <c r="AS49" s="235" t="s">
        <v>202</v>
      </c>
      <c r="AT49" s="278">
        <v>0</v>
      </c>
      <c r="AU49" s="235" t="s">
        <v>202</v>
      </c>
      <c r="AV49" s="278">
        <v>4.3499999999999997E-2</v>
      </c>
      <c r="AW49" s="235" t="s">
        <v>202</v>
      </c>
      <c r="AX49" s="278">
        <v>2.5000000000000001E-2</v>
      </c>
      <c r="AY49" s="235">
        <v>0</v>
      </c>
      <c r="AZ49" s="278">
        <v>0</v>
      </c>
      <c r="BA49" s="235">
        <v>0</v>
      </c>
      <c r="BB49" s="275">
        <v>0</v>
      </c>
      <c r="BC49" s="235">
        <v>0</v>
      </c>
      <c r="BD49" s="276">
        <v>0</v>
      </c>
      <c r="BE49" s="235">
        <v>0</v>
      </c>
      <c r="BF49" s="276">
        <v>0</v>
      </c>
      <c r="BG49" s="235">
        <v>0</v>
      </c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  <c r="BT49" s="209"/>
      <c r="BU49" s="209"/>
      <c r="BV49" s="209"/>
      <c r="BW49" s="209"/>
      <c r="BX49" s="209"/>
      <c r="BY49" s="209"/>
      <c r="BZ49" s="209"/>
      <c r="CA49" s="209"/>
      <c r="CB49" s="209"/>
      <c r="CC49" s="209"/>
      <c r="CD49" s="209"/>
      <c r="CE49" s="209"/>
      <c r="CF49" s="209"/>
      <c r="CG49" s="209"/>
      <c r="CH49" s="209"/>
      <c r="CI49" s="209"/>
      <c r="CJ49" s="209"/>
      <c r="CK49" s="209"/>
      <c r="CL49" s="209"/>
      <c r="CM49" s="209"/>
      <c r="CN49" s="209"/>
      <c r="CO49" s="209"/>
      <c r="CP49" s="209"/>
      <c r="CQ49" s="209"/>
      <c r="CR49" s="209"/>
      <c r="CS49" s="209"/>
      <c r="CT49" s="209"/>
      <c r="CU49" s="209"/>
      <c r="CV49" s="209"/>
      <c r="CW49" s="209"/>
      <c r="CX49" s="209"/>
      <c r="CY49" s="209"/>
      <c r="CZ49" s="209"/>
      <c r="DA49" s="209"/>
      <c r="DB49" s="209"/>
      <c r="DC49" s="209"/>
      <c r="DD49" s="209"/>
      <c r="DE49" s="209"/>
      <c r="DF49" s="209"/>
      <c r="DG49" s="209"/>
      <c r="DH49" s="209"/>
      <c r="DI49" s="209"/>
      <c r="DJ49" s="209"/>
      <c r="DK49" s="209"/>
      <c r="DL49" s="209"/>
      <c r="DM49" s="209"/>
      <c r="DN49" s="209"/>
      <c r="DO49" s="209"/>
      <c r="DP49" s="209"/>
      <c r="DQ49" s="209"/>
      <c r="DR49" s="209"/>
      <c r="DS49" s="209"/>
      <c r="DT49" s="209"/>
      <c r="DU49" s="209"/>
      <c r="DV49" s="209"/>
      <c r="DW49" s="209"/>
      <c r="DX49" s="209"/>
      <c r="DY49" s="209"/>
      <c r="DZ49" s="209"/>
      <c r="EA49" s="209"/>
      <c r="EB49" s="209"/>
      <c r="EC49" s="209"/>
      <c r="ED49" s="209"/>
      <c r="EE49" s="209"/>
      <c r="EF49" s="209"/>
      <c r="EG49" s="209"/>
      <c r="EH49" s="209"/>
      <c r="EI49" s="209"/>
      <c r="EJ49" s="209"/>
      <c r="EK49" s="209"/>
      <c r="EL49" s="209"/>
      <c r="EM49" s="209"/>
      <c r="EN49" s="209"/>
      <c r="EO49" s="209"/>
      <c r="EP49" s="209"/>
      <c r="EQ49" s="209"/>
      <c r="ER49" s="209"/>
      <c r="ES49" s="209"/>
      <c r="ET49" s="209"/>
      <c r="EU49" s="209"/>
      <c r="EV49" s="209"/>
      <c r="EW49" s="209"/>
      <c r="EX49" s="209"/>
      <c r="EY49" s="209"/>
      <c r="EZ49" s="209"/>
      <c r="FA49" s="209"/>
      <c r="FB49" s="209"/>
      <c r="FC49" s="209"/>
      <c r="FD49" s="209"/>
      <c r="FE49" s="209"/>
      <c r="FF49" s="209"/>
      <c r="FG49" s="209"/>
      <c r="FH49" s="209"/>
      <c r="FI49" s="209"/>
      <c r="FJ49" s="209"/>
      <c r="FK49" s="209"/>
      <c r="FL49" s="209"/>
      <c r="FM49" s="209"/>
      <c r="FN49" s="209"/>
      <c r="FO49" s="209"/>
      <c r="FP49" s="209"/>
      <c r="FQ49" s="209"/>
      <c r="FR49" s="209"/>
      <c r="FS49" s="209"/>
      <c r="FT49" s="209"/>
      <c r="FU49" s="209"/>
      <c r="FV49" s="209"/>
      <c r="FW49" s="209"/>
      <c r="FX49" s="209"/>
      <c r="FY49" s="209"/>
      <c r="FZ49" s="209"/>
      <c r="GA49" s="209"/>
      <c r="GB49" s="209"/>
      <c r="GC49" s="209"/>
      <c r="GD49" s="209"/>
      <c r="GE49" s="209"/>
      <c r="GF49" s="209"/>
      <c r="GG49" s="209"/>
      <c r="GH49" s="209"/>
      <c r="GI49" s="209"/>
      <c r="GJ49" s="209"/>
      <c r="GK49" s="209"/>
      <c r="GL49" s="209"/>
      <c r="GM49" s="209"/>
      <c r="GN49" s="209"/>
      <c r="GO49" s="209"/>
      <c r="GP49" s="209"/>
      <c r="GQ49" s="209"/>
      <c r="GR49" s="209"/>
      <c r="GS49" s="209"/>
      <c r="GT49" s="209"/>
      <c r="GU49" s="209"/>
      <c r="GV49" s="209"/>
      <c r="GW49" s="209"/>
      <c r="GX49" s="209"/>
      <c r="GY49" s="209"/>
      <c r="GZ49" s="209"/>
      <c r="HA49" s="209"/>
      <c r="HB49" s="209"/>
      <c r="HC49" s="209"/>
      <c r="HD49" s="209"/>
      <c r="HE49" s="209"/>
      <c r="HF49" s="209"/>
      <c r="HG49" s="209"/>
      <c r="HH49" s="209"/>
      <c r="HI49" s="209"/>
      <c r="HJ49" s="209"/>
      <c r="HK49" s="209"/>
      <c r="HL49" s="209"/>
      <c r="HM49" s="209"/>
      <c r="HN49" s="209"/>
      <c r="HO49" s="209"/>
      <c r="HP49" s="209"/>
      <c r="HQ49" s="209"/>
      <c r="HR49" s="209"/>
      <c r="HS49" s="209"/>
      <c r="HT49" s="209"/>
      <c r="HU49" s="209"/>
      <c r="HV49" s="209"/>
      <c r="HW49" s="209"/>
      <c r="HX49" s="209"/>
      <c r="HY49" s="209"/>
      <c r="HZ49" s="209"/>
      <c r="IA49" s="209"/>
      <c r="IB49" s="209"/>
      <c r="IC49" s="209"/>
      <c r="ID49" s="209"/>
      <c r="IE49" s="209"/>
      <c r="IF49" s="209"/>
      <c r="IG49" s="209"/>
      <c r="IH49" s="209"/>
      <c r="II49" s="209"/>
      <c r="IJ49" s="209"/>
      <c r="IK49" s="209"/>
      <c r="IL49" s="209"/>
      <c r="IM49" s="209"/>
      <c r="IN49" s="209"/>
      <c r="IO49" s="209"/>
      <c r="IP49" s="209"/>
      <c r="IQ49" s="209"/>
      <c r="IR49" s="209"/>
      <c r="IS49" s="209"/>
      <c r="IT49" s="209"/>
      <c r="IU49" s="209"/>
      <c r="IV49" s="209"/>
    </row>
    <row r="50" spans="1:256" ht="12" customHeight="1" x14ac:dyDescent="0.25">
      <c r="A50" s="203" t="s">
        <v>60</v>
      </c>
      <c r="B50" s="235">
        <v>0.1</v>
      </c>
      <c r="C50" s="235" t="s">
        <v>202</v>
      </c>
      <c r="D50" s="248" t="s">
        <v>202</v>
      </c>
      <c r="E50" s="249" t="s">
        <v>202</v>
      </c>
      <c r="F50" s="247">
        <v>1.55E-2</v>
      </c>
      <c r="G50" s="247" t="s">
        <v>202</v>
      </c>
      <c r="H50" s="235"/>
      <c r="I50" s="247"/>
      <c r="J50" s="235">
        <v>0</v>
      </c>
      <c r="K50" s="247" t="s">
        <v>202</v>
      </c>
      <c r="L50" s="235"/>
      <c r="M50" s="247"/>
      <c r="N50" s="235"/>
      <c r="O50" s="247"/>
      <c r="P50" s="235"/>
      <c r="Q50" s="247"/>
      <c r="R50" s="235">
        <v>0</v>
      </c>
      <c r="S50" s="247" t="s">
        <v>202</v>
      </c>
      <c r="T50" s="235">
        <v>0</v>
      </c>
      <c r="U50" s="247" t="s">
        <v>225</v>
      </c>
      <c r="V50" s="247">
        <v>0</v>
      </c>
      <c r="W50" s="272">
        <v>0</v>
      </c>
      <c r="X50" s="247">
        <v>0</v>
      </c>
      <c r="Y50" s="247">
        <v>0</v>
      </c>
      <c r="Z50" s="235">
        <v>0</v>
      </c>
      <c r="AA50" s="247">
        <v>0</v>
      </c>
      <c r="AB50" s="235">
        <v>4.7600000000000003E-2</v>
      </c>
      <c r="AC50" s="247" t="s">
        <v>202</v>
      </c>
      <c r="AD50" s="235">
        <v>0</v>
      </c>
      <c r="AE50" s="235" t="s">
        <v>202</v>
      </c>
      <c r="AF50" s="235">
        <v>0</v>
      </c>
      <c r="AG50" s="247" t="s">
        <v>202</v>
      </c>
      <c r="AH50" s="235">
        <v>0</v>
      </c>
      <c r="AI50" s="247" t="s">
        <v>202</v>
      </c>
      <c r="AJ50" s="235">
        <v>0</v>
      </c>
      <c r="AK50" s="247" t="s">
        <v>202</v>
      </c>
      <c r="AL50" s="235">
        <v>4.5100000000000001E-2</v>
      </c>
      <c r="AM50" s="247" t="s">
        <v>202</v>
      </c>
      <c r="AN50" s="235">
        <v>6.9999999999999999E-4</v>
      </c>
      <c r="AO50" s="247" t="s">
        <v>202</v>
      </c>
      <c r="AP50" s="235">
        <v>2.2700000000000001E-2</v>
      </c>
      <c r="AQ50" s="235" t="s">
        <v>202</v>
      </c>
      <c r="AR50" s="278">
        <v>0</v>
      </c>
      <c r="AS50" s="235" t="s">
        <v>202</v>
      </c>
      <c r="AT50" s="278">
        <v>0</v>
      </c>
      <c r="AU50" s="235" t="s">
        <v>202</v>
      </c>
      <c r="AV50" s="278">
        <v>4.3499999999999997E-2</v>
      </c>
      <c r="AW50" s="235" t="s">
        <v>202</v>
      </c>
      <c r="AX50" s="278">
        <v>0</v>
      </c>
      <c r="AY50" s="235">
        <v>0</v>
      </c>
      <c r="AZ50" s="278">
        <v>0</v>
      </c>
      <c r="BA50" s="235">
        <v>0</v>
      </c>
      <c r="BB50" s="275">
        <v>0</v>
      </c>
      <c r="BC50" s="235">
        <v>0</v>
      </c>
      <c r="BD50" s="276">
        <v>5.9999999999999995E-4</v>
      </c>
      <c r="BE50" s="235">
        <v>0</v>
      </c>
      <c r="BF50" s="277">
        <v>3.0999999999999999E-3</v>
      </c>
      <c r="BG50" s="235">
        <v>0</v>
      </c>
    </row>
    <row r="51" spans="1:256" s="210" customFormat="1" ht="12" customHeight="1" x14ac:dyDescent="0.2">
      <c r="A51" s="203" t="s">
        <v>63</v>
      </c>
      <c r="B51" s="235">
        <v>3.3300000000000003E-2</v>
      </c>
      <c r="C51" s="235" t="s">
        <v>202</v>
      </c>
      <c r="D51" s="248" t="s">
        <v>202</v>
      </c>
      <c r="E51" s="249" t="s">
        <v>202</v>
      </c>
      <c r="F51" s="247">
        <v>0</v>
      </c>
      <c r="G51" s="247" t="s">
        <v>202</v>
      </c>
      <c r="H51" s="235"/>
      <c r="I51" s="247"/>
      <c r="J51" s="235">
        <v>0</v>
      </c>
      <c r="K51" s="247" t="s">
        <v>202</v>
      </c>
      <c r="L51" s="235"/>
      <c r="M51" s="247"/>
      <c r="N51" s="235"/>
      <c r="O51" s="247"/>
      <c r="P51" s="235"/>
      <c r="Q51" s="247"/>
      <c r="R51" s="235">
        <v>0</v>
      </c>
      <c r="S51" s="247" t="s">
        <v>202</v>
      </c>
      <c r="T51" s="235">
        <v>0</v>
      </c>
      <c r="U51" s="247" t="s">
        <v>225</v>
      </c>
      <c r="V51" s="247">
        <v>0</v>
      </c>
      <c r="W51" s="272">
        <v>0</v>
      </c>
      <c r="X51" s="247">
        <v>0</v>
      </c>
      <c r="Y51" s="247">
        <v>0</v>
      </c>
      <c r="Z51" s="235">
        <v>0</v>
      </c>
      <c r="AA51" s="247">
        <v>0</v>
      </c>
      <c r="AB51" s="235">
        <v>0</v>
      </c>
      <c r="AC51" s="247" t="s">
        <v>202</v>
      </c>
      <c r="AD51" s="235">
        <v>0</v>
      </c>
      <c r="AE51" s="235" t="s">
        <v>202</v>
      </c>
      <c r="AF51" s="235">
        <v>0</v>
      </c>
      <c r="AG51" s="247" t="s">
        <v>202</v>
      </c>
      <c r="AH51" s="235">
        <v>0</v>
      </c>
      <c r="AI51" s="247" t="s">
        <v>202</v>
      </c>
      <c r="AJ51" s="235">
        <v>0</v>
      </c>
      <c r="AK51" s="247" t="s">
        <v>202</v>
      </c>
      <c r="AL51" s="235">
        <v>0</v>
      </c>
      <c r="AM51" s="247" t="s">
        <v>202</v>
      </c>
      <c r="AN51" s="235">
        <v>0.1197</v>
      </c>
      <c r="AO51" s="247" t="s">
        <v>202</v>
      </c>
      <c r="AP51" s="235">
        <v>0</v>
      </c>
      <c r="AQ51" s="235" t="s">
        <v>202</v>
      </c>
      <c r="AR51" s="278">
        <v>2.9399999999999999E-2</v>
      </c>
      <c r="AS51" s="235" t="s">
        <v>202</v>
      </c>
      <c r="AT51" s="278">
        <v>0</v>
      </c>
      <c r="AU51" s="235" t="s">
        <v>202</v>
      </c>
      <c r="AV51" s="278">
        <v>0</v>
      </c>
      <c r="AW51" s="235" t="s">
        <v>202</v>
      </c>
      <c r="AX51" s="278">
        <v>0</v>
      </c>
      <c r="AY51" s="235">
        <v>0</v>
      </c>
      <c r="AZ51" s="278">
        <v>0</v>
      </c>
      <c r="BA51" s="235">
        <v>0</v>
      </c>
      <c r="BB51" s="275">
        <v>0</v>
      </c>
      <c r="BC51" s="235">
        <v>0</v>
      </c>
      <c r="BD51" s="276">
        <v>0</v>
      </c>
      <c r="BE51" s="235">
        <v>0</v>
      </c>
      <c r="BF51" s="276">
        <v>0</v>
      </c>
      <c r="BG51" s="235">
        <v>0</v>
      </c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  <c r="BT51" s="209"/>
      <c r="BU51" s="209"/>
      <c r="BV51" s="209"/>
      <c r="BW51" s="209"/>
      <c r="BX51" s="209"/>
      <c r="BY51" s="209"/>
      <c r="BZ51" s="209"/>
      <c r="CA51" s="209"/>
      <c r="CB51" s="209"/>
      <c r="CC51" s="209"/>
      <c r="CD51" s="209"/>
      <c r="CE51" s="209"/>
      <c r="CF51" s="209"/>
      <c r="CG51" s="209"/>
      <c r="CH51" s="209"/>
      <c r="CI51" s="209"/>
      <c r="CJ51" s="209"/>
      <c r="CK51" s="209"/>
      <c r="CL51" s="209"/>
      <c r="CM51" s="209"/>
      <c r="CN51" s="209"/>
      <c r="CO51" s="209"/>
      <c r="CP51" s="209"/>
      <c r="CQ51" s="209"/>
      <c r="CR51" s="209"/>
      <c r="CS51" s="209"/>
      <c r="CT51" s="209"/>
      <c r="CU51" s="209"/>
      <c r="CV51" s="209"/>
      <c r="CW51" s="209"/>
      <c r="CX51" s="209"/>
      <c r="CY51" s="209"/>
      <c r="CZ51" s="209"/>
      <c r="DA51" s="209"/>
      <c r="DB51" s="209"/>
      <c r="DC51" s="209"/>
      <c r="DD51" s="209"/>
      <c r="DE51" s="209"/>
      <c r="DF51" s="209"/>
      <c r="DG51" s="209"/>
      <c r="DH51" s="209"/>
      <c r="DI51" s="209"/>
      <c r="DJ51" s="209"/>
      <c r="DK51" s="209"/>
      <c r="DL51" s="209"/>
      <c r="DM51" s="209"/>
      <c r="DN51" s="209"/>
      <c r="DO51" s="209"/>
      <c r="DP51" s="209"/>
      <c r="DQ51" s="209"/>
      <c r="DR51" s="209"/>
      <c r="DS51" s="209"/>
      <c r="DT51" s="209"/>
      <c r="DU51" s="209"/>
      <c r="DV51" s="209"/>
      <c r="DW51" s="209"/>
      <c r="DX51" s="209"/>
      <c r="DY51" s="209"/>
      <c r="DZ51" s="209"/>
      <c r="EA51" s="209"/>
      <c r="EB51" s="209"/>
      <c r="EC51" s="209"/>
      <c r="ED51" s="209"/>
      <c r="EE51" s="209"/>
      <c r="EF51" s="209"/>
      <c r="EG51" s="209"/>
      <c r="EH51" s="209"/>
      <c r="EI51" s="209"/>
      <c r="EJ51" s="209"/>
      <c r="EK51" s="209"/>
      <c r="EL51" s="209"/>
      <c r="EM51" s="209"/>
      <c r="EN51" s="209"/>
      <c r="EO51" s="209"/>
      <c r="EP51" s="209"/>
      <c r="EQ51" s="209"/>
      <c r="ER51" s="209"/>
      <c r="ES51" s="209"/>
      <c r="ET51" s="209"/>
      <c r="EU51" s="209"/>
      <c r="EV51" s="209"/>
      <c r="EW51" s="209"/>
      <c r="EX51" s="209"/>
      <c r="EY51" s="209"/>
      <c r="EZ51" s="209"/>
      <c r="FA51" s="209"/>
      <c r="FB51" s="209"/>
      <c r="FC51" s="209"/>
      <c r="FD51" s="209"/>
      <c r="FE51" s="209"/>
      <c r="FF51" s="209"/>
      <c r="FG51" s="209"/>
      <c r="FH51" s="209"/>
      <c r="FI51" s="209"/>
      <c r="FJ51" s="209"/>
      <c r="FK51" s="209"/>
      <c r="FL51" s="209"/>
      <c r="FM51" s="209"/>
      <c r="FN51" s="209"/>
      <c r="FO51" s="209"/>
      <c r="FP51" s="209"/>
      <c r="FQ51" s="209"/>
      <c r="FR51" s="209"/>
      <c r="FS51" s="209"/>
      <c r="FT51" s="209"/>
      <c r="FU51" s="209"/>
      <c r="FV51" s="209"/>
      <c r="FW51" s="209"/>
      <c r="FX51" s="209"/>
      <c r="FY51" s="209"/>
      <c r="FZ51" s="209"/>
      <c r="GA51" s="209"/>
      <c r="GB51" s="209"/>
      <c r="GC51" s="209"/>
      <c r="GD51" s="209"/>
      <c r="GE51" s="209"/>
      <c r="GF51" s="209"/>
      <c r="GG51" s="209"/>
      <c r="GH51" s="209"/>
      <c r="GI51" s="209"/>
      <c r="GJ51" s="209"/>
      <c r="GK51" s="209"/>
      <c r="GL51" s="209"/>
      <c r="GM51" s="209"/>
      <c r="GN51" s="209"/>
      <c r="GO51" s="209"/>
      <c r="GP51" s="209"/>
      <c r="GQ51" s="209"/>
      <c r="GR51" s="209"/>
      <c r="GS51" s="209"/>
      <c r="GT51" s="209"/>
      <c r="GU51" s="209"/>
      <c r="GV51" s="209"/>
      <c r="GW51" s="209"/>
      <c r="GX51" s="209"/>
      <c r="GY51" s="209"/>
      <c r="GZ51" s="209"/>
      <c r="HA51" s="209"/>
      <c r="HB51" s="209"/>
      <c r="HC51" s="209"/>
      <c r="HD51" s="209"/>
      <c r="HE51" s="209"/>
      <c r="HF51" s="209"/>
      <c r="HG51" s="209"/>
      <c r="HH51" s="209"/>
      <c r="HI51" s="209"/>
      <c r="HJ51" s="209"/>
      <c r="HK51" s="209"/>
      <c r="HL51" s="209"/>
      <c r="HM51" s="209"/>
      <c r="HN51" s="209"/>
      <c r="HO51" s="209"/>
      <c r="HP51" s="209"/>
      <c r="HQ51" s="209"/>
      <c r="HR51" s="209"/>
      <c r="HS51" s="209"/>
      <c r="HT51" s="209"/>
      <c r="HU51" s="209"/>
      <c r="HV51" s="209"/>
      <c r="HW51" s="209"/>
      <c r="HX51" s="209"/>
      <c r="HY51" s="209"/>
      <c r="HZ51" s="209"/>
      <c r="IA51" s="209"/>
      <c r="IB51" s="209"/>
      <c r="IC51" s="209"/>
      <c r="ID51" s="209"/>
      <c r="IE51" s="209"/>
      <c r="IF51" s="209"/>
      <c r="IG51" s="209"/>
      <c r="IH51" s="209"/>
      <c r="II51" s="209"/>
      <c r="IJ51" s="209"/>
      <c r="IK51" s="209"/>
      <c r="IL51" s="209"/>
      <c r="IM51" s="209"/>
      <c r="IN51" s="209"/>
      <c r="IO51" s="209"/>
      <c r="IP51" s="209"/>
      <c r="IQ51" s="209"/>
      <c r="IR51" s="209"/>
      <c r="IS51" s="209"/>
      <c r="IT51" s="209"/>
      <c r="IU51" s="209"/>
      <c r="IV51" s="209"/>
    </row>
    <row r="52" spans="1:256" s="210" customFormat="1" ht="12" customHeight="1" x14ac:dyDescent="0.25">
      <c r="A52" s="203" t="s">
        <v>59</v>
      </c>
      <c r="B52" s="235">
        <v>0</v>
      </c>
      <c r="C52" s="235" t="s">
        <v>202</v>
      </c>
      <c r="D52" s="248" t="s">
        <v>202</v>
      </c>
      <c r="E52" s="249" t="s">
        <v>202</v>
      </c>
      <c r="F52" s="247">
        <v>1.55E-2</v>
      </c>
      <c r="G52" s="247" t="s">
        <v>202</v>
      </c>
      <c r="H52" s="235"/>
      <c r="I52" s="247"/>
      <c r="J52" s="235">
        <v>2.0999999999999999E-3</v>
      </c>
      <c r="K52" s="247" t="s">
        <v>202</v>
      </c>
      <c r="L52" s="235"/>
      <c r="M52" s="247"/>
      <c r="N52" s="235"/>
      <c r="O52" s="247"/>
      <c r="P52" s="235"/>
      <c r="Q52" s="247"/>
      <c r="R52" s="235">
        <v>2.0999999999999999E-3</v>
      </c>
      <c r="S52" s="247" t="s">
        <v>202</v>
      </c>
      <c r="T52" s="235">
        <v>0</v>
      </c>
      <c r="U52" s="247" t="s">
        <v>225</v>
      </c>
      <c r="V52" s="247">
        <v>8.0000000000000004E-4</v>
      </c>
      <c r="W52" s="272">
        <v>0</v>
      </c>
      <c r="X52" s="247">
        <v>0</v>
      </c>
      <c r="Y52" s="247">
        <v>0</v>
      </c>
      <c r="Z52" s="235">
        <v>6.0199999999999997E-2</v>
      </c>
      <c r="AA52" s="247">
        <v>0</v>
      </c>
      <c r="AB52" s="235">
        <v>5.5100000000000003E-2</v>
      </c>
      <c r="AC52" s="247" t="s">
        <v>202</v>
      </c>
      <c r="AD52" s="235">
        <v>0</v>
      </c>
      <c r="AE52" s="235" t="s">
        <v>202</v>
      </c>
      <c r="AF52" s="235">
        <v>0</v>
      </c>
      <c r="AG52" s="247" t="s">
        <v>202</v>
      </c>
      <c r="AH52" s="235">
        <v>0.08</v>
      </c>
      <c r="AI52" s="247" t="s">
        <v>202</v>
      </c>
      <c r="AJ52" s="235">
        <v>2.9100000000000001E-2</v>
      </c>
      <c r="AK52" s="247" t="s">
        <v>202</v>
      </c>
      <c r="AL52" s="235">
        <v>0</v>
      </c>
      <c r="AM52" s="247" t="s">
        <v>202</v>
      </c>
      <c r="AN52" s="235">
        <v>3.2399999999999998E-2</v>
      </c>
      <c r="AO52" s="247" t="s">
        <v>202</v>
      </c>
      <c r="AP52" s="235">
        <v>4.4699999999999997E-2</v>
      </c>
      <c r="AQ52" s="235" t="s">
        <v>202</v>
      </c>
      <c r="AR52" s="278">
        <v>0</v>
      </c>
      <c r="AS52" s="235" t="s">
        <v>202</v>
      </c>
      <c r="AT52" s="278">
        <v>3.3000000000000002E-2</v>
      </c>
      <c r="AU52" s="235" t="s">
        <v>202</v>
      </c>
      <c r="AV52" s="278">
        <v>1.04E-2</v>
      </c>
      <c r="AW52" s="235" t="s">
        <v>202</v>
      </c>
      <c r="AX52" s="278">
        <v>0</v>
      </c>
      <c r="AY52" s="235">
        <v>0</v>
      </c>
      <c r="AZ52" s="278">
        <v>0</v>
      </c>
      <c r="BA52" s="235">
        <v>0</v>
      </c>
      <c r="BB52" s="275">
        <v>1.6899999999999998E-2</v>
      </c>
      <c r="BC52" s="235">
        <v>0</v>
      </c>
      <c r="BD52" s="276">
        <v>4.0000000000000002E-4</v>
      </c>
      <c r="BE52" s="235">
        <v>0</v>
      </c>
      <c r="BF52" s="277">
        <v>1.1000000000000001E-3</v>
      </c>
      <c r="BG52" s="235">
        <v>0</v>
      </c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9"/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09"/>
      <c r="CW52" s="209"/>
      <c r="CX52" s="209"/>
      <c r="CY52" s="209"/>
      <c r="CZ52" s="209"/>
      <c r="DA52" s="209"/>
      <c r="DB52" s="209"/>
      <c r="DC52" s="209"/>
      <c r="DD52" s="209"/>
      <c r="DE52" s="209"/>
      <c r="DF52" s="209"/>
      <c r="DG52" s="209"/>
      <c r="DH52" s="209"/>
      <c r="DI52" s="209"/>
      <c r="DJ52" s="209"/>
      <c r="DK52" s="209"/>
      <c r="DL52" s="209"/>
      <c r="DM52" s="209"/>
      <c r="DN52" s="209"/>
      <c r="DO52" s="209"/>
      <c r="DP52" s="209"/>
      <c r="DQ52" s="209"/>
      <c r="DR52" s="209"/>
      <c r="DS52" s="209"/>
      <c r="DT52" s="209"/>
      <c r="DU52" s="209"/>
      <c r="DV52" s="209"/>
      <c r="DW52" s="209"/>
      <c r="DX52" s="209"/>
      <c r="DY52" s="209"/>
      <c r="DZ52" s="209"/>
      <c r="EA52" s="209"/>
      <c r="EB52" s="209"/>
      <c r="EC52" s="209"/>
      <c r="ED52" s="209"/>
      <c r="EE52" s="209"/>
      <c r="EF52" s="209"/>
      <c r="EG52" s="209"/>
      <c r="EH52" s="209"/>
      <c r="EI52" s="209"/>
      <c r="EJ52" s="209"/>
      <c r="EK52" s="209"/>
      <c r="EL52" s="209"/>
      <c r="EM52" s="209"/>
      <c r="EN52" s="209"/>
      <c r="EO52" s="209"/>
      <c r="EP52" s="209"/>
      <c r="EQ52" s="209"/>
      <c r="ER52" s="209"/>
      <c r="ES52" s="209"/>
      <c r="ET52" s="209"/>
      <c r="EU52" s="209"/>
      <c r="EV52" s="209"/>
      <c r="EW52" s="209"/>
      <c r="EX52" s="209"/>
      <c r="EY52" s="209"/>
      <c r="EZ52" s="209"/>
      <c r="FA52" s="209"/>
      <c r="FB52" s="209"/>
      <c r="FC52" s="209"/>
      <c r="FD52" s="209"/>
      <c r="FE52" s="209"/>
      <c r="FF52" s="209"/>
      <c r="FG52" s="209"/>
      <c r="FH52" s="209"/>
      <c r="FI52" s="209"/>
      <c r="FJ52" s="209"/>
      <c r="FK52" s="209"/>
      <c r="FL52" s="209"/>
      <c r="FM52" s="209"/>
      <c r="FN52" s="209"/>
      <c r="FO52" s="209"/>
      <c r="FP52" s="209"/>
      <c r="FQ52" s="209"/>
      <c r="FR52" s="209"/>
      <c r="FS52" s="209"/>
      <c r="FT52" s="209"/>
      <c r="FU52" s="209"/>
      <c r="FV52" s="209"/>
      <c r="FW52" s="209"/>
      <c r="FX52" s="209"/>
      <c r="FY52" s="209"/>
      <c r="FZ52" s="209"/>
      <c r="GA52" s="209"/>
      <c r="GB52" s="209"/>
      <c r="GC52" s="209"/>
      <c r="GD52" s="209"/>
      <c r="GE52" s="209"/>
      <c r="GF52" s="209"/>
      <c r="GG52" s="209"/>
      <c r="GH52" s="209"/>
      <c r="GI52" s="209"/>
      <c r="GJ52" s="209"/>
      <c r="GK52" s="209"/>
      <c r="GL52" s="209"/>
      <c r="GM52" s="209"/>
      <c r="GN52" s="209"/>
      <c r="GO52" s="209"/>
      <c r="GP52" s="209"/>
      <c r="GQ52" s="209"/>
      <c r="GR52" s="209"/>
      <c r="GS52" s="209"/>
      <c r="GT52" s="209"/>
      <c r="GU52" s="209"/>
      <c r="GV52" s="209"/>
      <c r="GW52" s="209"/>
      <c r="GX52" s="209"/>
      <c r="GY52" s="209"/>
      <c r="GZ52" s="209"/>
      <c r="HA52" s="209"/>
      <c r="HB52" s="209"/>
      <c r="HC52" s="209"/>
      <c r="HD52" s="209"/>
      <c r="HE52" s="209"/>
      <c r="HF52" s="209"/>
      <c r="HG52" s="209"/>
      <c r="HH52" s="209"/>
      <c r="HI52" s="209"/>
      <c r="HJ52" s="209"/>
      <c r="HK52" s="209"/>
      <c r="HL52" s="209"/>
      <c r="HM52" s="209"/>
      <c r="HN52" s="209"/>
      <c r="HO52" s="209"/>
      <c r="HP52" s="209"/>
      <c r="HQ52" s="209"/>
      <c r="HR52" s="209"/>
      <c r="HS52" s="209"/>
      <c r="HT52" s="209"/>
      <c r="HU52" s="209"/>
      <c r="HV52" s="209"/>
      <c r="HW52" s="209"/>
      <c r="HX52" s="209"/>
      <c r="HY52" s="209"/>
      <c r="HZ52" s="209"/>
      <c r="IA52" s="209"/>
      <c r="IB52" s="209"/>
      <c r="IC52" s="209"/>
      <c r="ID52" s="209"/>
      <c r="IE52" s="209"/>
      <c r="IF52" s="209"/>
      <c r="IG52" s="209"/>
      <c r="IH52" s="209"/>
      <c r="II52" s="209"/>
      <c r="IJ52" s="209"/>
      <c r="IK52" s="209"/>
      <c r="IL52" s="209"/>
      <c r="IM52" s="209"/>
      <c r="IN52" s="209"/>
      <c r="IO52" s="209"/>
      <c r="IP52" s="209"/>
      <c r="IQ52" s="209"/>
      <c r="IR52" s="209"/>
      <c r="IS52" s="209"/>
      <c r="IT52" s="209"/>
      <c r="IU52" s="209"/>
      <c r="IV52" s="209"/>
    </row>
    <row r="53" spans="1:256" s="210" customFormat="1" ht="12" customHeight="1" x14ac:dyDescent="0.2">
      <c r="A53" s="203" t="s">
        <v>228</v>
      </c>
      <c r="B53" s="235" t="s">
        <v>202</v>
      </c>
      <c r="C53" s="235" t="s">
        <v>202</v>
      </c>
      <c r="D53" s="248" t="s">
        <v>202</v>
      </c>
      <c r="E53" s="249" t="s">
        <v>202</v>
      </c>
      <c r="F53" s="247">
        <v>0</v>
      </c>
      <c r="G53" s="247" t="s">
        <v>202</v>
      </c>
      <c r="H53" s="235"/>
      <c r="I53" s="247"/>
      <c r="J53" s="235">
        <v>0</v>
      </c>
      <c r="K53" s="247" t="s">
        <v>202</v>
      </c>
      <c r="L53" s="235"/>
      <c r="M53" s="247"/>
      <c r="N53" s="235"/>
      <c r="O53" s="247"/>
      <c r="P53" s="235"/>
      <c r="Q53" s="247"/>
      <c r="R53" s="235">
        <v>0</v>
      </c>
      <c r="S53" s="247" t="s">
        <v>202</v>
      </c>
      <c r="T53" s="235">
        <v>0</v>
      </c>
      <c r="U53" s="247" t="s">
        <v>225</v>
      </c>
      <c r="V53" s="247">
        <v>0</v>
      </c>
      <c r="W53" s="272">
        <v>0</v>
      </c>
      <c r="X53" s="247">
        <v>0</v>
      </c>
      <c r="Y53" s="247">
        <v>0</v>
      </c>
      <c r="Z53" s="235">
        <v>0</v>
      </c>
      <c r="AA53" s="247">
        <v>0</v>
      </c>
      <c r="AB53" s="235" t="s">
        <v>202</v>
      </c>
      <c r="AC53" s="247" t="s">
        <v>202</v>
      </c>
      <c r="AD53" s="235" t="s">
        <v>202</v>
      </c>
      <c r="AE53" s="235" t="s">
        <v>202</v>
      </c>
      <c r="AF53" s="235" t="s">
        <v>202</v>
      </c>
      <c r="AG53" s="247" t="s">
        <v>202</v>
      </c>
      <c r="AH53" s="247" t="s">
        <v>202</v>
      </c>
      <c r="AI53" s="247" t="s">
        <v>202</v>
      </c>
      <c r="AJ53" s="235">
        <v>0</v>
      </c>
      <c r="AK53" s="247" t="s">
        <v>202</v>
      </c>
      <c r="AL53" s="235" t="s">
        <v>202</v>
      </c>
      <c r="AM53" s="247" t="s">
        <v>202</v>
      </c>
      <c r="AN53" s="235" t="s">
        <v>202</v>
      </c>
      <c r="AO53" s="247" t="s">
        <v>202</v>
      </c>
      <c r="AP53" s="235" t="s">
        <v>202</v>
      </c>
      <c r="AQ53" s="235" t="s">
        <v>202</v>
      </c>
      <c r="AR53" s="281" t="s">
        <v>202</v>
      </c>
      <c r="AS53" s="235" t="s">
        <v>202</v>
      </c>
      <c r="AT53" s="278">
        <v>0</v>
      </c>
      <c r="AU53" s="235" t="s">
        <v>202</v>
      </c>
      <c r="AV53" s="278">
        <v>0</v>
      </c>
      <c r="AW53" s="235" t="s">
        <v>202</v>
      </c>
      <c r="AX53" s="278">
        <v>0</v>
      </c>
      <c r="AY53" s="235">
        <v>0</v>
      </c>
      <c r="AZ53" s="278">
        <v>0</v>
      </c>
      <c r="BA53" s="235">
        <v>0</v>
      </c>
      <c r="BB53" s="275">
        <v>0</v>
      </c>
      <c r="BC53" s="282">
        <v>0</v>
      </c>
      <c r="BD53" s="276">
        <v>0</v>
      </c>
      <c r="BE53" s="235">
        <v>0</v>
      </c>
      <c r="BF53" s="276">
        <v>0</v>
      </c>
      <c r="BG53" s="235">
        <v>0</v>
      </c>
      <c r="BH53" s="209"/>
      <c r="BI53" s="209"/>
      <c r="BJ53" s="209"/>
      <c r="BK53" s="209"/>
      <c r="BL53" s="209"/>
      <c r="BM53" s="209"/>
      <c r="BN53" s="209"/>
      <c r="BO53" s="209"/>
      <c r="BP53" s="209"/>
      <c r="BQ53" s="209"/>
      <c r="BR53" s="209"/>
      <c r="BS53" s="209"/>
      <c r="BT53" s="209"/>
      <c r="BU53" s="209"/>
      <c r="BV53" s="209"/>
      <c r="BW53" s="209"/>
      <c r="BX53" s="209"/>
      <c r="BY53" s="209"/>
      <c r="BZ53" s="209"/>
      <c r="CA53" s="209"/>
      <c r="CB53" s="209"/>
      <c r="CC53" s="209"/>
      <c r="CD53" s="209"/>
      <c r="CE53" s="209"/>
      <c r="CF53" s="209"/>
      <c r="CG53" s="209"/>
      <c r="CH53" s="209"/>
      <c r="CI53" s="209"/>
      <c r="CJ53" s="209"/>
      <c r="CK53" s="209"/>
      <c r="CL53" s="209"/>
      <c r="CM53" s="209"/>
      <c r="CN53" s="209"/>
      <c r="CO53" s="209"/>
      <c r="CP53" s="209"/>
      <c r="CQ53" s="209"/>
      <c r="CR53" s="209"/>
      <c r="CS53" s="209"/>
      <c r="CT53" s="209"/>
      <c r="CU53" s="209"/>
      <c r="CV53" s="209"/>
      <c r="CW53" s="209"/>
      <c r="CX53" s="209"/>
      <c r="CY53" s="209"/>
      <c r="CZ53" s="209"/>
      <c r="DA53" s="209"/>
      <c r="DB53" s="209"/>
      <c r="DC53" s="209"/>
      <c r="DD53" s="209"/>
      <c r="DE53" s="209"/>
      <c r="DF53" s="209"/>
      <c r="DG53" s="209"/>
      <c r="DH53" s="209"/>
      <c r="DI53" s="209"/>
      <c r="DJ53" s="209"/>
      <c r="DK53" s="209"/>
      <c r="DL53" s="209"/>
      <c r="DM53" s="209"/>
      <c r="DN53" s="209"/>
      <c r="DO53" s="209"/>
      <c r="DP53" s="209"/>
      <c r="DQ53" s="209"/>
      <c r="DR53" s="209"/>
      <c r="DS53" s="209"/>
      <c r="DT53" s="209"/>
      <c r="DU53" s="209"/>
      <c r="DV53" s="209"/>
      <c r="DW53" s="209"/>
      <c r="DX53" s="209"/>
      <c r="DY53" s="209"/>
      <c r="DZ53" s="209"/>
      <c r="EA53" s="209"/>
      <c r="EB53" s="209"/>
      <c r="EC53" s="209"/>
      <c r="ED53" s="209"/>
      <c r="EE53" s="209"/>
      <c r="EF53" s="209"/>
      <c r="EG53" s="209"/>
      <c r="EH53" s="209"/>
      <c r="EI53" s="209"/>
      <c r="EJ53" s="209"/>
      <c r="EK53" s="209"/>
      <c r="EL53" s="209"/>
      <c r="EM53" s="209"/>
      <c r="EN53" s="209"/>
      <c r="EO53" s="209"/>
      <c r="EP53" s="209"/>
      <c r="EQ53" s="209"/>
      <c r="ER53" s="209"/>
      <c r="ES53" s="209"/>
      <c r="ET53" s="209"/>
      <c r="EU53" s="209"/>
      <c r="EV53" s="209"/>
      <c r="EW53" s="209"/>
      <c r="EX53" s="209"/>
      <c r="EY53" s="209"/>
      <c r="EZ53" s="209"/>
      <c r="FA53" s="209"/>
      <c r="FB53" s="209"/>
      <c r="FC53" s="209"/>
      <c r="FD53" s="209"/>
      <c r="FE53" s="209"/>
      <c r="FF53" s="209"/>
      <c r="FG53" s="209"/>
      <c r="FH53" s="209"/>
      <c r="FI53" s="209"/>
      <c r="FJ53" s="209"/>
      <c r="FK53" s="209"/>
      <c r="FL53" s="209"/>
      <c r="FM53" s="209"/>
      <c r="FN53" s="209"/>
      <c r="FO53" s="209"/>
      <c r="FP53" s="209"/>
      <c r="FQ53" s="209"/>
      <c r="FR53" s="209"/>
      <c r="FS53" s="209"/>
      <c r="FT53" s="209"/>
      <c r="FU53" s="209"/>
      <c r="FV53" s="209"/>
      <c r="FW53" s="209"/>
      <c r="FX53" s="209"/>
      <c r="FY53" s="209"/>
      <c r="FZ53" s="209"/>
      <c r="GA53" s="209"/>
      <c r="GB53" s="209"/>
      <c r="GC53" s="209"/>
      <c r="GD53" s="209"/>
      <c r="GE53" s="209"/>
      <c r="GF53" s="209"/>
      <c r="GG53" s="209"/>
      <c r="GH53" s="209"/>
      <c r="GI53" s="209"/>
      <c r="GJ53" s="209"/>
      <c r="GK53" s="209"/>
      <c r="GL53" s="209"/>
      <c r="GM53" s="209"/>
      <c r="GN53" s="209"/>
      <c r="GO53" s="209"/>
      <c r="GP53" s="209"/>
      <c r="GQ53" s="209"/>
      <c r="GR53" s="209"/>
      <c r="GS53" s="209"/>
      <c r="GT53" s="209"/>
      <c r="GU53" s="209"/>
      <c r="GV53" s="209"/>
      <c r="GW53" s="209"/>
      <c r="GX53" s="209"/>
      <c r="GY53" s="209"/>
      <c r="GZ53" s="209"/>
      <c r="HA53" s="209"/>
      <c r="HB53" s="209"/>
      <c r="HC53" s="209"/>
      <c r="HD53" s="209"/>
      <c r="HE53" s="209"/>
      <c r="HF53" s="209"/>
      <c r="HG53" s="209"/>
      <c r="HH53" s="209"/>
      <c r="HI53" s="209"/>
      <c r="HJ53" s="209"/>
      <c r="HK53" s="209"/>
      <c r="HL53" s="209"/>
      <c r="HM53" s="209"/>
      <c r="HN53" s="209"/>
      <c r="HO53" s="209"/>
      <c r="HP53" s="209"/>
      <c r="HQ53" s="209"/>
      <c r="HR53" s="209"/>
      <c r="HS53" s="209"/>
      <c r="HT53" s="209"/>
      <c r="HU53" s="209"/>
      <c r="HV53" s="209"/>
      <c r="HW53" s="209"/>
      <c r="HX53" s="209"/>
      <c r="HY53" s="209"/>
      <c r="HZ53" s="209"/>
      <c r="IA53" s="209"/>
      <c r="IB53" s="209"/>
      <c r="IC53" s="209"/>
      <c r="ID53" s="209"/>
      <c r="IE53" s="209"/>
      <c r="IF53" s="209"/>
      <c r="IG53" s="209"/>
      <c r="IH53" s="209"/>
      <c r="II53" s="209"/>
      <c r="IJ53" s="209"/>
      <c r="IK53" s="209"/>
      <c r="IL53" s="209"/>
      <c r="IM53" s="209"/>
      <c r="IN53" s="209"/>
      <c r="IO53" s="209"/>
      <c r="IP53" s="209"/>
      <c r="IQ53" s="209"/>
      <c r="IR53" s="209"/>
      <c r="IS53" s="209"/>
      <c r="IT53" s="209"/>
      <c r="IU53" s="209"/>
      <c r="IV53" s="209"/>
    </row>
    <row r="54" spans="1:256" ht="12" customHeight="1" x14ac:dyDescent="0.25">
      <c r="A54" s="203" t="s">
        <v>229</v>
      </c>
      <c r="B54" s="235">
        <v>0</v>
      </c>
      <c r="C54" s="235" t="s">
        <v>202</v>
      </c>
      <c r="D54" s="248">
        <v>0.17560000000000001</v>
      </c>
      <c r="E54" s="249" t="s">
        <v>202</v>
      </c>
      <c r="F54" s="247">
        <v>0</v>
      </c>
      <c r="G54" s="247" t="s">
        <v>202</v>
      </c>
      <c r="H54" s="235"/>
      <c r="I54" s="247"/>
      <c r="J54" s="235">
        <v>0</v>
      </c>
      <c r="K54" s="247" t="s">
        <v>202</v>
      </c>
      <c r="L54" s="235"/>
      <c r="M54" s="247"/>
      <c r="N54" s="235"/>
      <c r="O54" s="247"/>
      <c r="P54" s="235"/>
      <c r="Q54" s="247"/>
      <c r="R54" s="235">
        <v>0</v>
      </c>
      <c r="S54" s="247" t="s">
        <v>202</v>
      </c>
      <c r="T54" s="235">
        <v>0</v>
      </c>
      <c r="U54" s="247" t="s">
        <v>225</v>
      </c>
      <c r="V54" s="247">
        <v>5.0000000000000001E-4</v>
      </c>
      <c r="W54" s="272">
        <v>0</v>
      </c>
      <c r="X54" s="247">
        <v>5.3900000000000003E-2</v>
      </c>
      <c r="Y54" s="247">
        <v>0</v>
      </c>
      <c r="Z54" s="235">
        <v>0.05</v>
      </c>
      <c r="AA54" s="247">
        <v>0</v>
      </c>
      <c r="AB54" s="235">
        <v>0</v>
      </c>
      <c r="AC54" s="247" t="s">
        <v>202</v>
      </c>
      <c r="AD54" s="235">
        <v>1.6E-2</v>
      </c>
      <c r="AE54" s="235" t="s">
        <v>202</v>
      </c>
      <c r="AF54" s="235">
        <v>0</v>
      </c>
      <c r="AG54" s="247" t="s">
        <v>202</v>
      </c>
      <c r="AH54" s="235">
        <v>0.12</v>
      </c>
      <c r="AI54" s="247" t="s">
        <v>202</v>
      </c>
      <c r="AJ54" s="235">
        <v>2.2700000000000001E-2</v>
      </c>
      <c r="AK54" s="247" t="s">
        <v>202</v>
      </c>
      <c r="AL54" s="235">
        <v>0</v>
      </c>
      <c r="AM54" s="247" t="s">
        <v>202</v>
      </c>
      <c r="AN54" s="235">
        <v>2.4400000000000002E-2</v>
      </c>
      <c r="AO54" s="247" t="s">
        <v>202</v>
      </c>
      <c r="AP54" s="235">
        <v>2.2700000000000001E-2</v>
      </c>
      <c r="AQ54" s="235" t="s">
        <v>202</v>
      </c>
      <c r="AR54" s="278">
        <v>0</v>
      </c>
      <c r="AS54" s="235" t="s">
        <v>202</v>
      </c>
      <c r="AT54" s="278">
        <v>0.1</v>
      </c>
      <c r="AU54" s="235" t="s">
        <v>202</v>
      </c>
      <c r="AV54" s="278">
        <v>0</v>
      </c>
      <c r="AW54" s="235" t="s">
        <v>202</v>
      </c>
      <c r="AX54" s="278">
        <v>0</v>
      </c>
      <c r="AY54" s="235">
        <v>0</v>
      </c>
      <c r="AZ54" s="278">
        <v>0</v>
      </c>
      <c r="BA54" s="235">
        <v>0</v>
      </c>
      <c r="BB54" s="275">
        <v>2.5000000000000001E-2</v>
      </c>
      <c r="BC54" s="282">
        <v>0</v>
      </c>
      <c r="BD54" s="276">
        <v>5.9999999999999995E-4</v>
      </c>
      <c r="BE54" s="235">
        <v>0</v>
      </c>
      <c r="BF54" s="277">
        <v>5.9999999999999995E-4</v>
      </c>
      <c r="BG54" s="235">
        <v>0</v>
      </c>
    </row>
    <row r="55" spans="1:256" s="210" customFormat="1" ht="12" customHeight="1" x14ac:dyDescent="0.25">
      <c r="A55" s="203" t="s">
        <v>230</v>
      </c>
      <c r="B55" s="235">
        <v>5.7000000000000002E-3</v>
      </c>
      <c r="C55" s="235" t="s">
        <v>202</v>
      </c>
      <c r="D55" s="248">
        <v>8.0000000000000002E-3</v>
      </c>
      <c r="E55" s="249" t="s">
        <v>202</v>
      </c>
      <c r="F55" s="247">
        <v>0.44080000000000003</v>
      </c>
      <c r="G55" s="247" t="s">
        <v>202</v>
      </c>
      <c r="H55" s="235"/>
      <c r="I55" s="247"/>
      <c r="J55" s="235">
        <v>4.7800000000000002E-2</v>
      </c>
      <c r="K55" s="247" t="s">
        <v>202</v>
      </c>
      <c r="L55" s="235"/>
      <c r="M55" s="247"/>
      <c r="N55" s="235"/>
      <c r="O55" s="247"/>
      <c r="P55" s="235"/>
      <c r="Q55" s="247"/>
      <c r="R55" s="235">
        <v>4.7800000000000002E-2</v>
      </c>
      <c r="S55" s="247" t="s">
        <v>202</v>
      </c>
      <c r="T55" s="235">
        <v>5.8999999999999999E-3</v>
      </c>
      <c r="U55" s="247" t="s">
        <v>225</v>
      </c>
      <c r="V55" s="272">
        <v>8.8000000000000005E-3</v>
      </c>
      <c r="W55" s="273">
        <v>0</v>
      </c>
      <c r="X55" s="247">
        <v>4.4900000000000002E-2</v>
      </c>
      <c r="Y55" s="247">
        <v>0</v>
      </c>
      <c r="Z55" s="235">
        <v>8.4699999999999998E-2</v>
      </c>
      <c r="AA55" s="247">
        <v>0</v>
      </c>
      <c r="AB55" s="235">
        <v>0.13400000000000001</v>
      </c>
      <c r="AC55" s="247" t="s">
        <v>202</v>
      </c>
      <c r="AD55" s="235">
        <v>3.0499999999999999E-2</v>
      </c>
      <c r="AE55" s="235" t="s">
        <v>202</v>
      </c>
      <c r="AF55" s="235">
        <v>0.48899999999999999</v>
      </c>
      <c r="AG55" s="247" t="s">
        <v>202</v>
      </c>
      <c r="AH55" s="247">
        <v>0.66</v>
      </c>
      <c r="AI55" s="247" t="s">
        <v>202</v>
      </c>
      <c r="AJ55" s="235">
        <v>0.23699999999999999</v>
      </c>
      <c r="AK55" s="247" t="s">
        <v>202</v>
      </c>
      <c r="AL55" s="235">
        <v>5.57E-2</v>
      </c>
      <c r="AM55" s="247" t="s">
        <v>202</v>
      </c>
      <c r="AN55" s="235">
        <v>3.4500000000000003E-2</v>
      </c>
      <c r="AO55" s="247" t="s">
        <v>202</v>
      </c>
      <c r="AP55" s="235">
        <v>1.8499999999999999E-2</v>
      </c>
      <c r="AQ55" s="235" t="s">
        <v>202</v>
      </c>
      <c r="AR55" s="278">
        <v>2.12E-2</v>
      </c>
      <c r="AS55" s="235" t="s">
        <v>202</v>
      </c>
      <c r="AT55" s="278">
        <v>4.1500000000000002E-2</v>
      </c>
      <c r="AU55" s="235" t="s">
        <v>202</v>
      </c>
      <c r="AV55" s="278">
        <v>4.0399999999999998E-2</v>
      </c>
      <c r="AW55" s="235" t="s">
        <v>202</v>
      </c>
      <c r="AX55" s="283">
        <v>4.3299999999999998E-2</v>
      </c>
      <c r="AY55" s="252">
        <v>0</v>
      </c>
      <c r="AZ55" s="283">
        <v>0.01</v>
      </c>
      <c r="BA55" s="252">
        <v>0</v>
      </c>
      <c r="BB55" s="275">
        <v>0.17469999999999999</v>
      </c>
      <c r="BC55" s="284">
        <v>0</v>
      </c>
      <c r="BD55" s="276">
        <v>5.4999999999999997E-3</v>
      </c>
      <c r="BE55" s="235">
        <v>0</v>
      </c>
      <c r="BF55" s="277">
        <v>1.41E-2</v>
      </c>
      <c r="BG55" s="235">
        <v>0</v>
      </c>
      <c r="BH55" s="209"/>
      <c r="BI55" s="209"/>
      <c r="BJ55" s="209"/>
      <c r="BK55" s="209"/>
      <c r="BL55" s="209"/>
      <c r="BM55" s="209"/>
      <c r="BN55" s="209"/>
      <c r="BO55" s="209"/>
      <c r="BP55" s="209"/>
      <c r="BQ55" s="209"/>
      <c r="BR55" s="209"/>
      <c r="BS55" s="209"/>
      <c r="BT55" s="209"/>
      <c r="BU55" s="209"/>
      <c r="BV55" s="209"/>
      <c r="BW55" s="209"/>
      <c r="BX55" s="209"/>
      <c r="BY55" s="209"/>
      <c r="BZ55" s="209"/>
      <c r="CA55" s="209"/>
      <c r="CB55" s="209"/>
      <c r="CC55" s="209"/>
      <c r="CD55" s="209"/>
      <c r="CE55" s="209"/>
      <c r="CF55" s="209"/>
      <c r="CG55" s="209"/>
      <c r="CH55" s="209"/>
      <c r="CI55" s="209"/>
      <c r="CJ55" s="209"/>
      <c r="CK55" s="209"/>
      <c r="CL55" s="209"/>
      <c r="CM55" s="209"/>
      <c r="CN55" s="209"/>
      <c r="CO55" s="209"/>
      <c r="CP55" s="209"/>
      <c r="CQ55" s="209"/>
      <c r="CR55" s="209"/>
      <c r="CS55" s="209"/>
      <c r="CT55" s="209"/>
      <c r="CU55" s="209"/>
      <c r="CV55" s="209"/>
      <c r="CW55" s="209"/>
      <c r="CX55" s="209"/>
      <c r="CY55" s="209"/>
      <c r="CZ55" s="209"/>
      <c r="DA55" s="209"/>
      <c r="DB55" s="209"/>
      <c r="DC55" s="209"/>
      <c r="DD55" s="209"/>
      <c r="DE55" s="209"/>
      <c r="DF55" s="209"/>
      <c r="DG55" s="209"/>
      <c r="DH55" s="209"/>
      <c r="DI55" s="209"/>
      <c r="DJ55" s="209"/>
      <c r="DK55" s="209"/>
      <c r="DL55" s="209"/>
      <c r="DM55" s="209"/>
      <c r="DN55" s="209"/>
      <c r="DO55" s="209"/>
      <c r="DP55" s="209"/>
      <c r="DQ55" s="209"/>
      <c r="DR55" s="209"/>
      <c r="DS55" s="209"/>
      <c r="DT55" s="209"/>
      <c r="DU55" s="209"/>
      <c r="DV55" s="209"/>
      <c r="DW55" s="209"/>
      <c r="DX55" s="209"/>
      <c r="DY55" s="209"/>
      <c r="DZ55" s="209"/>
      <c r="EA55" s="209"/>
      <c r="EB55" s="209"/>
      <c r="EC55" s="209"/>
      <c r="ED55" s="209"/>
      <c r="EE55" s="209"/>
      <c r="EF55" s="209"/>
      <c r="EG55" s="209"/>
      <c r="EH55" s="209"/>
      <c r="EI55" s="209"/>
      <c r="EJ55" s="209"/>
      <c r="EK55" s="209"/>
      <c r="EL55" s="209"/>
      <c r="EM55" s="209"/>
      <c r="EN55" s="209"/>
      <c r="EO55" s="209"/>
      <c r="EP55" s="209"/>
      <c r="EQ55" s="209"/>
      <c r="ER55" s="209"/>
      <c r="ES55" s="209"/>
      <c r="ET55" s="209"/>
      <c r="EU55" s="209"/>
      <c r="EV55" s="209"/>
      <c r="EW55" s="209"/>
      <c r="EX55" s="209"/>
      <c r="EY55" s="209"/>
      <c r="EZ55" s="209"/>
      <c r="FA55" s="209"/>
      <c r="FB55" s="209"/>
      <c r="FC55" s="209"/>
      <c r="FD55" s="209"/>
      <c r="FE55" s="209"/>
      <c r="FF55" s="209"/>
      <c r="FG55" s="209"/>
      <c r="FH55" s="209"/>
      <c r="FI55" s="209"/>
      <c r="FJ55" s="209"/>
      <c r="FK55" s="209"/>
      <c r="FL55" s="209"/>
      <c r="FM55" s="209"/>
      <c r="FN55" s="209"/>
      <c r="FO55" s="209"/>
      <c r="FP55" s="209"/>
      <c r="FQ55" s="209"/>
      <c r="FR55" s="209"/>
      <c r="FS55" s="209"/>
      <c r="FT55" s="209"/>
      <c r="FU55" s="209"/>
      <c r="FV55" s="209"/>
      <c r="FW55" s="209"/>
      <c r="FX55" s="209"/>
      <c r="FY55" s="209"/>
      <c r="FZ55" s="209"/>
      <c r="GA55" s="209"/>
      <c r="GB55" s="209"/>
      <c r="GC55" s="209"/>
      <c r="GD55" s="209"/>
      <c r="GE55" s="209"/>
      <c r="GF55" s="209"/>
      <c r="GG55" s="209"/>
      <c r="GH55" s="209"/>
      <c r="GI55" s="209"/>
      <c r="GJ55" s="209"/>
      <c r="GK55" s="209"/>
      <c r="GL55" s="209"/>
      <c r="GM55" s="209"/>
      <c r="GN55" s="209"/>
      <c r="GO55" s="209"/>
      <c r="GP55" s="209"/>
      <c r="GQ55" s="209"/>
      <c r="GR55" s="209"/>
      <c r="GS55" s="209"/>
      <c r="GT55" s="209"/>
      <c r="GU55" s="209"/>
      <c r="GV55" s="209"/>
      <c r="GW55" s="209"/>
      <c r="GX55" s="209"/>
      <c r="GY55" s="209"/>
      <c r="GZ55" s="209"/>
      <c r="HA55" s="209"/>
      <c r="HB55" s="209"/>
      <c r="HC55" s="209"/>
      <c r="HD55" s="209"/>
      <c r="HE55" s="209"/>
      <c r="HF55" s="209"/>
      <c r="HG55" s="209"/>
      <c r="HH55" s="209"/>
      <c r="HI55" s="209"/>
      <c r="HJ55" s="209"/>
      <c r="HK55" s="209"/>
      <c r="HL55" s="209"/>
      <c r="HM55" s="209"/>
      <c r="HN55" s="209"/>
      <c r="HO55" s="209"/>
      <c r="HP55" s="209"/>
      <c r="HQ55" s="209"/>
      <c r="HR55" s="209"/>
      <c r="HS55" s="209"/>
      <c r="HT55" s="209"/>
      <c r="HU55" s="209"/>
      <c r="HV55" s="209"/>
      <c r="HW55" s="209"/>
      <c r="HX55" s="209"/>
      <c r="HY55" s="209"/>
      <c r="HZ55" s="209"/>
      <c r="IA55" s="209"/>
      <c r="IB55" s="209"/>
      <c r="IC55" s="209"/>
      <c r="ID55" s="209"/>
      <c r="IE55" s="209"/>
      <c r="IF55" s="209"/>
      <c r="IG55" s="209"/>
      <c r="IH55" s="209"/>
      <c r="II55" s="209"/>
      <c r="IJ55" s="209"/>
      <c r="IK55" s="209"/>
      <c r="IL55" s="209"/>
      <c r="IM55" s="209"/>
      <c r="IN55" s="209"/>
      <c r="IO55" s="209"/>
      <c r="IP55" s="209"/>
      <c r="IQ55" s="209"/>
      <c r="IR55" s="209"/>
      <c r="IS55" s="209"/>
      <c r="IT55" s="209"/>
      <c r="IU55" s="209"/>
      <c r="IV55" s="209"/>
    </row>
    <row r="56" spans="1:256" s="269" customFormat="1" ht="15" x14ac:dyDescent="0.2">
      <c r="A56" s="261" t="s">
        <v>231</v>
      </c>
      <c r="B56" s="285">
        <v>0.16489999999999999</v>
      </c>
      <c r="C56" s="286"/>
      <c r="D56" s="264">
        <v>0.38450000000000001</v>
      </c>
      <c r="E56" s="265" t="s">
        <v>202</v>
      </c>
      <c r="F56" s="321">
        <v>2.1999999999999999E-2</v>
      </c>
      <c r="G56" s="322"/>
      <c r="H56" s="262"/>
      <c r="I56" s="266"/>
      <c r="J56" s="323">
        <v>2.5100000000000001E-2</v>
      </c>
      <c r="K56" s="324"/>
      <c r="L56" s="262"/>
      <c r="M56" s="266"/>
      <c r="N56" s="262"/>
      <c r="O56" s="266"/>
      <c r="P56" s="262"/>
      <c r="Q56" s="266"/>
      <c r="R56" s="323">
        <v>2.5100000000000001E-2</v>
      </c>
      <c r="S56" s="324"/>
      <c r="T56" s="262">
        <v>1.7999999999999999E-2</v>
      </c>
      <c r="U56" s="266" t="s">
        <v>225</v>
      </c>
      <c r="V56" s="266">
        <v>1.8499999999999999E-2</v>
      </c>
      <c r="W56" s="288">
        <v>0</v>
      </c>
      <c r="X56" s="266">
        <v>1.9800000000000002E-2</v>
      </c>
      <c r="Y56" s="266">
        <v>0</v>
      </c>
      <c r="Z56" s="262">
        <v>1.49E-2</v>
      </c>
      <c r="AA56" s="266">
        <v>0</v>
      </c>
      <c r="AB56" s="323">
        <v>2.7699999999999999E-2</v>
      </c>
      <c r="AC56" s="324"/>
      <c r="AD56" s="262">
        <v>1.14E-2</v>
      </c>
      <c r="AE56" s="266"/>
      <c r="AF56" s="262">
        <v>2.63E-2</v>
      </c>
      <c r="AG56" s="266"/>
      <c r="AH56" s="323">
        <v>2.3E-2</v>
      </c>
      <c r="AI56" s="324"/>
      <c r="AJ56" s="262">
        <v>4.2000000000000003E-2</v>
      </c>
      <c r="AK56" s="266"/>
      <c r="AL56" s="262">
        <v>3.9800000000000002E-2</v>
      </c>
      <c r="AM56" s="266" t="s">
        <v>202</v>
      </c>
      <c r="AN56" s="262">
        <v>3.1099999999999999E-2</v>
      </c>
      <c r="AO56" s="266" t="s">
        <v>202</v>
      </c>
      <c r="AP56" s="262">
        <v>2.3E-2</v>
      </c>
      <c r="AQ56" s="262" t="s">
        <v>202</v>
      </c>
      <c r="AR56" s="327">
        <v>2.2700000000000001E-2</v>
      </c>
      <c r="AS56" s="328"/>
      <c r="AT56" s="327">
        <v>0.02</v>
      </c>
      <c r="AU56" s="328"/>
      <c r="AV56" s="327">
        <v>1.9E-2</v>
      </c>
      <c r="AW56" s="329"/>
      <c r="AX56" s="330">
        <v>9.3899999999999997E-2</v>
      </c>
      <c r="AY56" s="330"/>
      <c r="AZ56" s="330">
        <v>0.03</v>
      </c>
      <c r="BA56" s="330"/>
      <c r="BB56" s="330">
        <f>SUM(BB46:BB55)</f>
        <v>0.2596</v>
      </c>
      <c r="BC56" s="331"/>
      <c r="BD56" s="325">
        <f>SUM(BD46:BD55)</f>
        <v>8.3000000000000001E-3</v>
      </c>
      <c r="BE56" s="325"/>
      <c r="BF56" s="325">
        <v>2.2700000000000001E-2</v>
      </c>
      <c r="BG56" s="325"/>
      <c r="BH56" s="268"/>
      <c r="BI56" s="268"/>
      <c r="BJ56" s="268"/>
      <c r="BK56" s="268"/>
      <c r="BL56" s="268"/>
      <c r="BM56" s="268"/>
      <c r="BN56" s="268"/>
      <c r="BO56" s="268"/>
      <c r="BP56" s="268"/>
      <c r="BQ56" s="268"/>
      <c r="BR56" s="268"/>
      <c r="BS56" s="268"/>
      <c r="BT56" s="268"/>
      <c r="BU56" s="268"/>
      <c r="BV56" s="268"/>
      <c r="BW56" s="268"/>
      <c r="BX56" s="268"/>
      <c r="BY56" s="268"/>
      <c r="BZ56" s="268"/>
      <c r="CA56" s="268"/>
      <c r="CB56" s="268"/>
      <c r="CC56" s="268"/>
      <c r="CD56" s="268"/>
      <c r="CE56" s="268"/>
      <c r="CF56" s="268"/>
      <c r="CG56" s="268"/>
      <c r="CH56" s="268"/>
      <c r="CI56" s="268"/>
      <c r="CJ56" s="268"/>
      <c r="CK56" s="268"/>
      <c r="CL56" s="268"/>
      <c r="CM56" s="268"/>
      <c r="CN56" s="268"/>
      <c r="CO56" s="268"/>
      <c r="CP56" s="268"/>
      <c r="CQ56" s="268"/>
      <c r="CR56" s="268"/>
      <c r="CS56" s="268"/>
      <c r="CT56" s="268"/>
      <c r="CU56" s="268"/>
      <c r="CV56" s="268"/>
      <c r="CW56" s="268"/>
      <c r="CX56" s="268"/>
      <c r="CY56" s="268"/>
      <c r="CZ56" s="268"/>
      <c r="DA56" s="268"/>
      <c r="DB56" s="268"/>
      <c r="DC56" s="268"/>
      <c r="DD56" s="268"/>
      <c r="DE56" s="268"/>
      <c r="DF56" s="268"/>
      <c r="DG56" s="268"/>
      <c r="DH56" s="268"/>
      <c r="DI56" s="268"/>
      <c r="DJ56" s="268"/>
      <c r="DK56" s="268"/>
      <c r="DL56" s="268"/>
      <c r="DM56" s="268"/>
      <c r="DN56" s="268"/>
      <c r="DO56" s="268"/>
      <c r="DP56" s="268"/>
      <c r="DQ56" s="268"/>
      <c r="DR56" s="268"/>
      <c r="DS56" s="268"/>
      <c r="DT56" s="268"/>
      <c r="DU56" s="268"/>
      <c r="DV56" s="268"/>
      <c r="DW56" s="268"/>
      <c r="DX56" s="268"/>
      <c r="DY56" s="268"/>
      <c r="DZ56" s="268"/>
      <c r="EA56" s="268"/>
      <c r="EB56" s="268"/>
      <c r="EC56" s="268"/>
      <c r="ED56" s="268"/>
      <c r="EE56" s="268"/>
      <c r="EF56" s="268"/>
      <c r="EG56" s="268"/>
      <c r="EH56" s="268"/>
      <c r="EI56" s="268"/>
      <c r="EJ56" s="268"/>
      <c r="EK56" s="268"/>
      <c r="EL56" s="268"/>
      <c r="EM56" s="268"/>
      <c r="EN56" s="268"/>
      <c r="EO56" s="268"/>
      <c r="EP56" s="268"/>
      <c r="EQ56" s="268"/>
      <c r="ER56" s="268"/>
      <c r="ES56" s="268"/>
      <c r="ET56" s="268"/>
      <c r="EU56" s="268"/>
      <c r="EV56" s="268"/>
      <c r="EW56" s="268"/>
      <c r="EX56" s="268"/>
      <c r="EY56" s="268"/>
      <c r="EZ56" s="268"/>
      <c r="FA56" s="268"/>
      <c r="FB56" s="268"/>
      <c r="FC56" s="268"/>
      <c r="FD56" s="268"/>
      <c r="FE56" s="268"/>
      <c r="FF56" s="268"/>
      <c r="FG56" s="268"/>
      <c r="FH56" s="268"/>
      <c r="FI56" s="268"/>
      <c r="FJ56" s="268"/>
      <c r="FK56" s="268"/>
      <c r="FL56" s="268"/>
      <c r="FM56" s="268"/>
      <c r="FN56" s="268"/>
      <c r="FO56" s="268"/>
      <c r="FP56" s="268"/>
      <c r="FQ56" s="268"/>
      <c r="FR56" s="268"/>
      <c r="FS56" s="268"/>
      <c r="FT56" s="268"/>
      <c r="FU56" s="268"/>
      <c r="FV56" s="268"/>
      <c r="FW56" s="268"/>
      <c r="FX56" s="268"/>
      <c r="FY56" s="268"/>
      <c r="FZ56" s="268"/>
      <c r="GA56" s="268"/>
      <c r="GB56" s="268"/>
      <c r="GC56" s="268"/>
      <c r="GD56" s="268"/>
      <c r="GE56" s="268"/>
      <c r="GF56" s="268"/>
      <c r="GG56" s="268"/>
      <c r="GH56" s="268"/>
      <c r="GI56" s="268"/>
      <c r="GJ56" s="268"/>
      <c r="GK56" s="268"/>
      <c r="GL56" s="268"/>
      <c r="GM56" s="268"/>
      <c r="GN56" s="268"/>
      <c r="GO56" s="268"/>
      <c r="GP56" s="268"/>
      <c r="GQ56" s="268"/>
      <c r="GR56" s="268"/>
      <c r="GS56" s="268"/>
      <c r="GT56" s="268"/>
      <c r="GU56" s="268"/>
      <c r="GV56" s="268"/>
      <c r="GW56" s="268"/>
      <c r="GX56" s="268"/>
      <c r="GY56" s="268"/>
      <c r="GZ56" s="268"/>
      <c r="HA56" s="268"/>
      <c r="HB56" s="268"/>
      <c r="HC56" s="268"/>
      <c r="HD56" s="268"/>
      <c r="HE56" s="268"/>
      <c r="HF56" s="268"/>
      <c r="HG56" s="268"/>
      <c r="HH56" s="268"/>
      <c r="HI56" s="268"/>
      <c r="HJ56" s="268"/>
      <c r="HK56" s="268"/>
      <c r="HL56" s="268"/>
      <c r="HM56" s="268"/>
      <c r="HN56" s="268"/>
      <c r="HO56" s="268"/>
      <c r="HP56" s="268"/>
      <c r="HQ56" s="268"/>
      <c r="HR56" s="268"/>
      <c r="HS56" s="268"/>
      <c r="HT56" s="268"/>
      <c r="HU56" s="268"/>
      <c r="HV56" s="268"/>
      <c r="HW56" s="268"/>
      <c r="HX56" s="268"/>
      <c r="HY56" s="268"/>
      <c r="HZ56" s="268"/>
      <c r="IA56" s="268"/>
      <c r="IB56" s="268"/>
      <c r="IC56" s="268"/>
      <c r="ID56" s="268"/>
      <c r="IE56" s="268"/>
      <c r="IF56" s="268"/>
      <c r="IG56" s="268"/>
      <c r="IH56" s="268"/>
      <c r="II56" s="268"/>
      <c r="IJ56" s="268"/>
      <c r="IK56" s="268"/>
      <c r="IL56" s="268"/>
      <c r="IM56" s="268"/>
      <c r="IN56" s="268"/>
      <c r="IO56" s="268"/>
      <c r="IP56" s="268"/>
      <c r="IQ56" s="268"/>
      <c r="IR56" s="268"/>
      <c r="IS56" s="268"/>
      <c r="IT56" s="268"/>
      <c r="IU56" s="268"/>
      <c r="IV56" s="268"/>
    </row>
    <row r="57" spans="1:256" ht="12" customHeight="1" x14ac:dyDescent="0.25"/>
    <row r="58" spans="1:256" s="234" customFormat="1" ht="12" customHeight="1" x14ac:dyDescent="0.25">
      <c r="A58" s="233" t="s">
        <v>232</v>
      </c>
      <c r="B58" s="245" t="str">
        <f>B$4</f>
        <v>10-31-jul-24</v>
      </c>
      <c r="C58" s="246"/>
      <c r="D58" s="240">
        <f>D$4</f>
        <v>45505</v>
      </c>
      <c r="E58" s="241"/>
      <c r="F58" s="240">
        <f>F$4</f>
        <v>45536</v>
      </c>
      <c r="G58" s="241"/>
      <c r="H58" s="240" t="str">
        <f>H$4</f>
        <v>Meta Parcial</v>
      </c>
      <c r="I58" s="241"/>
      <c r="J58" s="240" t="str">
        <f>J$4</f>
        <v>01-09-Out-24</v>
      </c>
      <c r="K58" s="241"/>
      <c r="L58" s="240" t="str">
        <f>L$4</f>
        <v>Meta Parcial</v>
      </c>
      <c r="M58" s="241"/>
      <c r="N58" s="240" t="str">
        <f>N$4</f>
        <v>10-31-Out-24</v>
      </c>
      <c r="O58" s="241"/>
      <c r="P58" s="240" t="str">
        <f>P$4</f>
        <v>Meta Mensal</v>
      </c>
      <c r="Q58" s="241"/>
      <c r="R58" s="240">
        <f>R$4</f>
        <v>45566</v>
      </c>
      <c r="S58" s="241"/>
      <c r="T58" s="240">
        <f>T$4</f>
        <v>45597</v>
      </c>
      <c r="U58" s="241"/>
      <c r="V58" s="240">
        <f>V$4</f>
        <v>45627</v>
      </c>
      <c r="W58" s="289"/>
      <c r="X58" s="326">
        <f>X$4</f>
        <v>45658</v>
      </c>
      <c r="Y58" s="326"/>
      <c r="Z58" s="240">
        <f>Z$4</f>
        <v>45689</v>
      </c>
      <c r="AA58" s="241"/>
      <c r="AB58" s="240">
        <f>AB$4</f>
        <v>45717</v>
      </c>
      <c r="AC58" s="241"/>
      <c r="AD58" s="240">
        <f>AD$4</f>
        <v>45748</v>
      </c>
      <c r="AE58" s="241"/>
      <c r="AF58" s="240">
        <f>AF$4</f>
        <v>45778</v>
      </c>
      <c r="AG58" s="241"/>
      <c r="AH58" s="240">
        <f>AH$4</f>
        <v>45839</v>
      </c>
      <c r="AI58" s="241"/>
      <c r="AJ58" s="240">
        <f>AJ$4</f>
        <v>45870</v>
      </c>
      <c r="AK58" s="241"/>
      <c r="AL58" s="240">
        <f>AL$4</f>
        <v>45901</v>
      </c>
      <c r="AM58" s="241"/>
      <c r="AN58" s="240">
        <f>AN$4</f>
        <v>45931</v>
      </c>
      <c r="AO58" s="241"/>
      <c r="AP58" s="240">
        <f>AP$4</f>
        <v>45962</v>
      </c>
      <c r="AQ58" s="241"/>
      <c r="AR58" s="240">
        <f>AR$4</f>
        <v>45992</v>
      </c>
      <c r="AS58" s="241"/>
      <c r="AT58" s="240">
        <f>AT$4</f>
        <v>46023</v>
      </c>
      <c r="AU58" s="241"/>
      <c r="AV58" s="240">
        <f>AV$4</f>
        <v>46054</v>
      </c>
      <c r="AW58" s="241"/>
      <c r="AX58" s="240">
        <f>AX$4</f>
        <v>46082</v>
      </c>
      <c r="AY58" s="241"/>
      <c r="AZ58" s="240">
        <f>AZ$4</f>
        <v>46113</v>
      </c>
      <c r="BA58" s="241"/>
      <c r="BB58" s="240">
        <f>BB$4</f>
        <v>46082</v>
      </c>
      <c r="BC58" s="241"/>
      <c r="BD58" s="240">
        <f>BD$4</f>
        <v>46174</v>
      </c>
      <c r="BE58" s="241"/>
      <c r="BF58" s="240">
        <f>BF$4</f>
        <v>46204</v>
      </c>
      <c r="BG58" s="241"/>
    </row>
    <row r="59" spans="1:256" s="210" customFormat="1" ht="12" customHeight="1" x14ac:dyDescent="0.2">
      <c r="A59" s="233" t="s">
        <v>222</v>
      </c>
      <c r="B59" s="319">
        <v>0</v>
      </c>
      <c r="C59" s="319"/>
      <c r="D59" s="319">
        <v>0</v>
      </c>
      <c r="E59" s="319"/>
      <c r="F59" s="319">
        <v>0</v>
      </c>
      <c r="G59" s="319" t="s">
        <v>202</v>
      </c>
      <c r="H59" s="319"/>
      <c r="I59" s="319"/>
      <c r="J59" s="319">
        <v>0</v>
      </c>
      <c r="K59" s="319" t="s">
        <v>202</v>
      </c>
      <c r="L59" s="319"/>
      <c r="M59" s="319"/>
      <c r="N59" s="319"/>
      <c r="O59" s="319"/>
      <c r="P59" s="319"/>
      <c r="Q59" s="319"/>
      <c r="R59" s="319">
        <v>0</v>
      </c>
      <c r="S59" s="319" t="s">
        <v>202</v>
      </c>
      <c r="T59" s="319">
        <v>0</v>
      </c>
      <c r="U59" s="319"/>
      <c r="V59" s="334">
        <v>1.14E-2</v>
      </c>
      <c r="W59" s="335"/>
      <c r="X59" s="290">
        <v>0.01</v>
      </c>
      <c r="Y59" s="247">
        <v>0</v>
      </c>
      <c r="Z59" s="245" t="s">
        <v>223</v>
      </c>
      <c r="AA59" s="246" t="s">
        <v>224</v>
      </c>
      <c r="AB59" s="245" t="s">
        <v>223</v>
      </c>
      <c r="AC59" s="246" t="s">
        <v>224</v>
      </c>
      <c r="AD59" s="245" t="s">
        <v>223</v>
      </c>
      <c r="AE59" s="246" t="s">
        <v>224</v>
      </c>
      <c r="AF59" s="245" t="s">
        <v>223</v>
      </c>
      <c r="AG59" s="246" t="s">
        <v>224</v>
      </c>
      <c r="AH59" s="245" t="s">
        <v>223</v>
      </c>
      <c r="AI59" s="246" t="s">
        <v>224</v>
      </c>
      <c r="AJ59" s="245" t="s">
        <v>223</v>
      </c>
      <c r="AK59" s="246" t="s">
        <v>224</v>
      </c>
      <c r="AL59" s="245" t="s">
        <v>223</v>
      </c>
      <c r="AM59" s="246" t="s">
        <v>224</v>
      </c>
      <c r="AN59" s="245" t="s">
        <v>223</v>
      </c>
      <c r="AO59" s="246" t="s">
        <v>224</v>
      </c>
      <c r="AP59" s="245" t="s">
        <v>223</v>
      </c>
      <c r="AQ59" s="246" t="s">
        <v>224</v>
      </c>
      <c r="AR59" s="245" t="s">
        <v>223</v>
      </c>
      <c r="AS59" s="246" t="s">
        <v>224</v>
      </c>
      <c r="AT59" s="245" t="s">
        <v>223</v>
      </c>
      <c r="AU59" s="246" t="s">
        <v>224</v>
      </c>
      <c r="AV59" s="245" t="s">
        <v>223</v>
      </c>
      <c r="AW59" s="246" t="s">
        <v>224</v>
      </c>
      <c r="AX59" s="245" t="s">
        <v>223</v>
      </c>
      <c r="AY59" s="246" t="s">
        <v>224</v>
      </c>
      <c r="AZ59" s="245" t="s">
        <v>223</v>
      </c>
      <c r="BA59" s="246" t="s">
        <v>224</v>
      </c>
      <c r="BB59" s="245" t="s">
        <v>223</v>
      </c>
      <c r="BC59" s="246" t="s">
        <v>224</v>
      </c>
      <c r="BD59" s="245" t="s">
        <v>223</v>
      </c>
      <c r="BE59" s="246" t="s">
        <v>224</v>
      </c>
      <c r="BF59" s="245" t="s">
        <v>223</v>
      </c>
      <c r="BG59" s="246" t="s">
        <v>224</v>
      </c>
      <c r="BH59" s="209"/>
      <c r="BI59" s="209"/>
      <c r="BJ59" s="209"/>
      <c r="BK59" s="209"/>
      <c r="BL59" s="209"/>
      <c r="BM59" s="209"/>
      <c r="BN59" s="209"/>
      <c r="BO59" s="209"/>
      <c r="BP59" s="209"/>
      <c r="BQ59" s="209"/>
      <c r="BR59" s="209"/>
      <c r="BS59" s="209"/>
      <c r="BT59" s="209"/>
      <c r="BU59" s="209"/>
      <c r="BV59" s="209"/>
      <c r="BW59" s="209"/>
      <c r="BX59" s="209"/>
      <c r="BY59" s="209"/>
      <c r="BZ59" s="209"/>
      <c r="CA59" s="209"/>
      <c r="CB59" s="209"/>
      <c r="CC59" s="209"/>
      <c r="CD59" s="209"/>
      <c r="CE59" s="209"/>
      <c r="CF59" s="209"/>
      <c r="CG59" s="209"/>
      <c r="CH59" s="209"/>
      <c r="CI59" s="209"/>
      <c r="CJ59" s="209"/>
      <c r="CK59" s="209"/>
      <c r="CL59" s="209"/>
      <c r="CM59" s="209"/>
      <c r="CN59" s="209"/>
      <c r="CO59" s="209"/>
      <c r="CP59" s="209"/>
      <c r="CQ59" s="209"/>
      <c r="CR59" s="209"/>
      <c r="CS59" s="209"/>
      <c r="CT59" s="209"/>
      <c r="CU59" s="209"/>
      <c r="CV59" s="209"/>
      <c r="CW59" s="209"/>
      <c r="CX59" s="209"/>
      <c r="CY59" s="209"/>
      <c r="CZ59" s="209"/>
      <c r="DA59" s="209"/>
      <c r="DB59" s="209"/>
      <c r="DC59" s="209"/>
      <c r="DD59" s="209"/>
      <c r="DE59" s="209"/>
      <c r="DF59" s="209"/>
      <c r="DG59" s="209"/>
      <c r="DH59" s="209"/>
      <c r="DI59" s="209"/>
      <c r="DJ59" s="209"/>
      <c r="DK59" s="209"/>
      <c r="DL59" s="209"/>
      <c r="DM59" s="209"/>
      <c r="DN59" s="209"/>
      <c r="DO59" s="209"/>
      <c r="DP59" s="209"/>
      <c r="DQ59" s="209"/>
      <c r="DR59" s="209"/>
      <c r="DS59" s="209"/>
      <c r="DT59" s="209"/>
      <c r="DU59" s="209"/>
      <c r="DV59" s="209"/>
      <c r="DW59" s="209"/>
      <c r="DX59" s="209"/>
      <c r="DY59" s="209"/>
      <c r="DZ59" s="209"/>
      <c r="EA59" s="209"/>
      <c r="EB59" s="209"/>
      <c r="EC59" s="209"/>
      <c r="ED59" s="209"/>
      <c r="EE59" s="209"/>
      <c r="EF59" s="209"/>
      <c r="EG59" s="209"/>
      <c r="EH59" s="209"/>
      <c r="EI59" s="209"/>
      <c r="EJ59" s="209"/>
      <c r="EK59" s="209"/>
      <c r="EL59" s="209"/>
      <c r="EM59" s="209"/>
      <c r="EN59" s="209"/>
      <c r="EO59" s="209"/>
      <c r="EP59" s="209"/>
      <c r="EQ59" s="209"/>
      <c r="ER59" s="209"/>
      <c r="ES59" s="209"/>
      <c r="ET59" s="209"/>
      <c r="EU59" s="209"/>
      <c r="EV59" s="209"/>
      <c r="EW59" s="209"/>
      <c r="EX59" s="209"/>
      <c r="EY59" s="209"/>
      <c r="EZ59" s="209"/>
      <c r="FA59" s="209"/>
      <c r="FB59" s="209"/>
      <c r="FC59" s="209"/>
      <c r="FD59" s="209"/>
      <c r="FE59" s="209"/>
      <c r="FF59" s="209"/>
      <c r="FG59" s="209"/>
      <c r="FH59" s="209"/>
      <c r="FI59" s="209"/>
      <c r="FJ59" s="209"/>
      <c r="FK59" s="209"/>
      <c r="FL59" s="209"/>
      <c r="FM59" s="209"/>
      <c r="FN59" s="209"/>
      <c r="FO59" s="209"/>
      <c r="FP59" s="209"/>
      <c r="FQ59" s="209"/>
      <c r="FR59" s="209"/>
      <c r="FS59" s="209"/>
      <c r="FT59" s="209"/>
      <c r="FU59" s="209"/>
      <c r="FV59" s="209"/>
      <c r="FW59" s="209"/>
      <c r="FX59" s="209"/>
      <c r="FY59" s="209"/>
      <c r="FZ59" s="209"/>
      <c r="GA59" s="209"/>
      <c r="GB59" s="209"/>
      <c r="GC59" s="209"/>
      <c r="GD59" s="209"/>
      <c r="GE59" s="209"/>
      <c r="GF59" s="209"/>
      <c r="GG59" s="209"/>
      <c r="GH59" s="209"/>
      <c r="GI59" s="209"/>
      <c r="GJ59" s="209"/>
      <c r="GK59" s="209"/>
      <c r="GL59" s="209"/>
      <c r="GM59" s="209"/>
      <c r="GN59" s="209"/>
      <c r="GO59" s="209"/>
      <c r="GP59" s="209"/>
      <c r="GQ59" s="209"/>
      <c r="GR59" s="209"/>
      <c r="GS59" s="209"/>
      <c r="GT59" s="209"/>
      <c r="GU59" s="209"/>
      <c r="GV59" s="209"/>
      <c r="GW59" s="209"/>
      <c r="GX59" s="209"/>
      <c r="GY59" s="209"/>
      <c r="GZ59" s="209"/>
      <c r="HA59" s="209"/>
      <c r="HB59" s="209"/>
      <c r="HC59" s="209"/>
      <c r="HD59" s="209"/>
      <c r="HE59" s="209"/>
      <c r="HF59" s="209"/>
      <c r="HG59" s="209"/>
      <c r="HH59" s="209"/>
      <c r="HI59" s="209"/>
      <c r="HJ59" s="209"/>
      <c r="HK59" s="209"/>
      <c r="HL59" s="209"/>
      <c r="HM59" s="209"/>
      <c r="HN59" s="209"/>
      <c r="HO59" s="209"/>
      <c r="HP59" s="209"/>
      <c r="HQ59" s="209"/>
      <c r="HR59" s="209"/>
      <c r="HS59" s="209"/>
      <c r="HT59" s="209"/>
      <c r="HU59" s="209"/>
      <c r="HV59" s="209"/>
      <c r="HW59" s="209"/>
      <c r="HX59" s="209"/>
      <c r="HY59" s="209"/>
      <c r="HZ59" s="209"/>
      <c r="IA59" s="209"/>
      <c r="IB59" s="209"/>
      <c r="IC59" s="209"/>
      <c r="ID59" s="209"/>
      <c r="IE59" s="209"/>
      <c r="IF59" s="209"/>
      <c r="IG59" s="209"/>
      <c r="IH59" s="209"/>
      <c r="II59" s="209"/>
      <c r="IJ59" s="209"/>
      <c r="IK59" s="209"/>
      <c r="IL59" s="209"/>
      <c r="IM59" s="209"/>
      <c r="IN59" s="209"/>
      <c r="IO59" s="209"/>
      <c r="IP59" s="209"/>
      <c r="IQ59" s="209"/>
      <c r="IR59" s="209"/>
      <c r="IS59" s="209"/>
      <c r="IT59" s="209"/>
      <c r="IU59" s="209"/>
      <c r="IV59" s="209"/>
    </row>
    <row r="60" spans="1:256" s="210" customFormat="1" ht="12" customHeight="1" x14ac:dyDescent="0.25">
      <c r="A60" s="203" t="s">
        <v>226</v>
      </c>
      <c r="B60" s="319">
        <v>0</v>
      </c>
      <c r="C60" s="319"/>
      <c r="D60" s="319">
        <v>0</v>
      </c>
      <c r="E60" s="319"/>
      <c r="F60" s="319">
        <v>0.01</v>
      </c>
      <c r="G60" s="319" t="s">
        <v>202</v>
      </c>
      <c r="H60" s="319"/>
      <c r="I60" s="319"/>
      <c r="J60" s="319">
        <v>0.02</v>
      </c>
      <c r="K60" s="319" t="s">
        <v>202</v>
      </c>
      <c r="L60" s="319"/>
      <c r="M60" s="319"/>
      <c r="N60" s="319"/>
      <c r="O60" s="319"/>
      <c r="P60" s="319"/>
      <c r="Q60" s="319"/>
      <c r="R60" s="319">
        <v>0.02</v>
      </c>
      <c r="S60" s="319" t="s">
        <v>202</v>
      </c>
      <c r="T60" s="319">
        <v>1.7999999999999999E-2</v>
      </c>
      <c r="U60" s="319"/>
      <c r="V60" s="332">
        <v>1.14E-2</v>
      </c>
      <c r="W60" s="333"/>
      <c r="X60" s="290">
        <v>4.3400000000000001E-2</v>
      </c>
      <c r="Y60" s="247">
        <v>0</v>
      </c>
      <c r="Z60" s="235">
        <v>0</v>
      </c>
      <c r="AA60" s="247">
        <v>0</v>
      </c>
      <c r="AB60" s="235">
        <v>0</v>
      </c>
      <c r="AC60" s="235" t="s">
        <v>202</v>
      </c>
      <c r="AD60" s="235">
        <v>0</v>
      </c>
      <c r="AE60" s="235" t="s">
        <v>202</v>
      </c>
      <c r="AF60" s="235">
        <v>0.25</v>
      </c>
      <c r="AG60" s="247" t="s">
        <v>202</v>
      </c>
      <c r="AH60" s="235">
        <v>0.19</v>
      </c>
      <c r="AI60" s="247" t="s">
        <v>202</v>
      </c>
      <c r="AJ60" s="235">
        <v>0</v>
      </c>
      <c r="AK60" s="247" t="s">
        <v>202</v>
      </c>
      <c r="AL60" s="235">
        <v>0</v>
      </c>
      <c r="AM60" s="247" t="s">
        <v>202</v>
      </c>
      <c r="AN60" s="235">
        <v>0.33</v>
      </c>
      <c r="AO60" s="247" t="s">
        <v>202</v>
      </c>
      <c r="AP60" s="235">
        <v>0.28000000000000003</v>
      </c>
      <c r="AQ60" s="235" t="s">
        <v>202</v>
      </c>
      <c r="AR60" s="235">
        <v>0</v>
      </c>
      <c r="AS60" s="235" t="s">
        <v>202</v>
      </c>
      <c r="AT60" s="235">
        <v>0</v>
      </c>
      <c r="AU60" s="235" t="s">
        <v>202</v>
      </c>
      <c r="AV60" s="278">
        <v>0</v>
      </c>
      <c r="AW60" s="235" t="s">
        <v>202</v>
      </c>
      <c r="AX60" s="278">
        <v>9.7000000000000003E-3</v>
      </c>
      <c r="AY60" s="235">
        <v>0</v>
      </c>
      <c r="AZ60" s="278">
        <v>0</v>
      </c>
      <c r="BA60" s="235">
        <v>0</v>
      </c>
      <c r="BB60" s="278">
        <v>0</v>
      </c>
      <c r="BC60" s="235">
        <v>0</v>
      </c>
      <c r="BD60" s="291">
        <v>2.98E-2</v>
      </c>
      <c r="BE60" s="235">
        <v>0</v>
      </c>
      <c r="BF60" s="277">
        <v>0</v>
      </c>
      <c r="BG60" s="277">
        <v>0</v>
      </c>
      <c r="BH60" s="209"/>
      <c r="BI60" s="209"/>
      <c r="BJ60" s="209"/>
      <c r="BK60" s="209"/>
      <c r="BL60" s="209"/>
      <c r="BM60" s="209"/>
      <c r="BN60" s="209"/>
      <c r="BO60" s="209"/>
      <c r="BP60" s="209"/>
      <c r="BQ60" s="209"/>
      <c r="BR60" s="209"/>
      <c r="BS60" s="209"/>
      <c r="BT60" s="209"/>
      <c r="BU60" s="209"/>
      <c r="BV60" s="209"/>
      <c r="BW60" s="209"/>
      <c r="BX60" s="209"/>
      <c r="BY60" s="209"/>
      <c r="BZ60" s="209"/>
      <c r="CA60" s="209"/>
      <c r="CB60" s="209"/>
      <c r="CC60" s="209"/>
      <c r="CD60" s="209"/>
      <c r="CE60" s="209"/>
      <c r="CF60" s="209"/>
      <c r="CG60" s="209"/>
      <c r="CH60" s="209"/>
      <c r="CI60" s="209"/>
      <c r="CJ60" s="209"/>
      <c r="CK60" s="209"/>
      <c r="CL60" s="209"/>
      <c r="CM60" s="209"/>
      <c r="CN60" s="209"/>
      <c r="CO60" s="209"/>
      <c r="CP60" s="209"/>
      <c r="CQ60" s="209"/>
      <c r="CR60" s="209"/>
      <c r="CS60" s="209"/>
      <c r="CT60" s="209"/>
      <c r="CU60" s="209"/>
      <c r="CV60" s="209"/>
      <c r="CW60" s="209"/>
      <c r="CX60" s="209"/>
      <c r="CY60" s="209"/>
      <c r="CZ60" s="209"/>
      <c r="DA60" s="209"/>
      <c r="DB60" s="209"/>
      <c r="DC60" s="209"/>
      <c r="DD60" s="209"/>
      <c r="DE60" s="209"/>
      <c r="DF60" s="209"/>
      <c r="DG60" s="209"/>
      <c r="DH60" s="209"/>
      <c r="DI60" s="209"/>
      <c r="DJ60" s="209"/>
      <c r="DK60" s="209"/>
      <c r="DL60" s="209"/>
      <c r="DM60" s="209"/>
      <c r="DN60" s="209"/>
      <c r="DO60" s="209"/>
      <c r="DP60" s="209"/>
      <c r="DQ60" s="209"/>
      <c r="DR60" s="209"/>
      <c r="DS60" s="209"/>
      <c r="DT60" s="209"/>
      <c r="DU60" s="209"/>
      <c r="DV60" s="209"/>
      <c r="DW60" s="209"/>
      <c r="DX60" s="209"/>
      <c r="DY60" s="209"/>
      <c r="DZ60" s="209"/>
      <c r="EA60" s="209"/>
      <c r="EB60" s="209"/>
      <c r="EC60" s="209"/>
      <c r="ED60" s="209"/>
      <c r="EE60" s="209"/>
      <c r="EF60" s="209"/>
      <c r="EG60" s="209"/>
      <c r="EH60" s="209"/>
      <c r="EI60" s="209"/>
      <c r="EJ60" s="209"/>
      <c r="EK60" s="209"/>
      <c r="EL60" s="209"/>
      <c r="EM60" s="209"/>
      <c r="EN60" s="209"/>
      <c r="EO60" s="209"/>
      <c r="EP60" s="209"/>
      <c r="EQ60" s="209"/>
      <c r="ER60" s="209"/>
      <c r="ES60" s="209"/>
      <c r="ET60" s="209"/>
      <c r="EU60" s="209"/>
      <c r="EV60" s="209"/>
      <c r="EW60" s="209"/>
      <c r="EX60" s="209"/>
      <c r="EY60" s="209"/>
      <c r="EZ60" s="209"/>
      <c r="FA60" s="209"/>
      <c r="FB60" s="209"/>
      <c r="FC60" s="209"/>
      <c r="FD60" s="209"/>
      <c r="FE60" s="209"/>
      <c r="FF60" s="209"/>
      <c r="FG60" s="209"/>
      <c r="FH60" s="209"/>
      <c r="FI60" s="209"/>
      <c r="FJ60" s="209"/>
      <c r="FK60" s="209"/>
      <c r="FL60" s="209"/>
      <c r="FM60" s="209"/>
      <c r="FN60" s="209"/>
      <c r="FO60" s="209"/>
      <c r="FP60" s="209"/>
      <c r="FQ60" s="209"/>
      <c r="FR60" s="209"/>
      <c r="FS60" s="209"/>
      <c r="FT60" s="209"/>
      <c r="FU60" s="209"/>
      <c r="FV60" s="209"/>
      <c r="FW60" s="209"/>
      <c r="FX60" s="209"/>
      <c r="FY60" s="209"/>
      <c r="FZ60" s="209"/>
      <c r="GA60" s="209"/>
      <c r="GB60" s="209"/>
      <c r="GC60" s="209"/>
      <c r="GD60" s="209"/>
      <c r="GE60" s="209"/>
      <c r="GF60" s="209"/>
      <c r="GG60" s="209"/>
      <c r="GH60" s="209"/>
      <c r="GI60" s="209"/>
      <c r="GJ60" s="209"/>
      <c r="GK60" s="209"/>
      <c r="GL60" s="209"/>
      <c r="GM60" s="209"/>
      <c r="GN60" s="209"/>
      <c r="GO60" s="209"/>
      <c r="GP60" s="209"/>
      <c r="GQ60" s="209"/>
      <c r="GR60" s="209"/>
      <c r="GS60" s="209"/>
      <c r="GT60" s="209"/>
      <c r="GU60" s="209"/>
      <c r="GV60" s="209"/>
      <c r="GW60" s="209"/>
      <c r="GX60" s="209"/>
      <c r="GY60" s="209"/>
      <c r="GZ60" s="209"/>
      <c r="HA60" s="209"/>
      <c r="HB60" s="209"/>
      <c r="HC60" s="209"/>
      <c r="HD60" s="209"/>
      <c r="HE60" s="209"/>
      <c r="HF60" s="209"/>
      <c r="HG60" s="209"/>
      <c r="HH60" s="209"/>
      <c r="HI60" s="209"/>
      <c r="HJ60" s="209"/>
      <c r="HK60" s="209"/>
      <c r="HL60" s="209"/>
      <c r="HM60" s="209"/>
      <c r="HN60" s="209"/>
      <c r="HO60" s="209"/>
      <c r="HP60" s="209"/>
      <c r="HQ60" s="209"/>
      <c r="HR60" s="209"/>
      <c r="HS60" s="209"/>
      <c r="HT60" s="209"/>
      <c r="HU60" s="209"/>
      <c r="HV60" s="209"/>
      <c r="HW60" s="209"/>
      <c r="HX60" s="209"/>
      <c r="HY60" s="209"/>
      <c r="HZ60" s="209"/>
      <c r="IA60" s="209"/>
      <c r="IB60" s="209"/>
      <c r="IC60" s="209"/>
      <c r="ID60" s="209"/>
      <c r="IE60" s="209"/>
      <c r="IF60" s="209"/>
      <c r="IG60" s="209"/>
      <c r="IH60" s="209"/>
      <c r="II60" s="209"/>
      <c r="IJ60" s="209"/>
      <c r="IK60" s="209"/>
      <c r="IL60" s="209"/>
      <c r="IM60" s="209"/>
      <c r="IN60" s="209"/>
      <c r="IO60" s="209"/>
      <c r="IP60" s="209"/>
      <c r="IQ60" s="209"/>
      <c r="IR60" s="209"/>
      <c r="IS60" s="209"/>
      <c r="IT60" s="209"/>
      <c r="IU60" s="209"/>
      <c r="IV60" s="209"/>
    </row>
    <row r="61" spans="1:256" s="210" customFormat="1" ht="12" customHeight="1" x14ac:dyDescent="0.25">
      <c r="A61" s="203" t="s">
        <v>227</v>
      </c>
      <c r="B61" s="319">
        <v>0</v>
      </c>
      <c r="C61" s="319"/>
      <c r="D61" s="319">
        <v>0</v>
      </c>
      <c r="E61" s="319"/>
      <c r="F61" s="319">
        <v>0</v>
      </c>
      <c r="G61" s="319" t="s">
        <v>202</v>
      </c>
      <c r="H61" s="319"/>
      <c r="I61" s="319"/>
      <c r="J61" s="319">
        <v>0</v>
      </c>
      <c r="K61" s="319" t="s">
        <v>202</v>
      </c>
      <c r="L61" s="319"/>
      <c r="M61" s="319"/>
      <c r="N61" s="319"/>
      <c r="O61" s="319"/>
      <c r="P61" s="319"/>
      <c r="Q61" s="319"/>
      <c r="R61" s="319">
        <v>0</v>
      </c>
      <c r="S61" s="319" t="s">
        <v>202</v>
      </c>
      <c r="T61" s="319">
        <v>0</v>
      </c>
      <c r="U61" s="319"/>
      <c r="V61" s="332">
        <v>0</v>
      </c>
      <c r="W61" s="333"/>
      <c r="X61" s="290">
        <v>0</v>
      </c>
      <c r="Y61" s="247">
        <v>0</v>
      </c>
      <c r="Z61" s="235">
        <v>0</v>
      </c>
      <c r="AA61" s="247">
        <v>0</v>
      </c>
      <c r="AB61" s="235">
        <v>0</v>
      </c>
      <c r="AC61" s="247" t="s">
        <v>202</v>
      </c>
      <c r="AD61" s="235" t="s">
        <v>202</v>
      </c>
      <c r="AE61" s="235" t="s">
        <v>202</v>
      </c>
      <c r="AF61" s="235">
        <v>0</v>
      </c>
      <c r="AG61" s="247" t="s">
        <v>202</v>
      </c>
      <c r="AH61" s="235" t="s">
        <v>202</v>
      </c>
      <c r="AI61" s="247" t="s">
        <v>202</v>
      </c>
      <c r="AJ61" s="235">
        <v>0</v>
      </c>
      <c r="AK61" s="247" t="s">
        <v>202</v>
      </c>
      <c r="AL61" s="235">
        <v>0</v>
      </c>
      <c r="AM61" s="247" t="s">
        <v>202</v>
      </c>
      <c r="AN61" s="235">
        <v>0</v>
      </c>
      <c r="AO61" s="247" t="s">
        <v>202</v>
      </c>
      <c r="AP61" s="235" t="s">
        <v>202</v>
      </c>
      <c r="AQ61" s="235" t="s">
        <v>202</v>
      </c>
      <c r="AR61" s="235" t="s">
        <v>202</v>
      </c>
      <c r="AS61" s="235" t="s">
        <v>202</v>
      </c>
      <c r="AT61" s="235">
        <v>0</v>
      </c>
      <c r="AU61" s="235" t="s">
        <v>202</v>
      </c>
      <c r="AV61" s="278">
        <v>0</v>
      </c>
      <c r="AW61" s="235" t="s">
        <v>202</v>
      </c>
      <c r="AX61" s="278">
        <v>0</v>
      </c>
      <c r="AY61" s="235">
        <v>0</v>
      </c>
      <c r="AZ61" s="278">
        <v>0</v>
      </c>
      <c r="BA61" s="235">
        <v>0</v>
      </c>
      <c r="BB61" s="278">
        <v>0</v>
      </c>
      <c r="BC61" s="235">
        <v>0</v>
      </c>
      <c r="BD61" s="291">
        <v>0</v>
      </c>
      <c r="BE61" s="235">
        <v>0</v>
      </c>
      <c r="BF61" s="277">
        <v>0</v>
      </c>
      <c r="BG61" s="277">
        <v>0</v>
      </c>
      <c r="BH61" s="209"/>
      <c r="BI61" s="209"/>
      <c r="BJ61" s="209"/>
      <c r="BK61" s="209"/>
      <c r="BL61" s="209"/>
      <c r="BM61" s="209"/>
      <c r="BN61" s="209"/>
      <c r="BO61" s="209"/>
      <c r="BP61" s="209"/>
      <c r="BQ61" s="209"/>
      <c r="BR61" s="209"/>
      <c r="BS61" s="209"/>
      <c r="BT61" s="209"/>
      <c r="BU61" s="209"/>
      <c r="BV61" s="209"/>
      <c r="BW61" s="209"/>
      <c r="BX61" s="209"/>
      <c r="BY61" s="209"/>
      <c r="BZ61" s="209"/>
      <c r="CA61" s="209"/>
      <c r="CB61" s="209"/>
      <c r="CC61" s="209"/>
      <c r="CD61" s="209"/>
      <c r="CE61" s="209"/>
      <c r="CF61" s="209"/>
      <c r="CG61" s="209"/>
      <c r="CH61" s="209"/>
      <c r="CI61" s="209"/>
      <c r="CJ61" s="209"/>
      <c r="CK61" s="209"/>
      <c r="CL61" s="209"/>
      <c r="CM61" s="209"/>
      <c r="CN61" s="209"/>
      <c r="CO61" s="209"/>
      <c r="CP61" s="209"/>
      <c r="CQ61" s="209"/>
      <c r="CR61" s="209"/>
      <c r="CS61" s="209"/>
      <c r="CT61" s="209"/>
      <c r="CU61" s="209"/>
      <c r="CV61" s="209"/>
      <c r="CW61" s="209"/>
      <c r="CX61" s="209"/>
      <c r="CY61" s="209"/>
      <c r="CZ61" s="209"/>
      <c r="DA61" s="209"/>
      <c r="DB61" s="209"/>
      <c r="DC61" s="209"/>
      <c r="DD61" s="209"/>
      <c r="DE61" s="209"/>
      <c r="DF61" s="209"/>
      <c r="DG61" s="209"/>
      <c r="DH61" s="209"/>
      <c r="DI61" s="209"/>
      <c r="DJ61" s="209"/>
      <c r="DK61" s="209"/>
      <c r="DL61" s="209"/>
      <c r="DM61" s="209"/>
      <c r="DN61" s="209"/>
      <c r="DO61" s="209"/>
      <c r="DP61" s="209"/>
      <c r="DQ61" s="209"/>
      <c r="DR61" s="209"/>
      <c r="DS61" s="209"/>
      <c r="DT61" s="209"/>
      <c r="DU61" s="209"/>
      <c r="DV61" s="209"/>
      <c r="DW61" s="209"/>
      <c r="DX61" s="209"/>
      <c r="DY61" s="209"/>
      <c r="DZ61" s="209"/>
      <c r="EA61" s="209"/>
      <c r="EB61" s="209"/>
      <c r="EC61" s="209"/>
      <c r="ED61" s="209"/>
      <c r="EE61" s="209"/>
      <c r="EF61" s="209"/>
      <c r="EG61" s="209"/>
      <c r="EH61" s="209"/>
      <c r="EI61" s="209"/>
      <c r="EJ61" s="209"/>
      <c r="EK61" s="209"/>
      <c r="EL61" s="209"/>
      <c r="EM61" s="209"/>
      <c r="EN61" s="209"/>
      <c r="EO61" s="209"/>
      <c r="EP61" s="209"/>
      <c r="EQ61" s="209"/>
      <c r="ER61" s="209"/>
      <c r="ES61" s="209"/>
      <c r="ET61" s="209"/>
      <c r="EU61" s="209"/>
      <c r="EV61" s="209"/>
      <c r="EW61" s="209"/>
      <c r="EX61" s="209"/>
      <c r="EY61" s="209"/>
      <c r="EZ61" s="209"/>
      <c r="FA61" s="209"/>
      <c r="FB61" s="209"/>
      <c r="FC61" s="209"/>
      <c r="FD61" s="209"/>
      <c r="FE61" s="209"/>
      <c r="FF61" s="209"/>
      <c r="FG61" s="209"/>
      <c r="FH61" s="209"/>
      <c r="FI61" s="209"/>
      <c r="FJ61" s="209"/>
      <c r="FK61" s="209"/>
      <c r="FL61" s="209"/>
      <c r="FM61" s="209"/>
      <c r="FN61" s="209"/>
      <c r="FO61" s="209"/>
      <c r="FP61" s="209"/>
      <c r="FQ61" s="209"/>
      <c r="FR61" s="209"/>
      <c r="FS61" s="209"/>
      <c r="FT61" s="209"/>
      <c r="FU61" s="209"/>
      <c r="FV61" s="209"/>
      <c r="FW61" s="209"/>
      <c r="FX61" s="209"/>
      <c r="FY61" s="209"/>
      <c r="FZ61" s="209"/>
      <c r="GA61" s="209"/>
      <c r="GB61" s="209"/>
      <c r="GC61" s="209"/>
      <c r="GD61" s="209"/>
      <c r="GE61" s="209"/>
      <c r="GF61" s="209"/>
      <c r="GG61" s="209"/>
      <c r="GH61" s="209"/>
      <c r="GI61" s="209"/>
      <c r="GJ61" s="209"/>
      <c r="GK61" s="209"/>
      <c r="GL61" s="209"/>
      <c r="GM61" s="209"/>
      <c r="GN61" s="209"/>
      <c r="GO61" s="209"/>
      <c r="GP61" s="209"/>
      <c r="GQ61" s="209"/>
      <c r="GR61" s="209"/>
      <c r="GS61" s="209"/>
      <c r="GT61" s="209"/>
      <c r="GU61" s="209"/>
      <c r="GV61" s="209"/>
      <c r="GW61" s="209"/>
      <c r="GX61" s="209"/>
      <c r="GY61" s="209"/>
      <c r="GZ61" s="209"/>
      <c r="HA61" s="209"/>
      <c r="HB61" s="209"/>
      <c r="HC61" s="209"/>
      <c r="HD61" s="209"/>
      <c r="HE61" s="209"/>
      <c r="HF61" s="209"/>
      <c r="HG61" s="209"/>
      <c r="HH61" s="209"/>
      <c r="HI61" s="209"/>
      <c r="HJ61" s="209"/>
      <c r="HK61" s="209"/>
      <c r="HL61" s="209"/>
      <c r="HM61" s="209"/>
      <c r="HN61" s="209"/>
      <c r="HO61" s="209"/>
      <c r="HP61" s="209"/>
      <c r="HQ61" s="209"/>
      <c r="HR61" s="209"/>
      <c r="HS61" s="209"/>
      <c r="HT61" s="209"/>
      <c r="HU61" s="209"/>
      <c r="HV61" s="209"/>
      <c r="HW61" s="209"/>
      <c r="HX61" s="209"/>
      <c r="HY61" s="209"/>
      <c r="HZ61" s="209"/>
      <c r="IA61" s="209"/>
      <c r="IB61" s="209"/>
      <c r="IC61" s="209"/>
      <c r="ID61" s="209"/>
      <c r="IE61" s="209"/>
      <c r="IF61" s="209"/>
      <c r="IG61" s="209"/>
      <c r="IH61" s="209"/>
      <c r="II61" s="209"/>
      <c r="IJ61" s="209"/>
      <c r="IK61" s="209"/>
      <c r="IL61" s="209"/>
      <c r="IM61" s="209"/>
      <c r="IN61" s="209"/>
      <c r="IO61" s="209"/>
      <c r="IP61" s="209"/>
      <c r="IQ61" s="209"/>
      <c r="IR61" s="209"/>
      <c r="IS61" s="209"/>
      <c r="IT61" s="209"/>
      <c r="IU61" s="209"/>
      <c r="IV61" s="209"/>
    </row>
    <row r="62" spans="1:256" s="210" customFormat="1" ht="12" customHeight="1" x14ac:dyDescent="0.25">
      <c r="A62" s="203" t="s">
        <v>62</v>
      </c>
      <c r="B62" s="319">
        <v>0</v>
      </c>
      <c r="C62" s="319"/>
      <c r="D62" s="319">
        <v>0</v>
      </c>
      <c r="E62" s="319"/>
      <c r="F62" s="319">
        <v>0</v>
      </c>
      <c r="G62" s="319" t="s">
        <v>202</v>
      </c>
      <c r="H62" s="319"/>
      <c r="I62" s="319"/>
      <c r="J62" s="319">
        <v>0.01</v>
      </c>
      <c r="K62" s="319" t="s">
        <v>202</v>
      </c>
      <c r="L62" s="319"/>
      <c r="M62" s="319"/>
      <c r="N62" s="319"/>
      <c r="O62" s="319"/>
      <c r="P62" s="319"/>
      <c r="Q62" s="319"/>
      <c r="R62" s="319">
        <v>0.01</v>
      </c>
      <c r="S62" s="319" t="s">
        <v>202</v>
      </c>
      <c r="T62" s="319">
        <v>0</v>
      </c>
      <c r="U62" s="319"/>
      <c r="V62" s="332">
        <v>0</v>
      </c>
      <c r="W62" s="333"/>
      <c r="X62" s="290">
        <v>0</v>
      </c>
      <c r="Y62" s="247">
        <v>0</v>
      </c>
      <c r="Z62" s="235">
        <v>0</v>
      </c>
      <c r="AA62" s="247">
        <v>0</v>
      </c>
      <c r="AB62" s="235">
        <v>0</v>
      </c>
      <c r="AC62" s="247" t="s">
        <v>202</v>
      </c>
      <c r="AD62" s="235">
        <v>0.5</v>
      </c>
      <c r="AE62" s="235" t="s">
        <v>202</v>
      </c>
      <c r="AF62" s="235">
        <v>0</v>
      </c>
      <c r="AG62" s="247" t="s">
        <v>202</v>
      </c>
      <c r="AH62" s="235" t="s">
        <v>202</v>
      </c>
      <c r="AI62" s="247" t="s">
        <v>202</v>
      </c>
      <c r="AJ62" s="235">
        <v>0</v>
      </c>
      <c r="AK62" s="247" t="s">
        <v>202</v>
      </c>
      <c r="AL62" s="235">
        <v>0</v>
      </c>
      <c r="AM62" s="247" t="s">
        <v>202</v>
      </c>
      <c r="AN62" s="235">
        <v>0</v>
      </c>
      <c r="AO62" s="247" t="s">
        <v>202</v>
      </c>
      <c r="AP62" s="235">
        <v>0</v>
      </c>
      <c r="AQ62" s="235" t="s">
        <v>202</v>
      </c>
      <c r="AR62" s="235">
        <v>0</v>
      </c>
      <c r="AS62" s="235" t="s">
        <v>202</v>
      </c>
      <c r="AT62" s="235">
        <v>0</v>
      </c>
      <c r="AU62" s="235" t="s">
        <v>202</v>
      </c>
      <c r="AV62" s="278">
        <v>0</v>
      </c>
      <c r="AW62" s="235" t="s">
        <v>202</v>
      </c>
      <c r="AX62" s="278">
        <v>0</v>
      </c>
      <c r="AY62" s="235">
        <v>0</v>
      </c>
      <c r="AZ62" s="278">
        <v>0</v>
      </c>
      <c r="BA62" s="235">
        <v>0</v>
      </c>
      <c r="BB62" s="278">
        <v>0</v>
      </c>
      <c r="BC62" s="235">
        <v>0</v>
      </c>
      <c r="BD62" s="291">
        <v>0</v>
      </c>
      <c r="BE62" s="235">
        <v>0</v>
      </c>
      <c r="BF62" s="277">
        <v>0</v>
      </c>
      <c r="BG62" s="277">
        <v>0</v>
      </c>
      <c r="BH62" s="209"/>
      <c r="BI62" s="209"/>
      <c r="BJ62" s="209"/>
      <c r="BK62" s="209"/>
      <c r="BL62" s="209"/>
      <c r="BM62" s="209"/>
      <c r="BN62" s="209"/>
      <c r="BO62" s="209"/>
      <c r="BP62" s="209"/>
      <c r="BQ62" s="209"/>
      <c r="BR62" s="209"/>
      <c r="BS62" s="209"/>
      <c r="BT62" s="209"/>
      <c r="BU62" s="209"/>
      <c r="BV62" s="209"/>
      <c r="BW62" s="209"/>
      <c r="BX62" s="209"/>
      <c r="BY62" s="209"/>
      <c r="BZ62" s="209"/>
      <c r="CA62" s="209"/>
      <c r="CB62" s="209"/>
      <c r="CC62" s="209"/>
      <c r="CD62" s="209"/>
      <c r="CE62" s="209"/>
      <c r="CF62" s="209"/>
      <c r="CG62" s="209"/>
      <c r="CH62" s="209"/>
      <c r="CI62" s="209"/>
      <c r="CJ62" s="209"/>
      <c r="CK62" s="209"/>
      <c r="CL62" s="209"/>
      <c r="CM62" s="209"/>
      <c r="CN62" s="209"/>
      <c r="CO62" s="209"/>
      <c r="CP62" s="209"/>
      <c r="CQ62" s="209"/>
      <c r="CR62" s="209"/>
      <c r="CS62" s="209"/>
      <c r="CT62" s="209"/>
      <c r="CU62" s="209"/>
      <c r="CV62" s="209"/>
      <c r="CW62" s="209"/>
      <c r="CX62" s="209"/>
      <c r="CY62" s="209"/>
      <c r="CZ62" s="209"/>
      <c r="DA62" s="209"/>
      <c r="DB62" s="209"/>
      <c r="DC62" s="209"/>
      <c r="DD62" s="209"/>
      <c r="DE62" s="209"/>
      <c r="DF62" s="209"/>
      <c r="DG62" s="209"/>
      <c r="DH62" s="209"/>
      <c r="DI62" s="209"/>
      <c r="DJ62" s="209"/>
      <c r="DK62" s="209"/>
      <c r="DL62" s="209"/>
      <c r="DM62" s="209"/>
      <c r="DN62" s="209"/>
      <c r="DO62" s="209"/>
      <c r="DP62" s="209"/>
      <c r="DQ62" s="209"/>
      <c r="DR62" s="209"/>
      <c r="DS62" s="209"/>
      <c r="DT62" s="209"/>
      <c r="DU62" s="209"/>
      <c r="DV62" s="209"/>
      <c r="DW62" s="209"/>
      <c r="DX62" s="209"/>
      <c r="DY62" s="209"/>
      <c r="DZ62" s="209"/>
      <c r="EA62" s="209"/>
      <c r="EB62" s="209"/>
      <c r="EC62" s="209"/>
      <c r="ED62" s="209"/>
      <c r="EE62" s="209"/>
      <c r="EF62" s="209"/>
      <c r="EG62" s="209"/>
      <c r="EH62" s="209"/>
      <c r="EI62" s="209"/>
      <c r="EJ62" s="209"/>
      <c r="EK62" s="209"/>
      <c r="EL62" s="209"/>
      <c r="EM62" s="209"/>
      <c r="EN62" s="209"/>
      <c r="EO62" s="209"/>
      <c r="EP62" s="209"/>
      <c r="EQ62" s="209"/>
      <c r="ER62" s="209"/>
      <c r="ES62" s="209"/>
      <c r="ET62" s="209"/>
      <c r="EU62" s="209"/>
      <c r="EV62" s="209"/>
      <c r="EW62" s="209"/>
      <c r="EX62" s="209"/>
      <c r="EY62" s="209"/>
      <c r="EZ62" s="209"/>
      <c r="FA62" s="209"/>
      <c r="FB62" s="209"/>
      <c r="FC62" s="209"/>
      <c r="FD62" s="209"/>
      <c r="FE62" s="209"/>
      <c r="FF62" s="209"/>
      <c r="FG62" s="209"/>
      <c r="FH62" s="209"/>
      <c r="FI62" s="209"/>
      <c r="FJ62" s="209"/>
      <c r="FK62" s="209"/>
      <c r="FL62" s="209"/>
      <c r="FM62" s="209"/>
      <c r="FN62" s="209"/>
      <c r="FO62" s="209"/>
      <c r="FP62" s="209"/>
      <c r="FQ62" s="209"/>
      <c r="FR62" s="209"/>
      <c r="FS62" s="209"/>
      <c r="FT62" s="209"/>
      <c r="FU62" s="209"/>
      <c r="FV62" s="209"/>
      <c r="FW62" s="209"/>
      <c r="FX62" s="209"/>
      <c r="FY62" s="209"/>
      <c r="FZ62" s="209"/>
      <c r="GA62" s="209"/>
      <c r="GB62" s="209"/>
      <c r="GC62" s="209"/>
      <c r="GD62" s="209"/>
      <c r="GE62" s="209"/>
      <c r="GF62" s="209"/>
      <c r="GG62" s="209"/>
      <c r="GH62" s="209"/>
      <c r="GI62" s="209"/>
      <c r="GJ62" s="209"/>
      <c r="GK62" s="209"/>
      <c r="GL62" s="209"/>
      <c r="GM62" s="209"/>
      <c r="GN62" s="209"/>
      <c r="GO62" s="209"/>
      <c r="GP62" s="209"/>
      <c r="GQ62" s="209"/>
      <c r="GR62" s="209"/>
      <c r="GS62" s="209"/>
      <c r="GT62" s="209"/>
      <c r="GU62" s="209"/>
      <c r="GV62" s="209"/>
      <c r="GW62" s="209"/>
      <c r="GX62" s="209"/>
      <c r="GY62" s="209"/>
      <c r="GZ62" s="209"/>
      <c r="HA62" s="209"/>
      <c r="HB62" s="209"/>
      <c r="HC62" s="209"/>
      <c r="HD62" s="209"/>
      <c r="HE62" s="209"/>
      <c r="HF62" s="209"/>
      <c r="HG62" s="209"/>
      <c r="HH62" s="209"/>
      <c r="HI62" s="209"/>
      <c r="HJ62" s="209"/>
      <c r="HK62" s="209"/>
      <c r="HL62" s="209"/>
      <c r="HM62" s="209"/>
      <c r="HN62" s="209"/>
      <c r="HO62" s="209"/>
      <c r="HP62" s="209"/>
      <c r="HQ62" s="209"/>
      <c r="HR62" s="209"/>
      <c r="HS62" s="209"/>
      <c r="HT62" s="209"/>
      <c r="HU62" s="209"/>
      <c r="HV62" s="209"/>
      <c r="HW62" s="209"/>
      <c r="HX62" s="209"/>
      <c r="HY62" s="209"/>
      <c r="HZ62" s="209"/>
      <c r="IA62" s="209"/>
      <c r="IB62" s="209"/>
      <c r="IC62" s="209"/>
      <c r="ID62" s="209"/>
      <c r="IE62" s="209"/>
      <c r="IF62" s="209"/>
      <c r="IG62" s="209"/>
      <c r="IH62" s="209"/>
      <c r="II62" s="209"/>
      <c r="IJ62" s="209"/>
      <c r="IK62" s="209"/>
      <c r="IL62" s="209"/>
      <c r="IM62" s="209"/>
      <c r="IN62" s="209"/>
      <c r="IO62" s="209"/>
      <c r="IP62" s="209"/>
      <c r="IQ62" s="209"/>
      <c r="IR62" s="209"/>
      <c r="IS62" s="209"/>
      <c r="IT62" s="209"/>
      <c r="IU62" s="209"/>
      <c r="IV62" s="209"/>
    </row>
    <row r="63" spans="1:256" s="210" customFormat="1" ht="12" customHeight="1" x14ac:dyDescent="0.25">
      <c r="A63" s="203" t="s">
        <v>60</v>
      </c>
      <c r="B63" s="319">
        <v>0</v>
      </c>
      <c r="C63" s="319"/>
      <c r="D63" s="319">
        <v>0</v>
      </c>
      <c r="E63" s="319"/>
      <c r="F63" s="319">
        <v>0</v>
      </c>
      <c r="G63" s="319" t="s">
        <v>202</v>
      </c>
      <c r="H63" s="319"/>
      <c r="I63" s="319"/>
      <c r="J63" s="319">
        <v>0.01</v>
      </c>
      <c r="K63" s="319" t="s">
        <v>202</v>
      </c>
      <c r="L63" s="319"/>
      <c r="M63" s="319"/>
      <c r="N63" s="319"/>
      <c r="O63" s="319"/>
      <c r="P63" s="319"/>
      <c r="Q63" s="319"/>
      <c r="R63" s="319">
        <v>0.01</v>
      </c>
      <c r="S63" s="319" t="s">
        <v>202</v>
      </c>
      <c r="T63" s="319">
        <v>0</v>
      </c>
      <c r="U63" s="319"/>
      <c r="V63" s="332">
        <v>0</v>
      </c>
      <c r="W63" s="333"/>
      <c r="X63" s="290">
        <v>0</v>
      </c>
      <c r="Y63" s="247">
        <v>0</v>
      </c>
      <c r="Z63" s="235">
        <v>0.01</v>
      </c>
      <c r="AA63" s="247">
        <v>0</v>
      </c>
      <c r="AB63" s="235">
        <v>0</v>
      </c>
      <c r="AC63" s="247" t="s">
        <v>202</v>
      </c>
      <c r="AD63" s="235">
        <v>0</v>
      </c>
      <c r="AE63" s="235" t="s">
        <v>202</v>
      </c>
      <c r="AF63" s="235">
        <v>0.5</v>
      </c>
      <c r="AG63" s="247" t="s">
        <v>202</v>
      </c>
      <c r="AH63" s="235">
        <v>0</v>
      </c>
      <c r="AI63" s="247" t="s">
        <v>202</v>
      </c>
      <c r="AJ63" s="235">
        <v>0</v>
      </c>
      <c r="AK63" s="247" t="s">
        <v>202</v>
      </c>
      <c r="AL63" s="235">
        <v>0</v>
      </c>
      <c r="AM63" s="247" t="s">
        <v>202</v>
      </c>
      <c r="AN63" s="235">
        <v>0</v>
      </c>
      <c r="AO63" s="247" t="s">
        <v>202</v>
      </c>
      <c r="AP63" s="235">
        <v>0</v>
      </c>
      <c r="AQ63" s="235" t="s">
        <v>202</v>
      </c>
      <c r="AR63" s="235">
        <v>0</v>
      </c>
      <c r="AS63" s="235" t="s">
        <v>202</v>
      </c>
      <c r="AT63" s="235">
        <v>0</v>
      </c>
      <c r="AU63" s="235" t="s">
        <v>202</v>
      </c>
      <c r="AV63" s="278">
        <v>0</v>
      </c>
      <c r="AW63" s="235" t="s">
        <v>202</v>
      </c>
      <c r="AX63" s="278">
        <v>0</v>
      </c>
      <c r="AY63" s="235">
        <v>0</v>
      </c>
      <c r="AZ63" s="278">
        <v>0</v>
      </c>
      <c r="BA63" s="235">
        <v>0</v>
      </c>
      <c r="BB63" s="278">
        <v>0</v>
      </c>
      <c r="BC63" s="235">
        <v>0</v>
      </c>
      <c r="BD63" s="291">
        <v>0</v>
      </c>
      <c r="BE63" s="235">
        <v>0</v>
      </c>
      <c r="BF63" s="277">
        <v>0</v>
      </c>
      <c r="BG63" s="277">
        <v>0</v>
      </c>
      <c r="BH63" s="209"/>
      <c r="BI63" s="209"/>
      <c r="BJ63" s="209"/>
      <c r="BK63" s="209"/>
      <c r="BL63" s="209"/>
      <c r="BM63" s="209"/>
      <c r="BN63" s="209"/>
      <c r="BO63" s="209"/>
      <c r="BP63" s="209"/>
      <c r="BQ63" s="209"/>
      <c r="BR63" s="209"/>
      <c r="BS63" s="209"/>
      <c r="BT63" s="209"/>
      <c r="BU63" s="209"/>
      <c r="BV63" s="209"/>
      <c r="BW63" s="209"/>
      <c r="BX63" s="209"/>
      <c r="BY63" s="209"/>
      <c r="BZ63" s="209"/>
      <c r="CA63" s="209"/>
      <c r="CB63" s="209"/>
      <c r="CC63" s="209"/>
      <c r="CD63" s="209"/>
      <c r="CE63" s="209"/>
      <c r="CF63" s="209"/>
      <c r="CG63" s="209"/>
      <c r="CH63" s="209"/>
      <c r="CI63" s="209"/>
      <c r="CJ63" s="209"/>
      <c r="CK63" s="209"/>
      <c r="CL63" s="209"/>
      <c r="CM63" s="209"/>
      <c r="CN63" s="209"/>
      <c r="CO63" s="209"/>
      <c r="CP63" s="209"/>
      <c r="CQ63" s="209"/>
      <c r="CR63" s="209"/>
      <c r="CS63" s="209"/>
      <c r="CT63" s="209"/>
      <c r="CU63" s="209"/>
      <c r="CV63" s="209"/>
      <c r="CW63" s="209"/>
      <c r="CX63" s="209"/>
      <c r="CY63" s="209"/>
      <c r="CZ63" s="209"/>
      <c r="DA63" s="209"/>
      <c r="DB63" s="209"/>
      <c r="DC63" s="209"/>
      <c r="DD63" s="209"/>
      <c r="DE63" s="209"/>
      <c r="DF63" s="209"/>
      <c r="DG63" s="209"/>
      <c r="DH63" s="209"/>
      <c r="DI63" s="209"/>
      <c r="DJ63" s="209"/>
      <c r="DK63" s="209"/>
      <c r="DL63" s="209"/>
      <c r="DM63" s="209"/>
      <c r="DN63" s="209"/>
      <c r="DO63" s="209"/>
      <c r="DP63" s="209"/>
      <c r="DQ63" s="209"/>
      <c r="DR63" s="209"/>
      <c r="DS63" s="209"/>
      <c r="DT63" s="209"/>
      <c r="DU63" s="209"/>
      <c r="DV63" s="209"/>
      <c r="DW63" s="209"/>
      <c r="DX63" s="209"/>
      <c r="DY63" s="209"/>
      <c r="DZ63" s="209"/>
      <c r="EA63" s="209"/>
      <c r="EB63" s="209"/>
      <c r="EC63" s="209"/>
      <c r="ED63" s="209"/>
      <c r="EE63" s="209"/>
      <c r="EF63" s="209"/>
      <c r="EG63" s="209"/>
      <c r="EH63" s="209"/>
      <c r="EI63" s="209"/>
      <c r="EJ63" s="209"/>
      <c r="EK63" s="209"/>
      <c r="EL63" s="209"/>
      <c r="EM63" s="209"/>
      <c r="EN63" s="209"/>
      <c r="EO63" s="209"/>
      <c r="EP63" s="209"/>
      <c r="EQ63" s="209"/>
      <c r="ER63" s="209"/>
      <c r="ES63" s="209"/>
      <c r="ET63" s="209"/>
      <c r="EU63" s="209"/>
      <c r="EV63" s="209"/>
      <c r="EW63" s="209"/>
      <c r="EX63" s="209"/>
      <c r="EY63" s="209"/>
      <c r="EZ63" s="209"/>
      <c r="FA63" s="209"/>
      <c r="FB63" s="209"/>
      <c r="FC63" s="209"/>
      <c r="FD63" s="209"/>
      <c r="FE63" s="209"/>
      <c r="FF63" s="209"/>
      <c r="FG63" s="209"/>
      <c r="FH63" s="209"/>
      <c r="FI63" s="209"/>
      <c r="FJ63" s="209"/>
      <c r="FK63" s="209"/>
      <c r="FL63" s="209"/>
      <c r="FM63" s="209"/>
      <c r="FN63" s="209"/>
      <c r="FO63" s="209"/>
      <c r="FP63" s="209"/>
      <c r="FQ63" s="209"/>
      <c r="FR63" s="209"/>
      <c r="FS63" s="209"/>
      <c r="FT63" s="209"/>
      <c r="FU63" s="209"/>
      <c r="FV63" s="209"/>
      <c r="FW63" s="209"/>
      <c r="FX63" s="209"/>
      <c r="FY63" s="209"/>
      <c r="FZ63" s="209"/>
      <c r="GA63" s="209"/>
      <c r="GB63" s="209"/>
      <c r="GC63" s="209"/>
      <c r="GD63" s="209"/>
      <c r="GE63" s="209"/>
      <c r="GF63" s="209"/>
      <c r="GG63" s="209"/>
      <c r="GH63" s="209"/>
      <c r="GI63" s="209"/>
      <c r="GJ63" s="209"/>
      <c r="GK63" s="209"/>
      <c r="GL63" s="209"/>
      <c r="GM63" s="209"/>
      <c r="GN63" s="209"/>
      <c r="GO63" s="209"/>
      <c r="GP63" s="209"/>
      <c r="GQ63" s="209"/>
      <c r="GR63" s="209"/>
      <c r="GS63" s="209"/>
      <c r="GT63" s="209"/>
      <c r="GU63" s="209"/>
      <c r="GV63" s="209"/>
      <c r="GW63" s="209"/>
      <c r="GX63" s="209"/>
      <c r="GY63" s="209"/>
      <c r="GZ63" s="209"/>
      <c r="HA63" s="209"/>
      <c r="HB63" s="209"/>
      <c r="HC63" s="209"/>
      <c r="HD63" s="209"/>
      <c r="HE63" s="209"/>
      <c r="HF63" s="209"/>
      <c r="HG63" s="209"/>
      <c r="HH63" s="209"/>
      <c r="HI63" s="209"/>
      <c r="HJ63" s="209"/>
      <c r="HK63" s="209"/>
      <c r="HL63" s="209"/>
      <c r="HM63" s="209"/>
      <c r="HN63" s="209"/>
      <c r="HO63" s="209"/>
      <c r="HP63" s="209"/>
      <c r="HQ63" s="209"/>
      <c r="HR63" s="209"/>
      <c r="HS63" s="209"/>
      <c r="HT63" s="209"/>
      <c r="HU63" s="209"/>
      <c r="HV63" s="209"/>
      <c r="HW63" s="209"/>
      <c r="HX63" s="209"/>
      <c r="HY63" s="209"/>
      <c r="HZ63" s="209"/>
      <c r="IA63" s="209"/>
      <c r="IB63" s="209"/>
      <c r="IC63" s="209"/>
      <c r="ID63" s="209"/>
      <c r="IE63" s="209"/>
      <c r="IF63" s="209"/>
      <c r="IG63" s="209"/>
      <c r="IH63" s="209"/>
      <c r="II63" s="209"/>
      <c r="IJ63" s="209"/>
      <c r="IK63" s="209"/>
      <c r="IL63" s="209"/>
      <c r="IM63" s="209"/>
      <c r="IN63" s="209"/>
      <c r="IO63" s="209"/>
      <c r="IP63" s="209"/>
      <c r="IQ63" s="209"/>
      <c r="IR63" s="209"/>
      <c r="IS63" s="209"/>
      <c r="IT63" s="209"/>
      <c r="IU63" s="209"/>
      <c r="IV63" s="209"/>
    </row>
    <row r="64" spans="1:256" s="210" customFormat="1" ht="12" customHeight="1" x14ac:dyDescent="0.25">
      <c r="A64" s="203" t="s">
        <v>63</v>
      </c>
      <c r="B64" s="319">
        <v>0</v>
      </c>
      <c r="C64" s="319"/>
      <c r="D64" s="319">
        <v>0</v>
      </c>
      <c r="E64" s="319"/>
      <c r="F64" s="319">
        <v>0</v>
      </c>
      <c r="G64" s="319" t="s">
        <v>202</v>
      </c>
      <c r="H64" s="319"/>
      <c r="I64" s="319"/>
      <c r="J64" s="319">
        <v>0.01</v>
      </c>
      <c r="K64" s="319" t="s">
        <v>202</v>
      </c>
      <c r="L64" s="319"/>
      <c r="M64" s="319"/>
      <c r="N64" s="319"/>
      <c r="O64" s="319"/>
      <c r="P64" s="319"/>
      <c r="Q64" s="319"/>
      <c r="R64" s="319">
        <v>0.01</v>
      </c>
      <c r="S64" s="319" t="s">
        <v>202</v>
      </c>
      <c r="T64" s="319">
        <v>0</v>
      </c>
      <c r="U64" s="319"/>
      <c r="V64" s="332">
        <v>0</v>
      </c>
      <c r="W64" s="333"/>
      <c r="X64" s="290">
        <v>0</v>
      </c>
      <c r="Y64" s="247">
        <v>0</v>
      </c>
      <c r="Z64" s="235">
        <v>0</v>
      </c>
      <c r="AA64" s="247">
        <v>0</v>
      </c>
      <c r="AB64" s="235">
        <v>0</v>
      </c>
      <c r="AC64" s="247" t="s">
        <v>202</v>
      </c>
      <c r="AD64" s="235">
        <v>0</v>
      </c>
      <c r="AE64" s="235" t="s">
        <v>202</v>
      </c>
      <c r="AF64" s="235">
        <v>0</v>
      </c>
      <c r="AG64" s="247" t="s">
        <v>202</v>
      </c>
      <c r="AH64" s="235">
        <v>0.5</v>
      </c>
      <c r="AI64" s="247" t="s">
        <v>202</v>
      </c>
      <c r="AJ64" s="235">
        <v>0</v>
      </c>
      <c r="AK64" s="247" t="s">
        <v>202</v>
      </c>
      <c r="AL64" s="235">
        <v>0</v>
      </c>
      <c r="AM64" s="247" t="s">
        <v>202</v>
      </c>
      <c r="AN64" s="235">
        <v>0</v>
      </c>
      <c r="AO64" s="247" t="s">
        <v>202</v>
      </c>
      <c r="AP64" s="235">
        <v>0</v>
      </c>
      <c r="AQ64" s="235" t="s">
        <v>202</v>
      </c>
      <c r="AR64" s="235">
        <v>0.5</v>
      </c>
      <c r="AS64" s="235" t="s">
        <v>202</v>
      </c>
      <c r="AT64" s="235">
        <v>0</v>
      </c>
      <c r="AU64" s="235" t="s">
        <v>202</v>
      </c>
      <c r="AV64" s="278">
        <v>0</v>
      </c>
      <c r="AW64" s="235" t="s">
        <v>202</v>
      </c>
      <c r="AX64" s="278">
        <v>0</v>
      </c>
      <c r="AY64" s="235">
        <v>0</v>
      </c>
      <c r="AZ64" s="278">
        <v>0</v>
      </c>
      <c r="BA64" s="235">
        <v>0</v>
      </c>
      <c r="BB64" s="278">
        <v>0</v>
      </c>
      <c r="BC64" s="235">
        <v>0</v>
      </c>
      <c r="BD64" s="291">
        <v>0</v>
      </c>
      <c r="BE64" s="235">
        <v>0</v>
      </c>
      <c r="BF64" s="277">
        <v>0</v>
      </c>
      <c r="BG64" s="277">
        <v>0</v>
      </c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09"/>
      <c r="BV64" s="209"/>
      <c r="BW64" s="209"/>
      <c r="BX64" s="209"/>
      <c r="BY64" s="209"/>
      <c r="BZ64" s="209"/>
      <c r="CA64" s="209"/>
      <c r="CB64" s="209"/>
      <c r="CC64" s="209"/>
      <c r="CD64" s="209"/>
      <c r="CE64" s="209"/>
      <c r="CF64" s="209"/>
      <c r="CG64" s="209"/>
      <c r="CH64" s="209"/>
      <c r="CI64" s="209"/>
      <c r="CJ64" s="209"/>
      <c r="CK64" s="209"/>
      <c r="CL64" s="209"/>
      <c r="CM64" s="209"/>
      <c r="CN64" s="209"/>
      <c r="CO64" s="209"/>
      <c r="CP64" s="209"/>
      <c r="CQ64" s="209"/>
      <c r="CR64" s="209"/>
      <c r="CS64" s="209"/>
      <c r="CT64" s="209"/>
      <c r="CU64" s="209"/>
      <c r="CV64" s="209"/>
      <c r="CW64" s="209"/>
      <c r="CX64" s="209"/>
      <c r="CY64" s="209"/>
      <c r="CZ64" s="209"/>
      <c r="DA64" s="209"/>
      <c r="DB64" s="209"/>
      <c r="DC64" s="209"/>
      <c r="DD64" s="209"/>
      <c r="DE64" s="209"/>
      <c r="DF64" s="209"/>
      <c r="DG64" s="209"/>
      <c r="DH64" s="209"/>
      <c r="DI64" s="209"/>
      <c r="DJ64" s="209"/>
      <c r="DK64" s="209"/>
      <c r="DL64" s="209"/>
      <c r="DM64" s="209"/>
      <c r="DN64" s="209"/>
      <c r="DO64" s="209"/>
      <c r="DP64" s="209"/>
      <c r="DQ64" s="209"/>
      <c r="DR64" s="209"/>
      <c r="DS64" s="209"/>
      <c r="DT64" s="209"/>
      <c r="DU64" s="209"/>
      <c r="DV64" s="209"/>
      <c r="DW64" s="209"/>
      <c r="DX64" s="209"/>
      <c r="DY64" s="209"/>
      <c r="DZ64" s="209"/>
      <c r="EA64" s="209"/>
      <c r="EB64" s="209"/>
      <c r="EC64" s="209"/>
      <c r="ED64" s="209"/>
      <c r="EE64" s="209"/>
      <c r="EF64" s="209"/>
      <c r="EG64" s="209"/>
      <c r="EH64" s="209"/>
      <c r="EI64" s="209"/>
      <c r="EJ64" s="209"/>
      <c r="EK64" s="209"/>
      <c r="EL64" s="209"/>
      <c r="EM64" s="209"/>
      <c r="EN64" s="209"/>
      <c r="EO64" s="209"/>
      <c r="EP64" s="209"/>
      <c r="EQ64" s="209"/>
      <c r="ER64" s="209"/>
      <c r="ES64" s="209"/>
      <c r="ET64" s="209"/>
      <c r="EU64" s="209"/>
      <c r="EV64" s="209"/>
      <c r="EW64" s="209"/>
      <c r="EX64" s="209"/>
      <c r="EY64" s="209"/>
      <c r="EZ64" s="209"/>
      <c r="FA64" s="209"/>
      <c r="FB64" s="209"/>
      <c r="FC64" s="209"/>
      <c r="FD64" s="209"/>
      <c r="FE64" s="209"/>
      <c r="FF64" s="209"/>
      <c r="FG64" s="209"/>
      <c r="FH64" s="209"/>
      <c r="FI64" s="209"/>
      <c r="FJ64" s="209"/>
      <c r="FK64" s="209"/>
      <c r="FL64" s="209"/>
      <c r="FM64" s="209"/>
      <c r="FN64" s="209"/>
      <c r="FO64" s="209"/>
      <c r="FP64" s="209"/>
      <c r="FQ64" s="209"/>
      <c r="FR64" s="209"/>
      <c r="FS64" s="209"/>
      <c r="FT64" s="209"/>
      <c r="FU64" s="209"/>
      <c r="FV64" s="209"/>
      <c r="FW64" s="209"/>
      <c r="FX64" s="209"/>
      <c r="FY64" s="209"/>
      <c r="FZ64" s="209"/>
      <c r="GA64" s="209"/>
      <c r="GB64" s="209"/>
      <c r="GC64" s="209"/>
      <c r="GD64" s="209"/>
      <c r="GE64" s="209"/>
      <c r="GF64" s="209"/>
      <c r="GG64" s="209"/>
      <c r="GH64" s="209"/>
      <c r="GI64" s="209"/>
      <c r="GJ64" s="209"/>
      <c r="GK64" s="209"/>
      <c r="GL64" s="209"/>
      <c r="GM64" s="209"/>
      <c r="GN64" s="209"/>
      <c r="GO64" s="209"/>
      <c r="GP64" s="209"/>
      <c r="GQ64" s="209"/>
      <c r="GR64" s="209"/>
      <c r="GS64" s="209"/>
      <c r="GT64" s="209"/>
      <c r="GU64" s="209"/>
      <c r="GV64" s="209"/>
      <c r="GW64" s="209"/>
      <c r="GX64" s="209"/>
      <c r="GY64" s="209"/>
      <c r="GZ64" s="209"/>
      <c r="HA64" s="209"/>
      <c r="HB64" s="209"/>
      <c r="HC64" s="209"/>
      <c r="HD64" s="209"/>
      <c r="HE64" s="209"/>
      <c r="HF64" s="209"/>
      <c r="HG64" s="209"/>
      <c r="HH64" s="209"/>
      <c r="HI64" s="209"/>
      <c r="HJ64" s="209"/>
      <c r="HK64" s="209"/>
      <c r="HL64" s="209"/>
      <c r="HM64" s="209"/>
      <c r="HN64" s="209"/>
      <c r="HO64" s="209"/>
      <c r="HP64" s="209"/>
      <c r="HQ64" s="209"/>
      <c r="HR64" s="209"/>
      <c r="HS64" s="209"/>
      <c r="HT64" s="209"/>
      <c r="HU64" s="209"/>
      <c r="HV64" s="209"/>
      <c r="HW64" s="209"/>
      <c r="HX64" s="209"/>
      <c r="HY64" s="209"/>
      <c r="HZ64" s="209"/>
      <c r="IA64" s="209"/>
      <c r="IB64" s="209"/>
      <c r="IC64" s="209"/>
      <c r="ID64" s="209"/>
      <c r="IE64" s="209"/>
      <c r="IF64" s="209"/>
      <c r="IG64" s="209"/>
      <c r="IH64" s="209"/>
      <c r="II64" s="209"/>
      <c r="IJ64" s="209"/>
      <c r="IK64" s="209"/>
      <c r="IL64" s="209"/>
      <c r="IM64" s="209"/>
      <c r="IN64" s="209"/>
      <c r="IO64" s="209"/>
      <c r="IP64" s="209"/>
      <c r="IQ64" s="209"/>
      <c r="IR64" s="209"/>
      <c r="IS64" s="209"/>
      <c r="IT64" s="209"/>
      <c r="IU64" s="209"/>
      <c r="IV64" s="209"/>
    </row>
    <row r="65" spans="1:256" s="210" customFormat="1" ht="12" customHeight="1" x14ac:dyDescent="0.25">
      <c r="A65" s="203" t="s">
        <v>59</v>
      </c>
      <c r="B65" s="319">
        <v>0</v>
      </c>
      <c r="C65" s="319"/>
      <c r="D65" s="319">
        <v>0</v>
      </c>
      <c r="E65" s="319"/>
      <c r="F65" s="319">
        <v>0</v>
      </c>
      <c r="G65" s="319" t="s">
        <v>202</v>
      </c>
      <c r="H65" s="319"/>
      <c r="I65" s="319"/>
      <c r="J65" s="319">
        <v>0</v>
      </c>
      <c r="K65" s="319" t="s">
        <v>202</v>
      </c>
      <c r="L65" s="319"/>
      <c r="M65" s="319"/>
      <c r="N65" s="319"/>
      <c r="O65" s="319"/>
      <c r="P65" s="319"/>
      <c r="Q65" s="319"/>
      <c r="R65" s="319">
        <v>0</v>
      </c>
      <c r="S65" s="319" t="s">
        <v>202</v>
      </c>
      <c r="T65" s="319">
        <v>0</v>
      </c>
      <c r="U65" s="319"/>
      <c r="V65" s="332">
        <v>0</v>
      </c>
      <c r="W65" s="333"/>
      <c r="X65" s="290">
        <v>0</v>
      </c>
      <c r="Y65" s="247">
        <v>0</v>
      </c>
      <c r="Z65" s="252">
        <v>0</v>
      </c>
      <c r="AA65" s="247">
        <v>0</v>
      </c>
      <c r="AB65" s="235">
        <v>0</v>
      </c>
      <c r="AC65" s="247" t="s">
        <v>202</v>
      </c>
      <c r="AD65" s="235">
        <v>0</v>
      </c>
      <c r="AE65" s="235" t="s">
        <v>202</v>
      </c>
      <c r="AF65" s="235">
        <v>0</v>
      </c>
      <c r="AG65" s="247" t="s">
        <v>202</v>
      </c>
      <c r="AH65" s="235">
        <v>0</v>
      </c>
      <c r="AI65" s="247" t="s">
        <v>202</v>
      </c>
      <c r="AJ65" s="235">
        <v>0</v>
      </c>
      <c r="AK65" s="247" t="s">
        <v>202</v>
      </c>
      <c r="AL65" s="235">
        <v>0</v>
      </c>
      <c r="AM65" s="247" t="s">
        <v>202</v>
      </c>
      <c r="AN65" s="235">
        <v>0</v>
      </c>
      <c r="AO65" s="247" t="s">
        <v>202</v>
      </c>
      <c r="AP65" s="235">
        <v>0</v>
      </c>
      <c r="AQ65" s="235" t="s">
        <v>202</v>
      </c>
      <c r="AR65" s="235">
        <v>0</v>
      </c>
      <c r="AS65" s="235" t="s">
        <v>202</v>
      </c>
      <c r="AT65" s="235">
        <v>0</v>
      </c>
      <c r="AU65" s="235" t="s">
        <v>202</v>
      </c>
      <c r="AV65" s="278">
        <v>0</v>
      </c>
      <c r="AW65" s="235" t="s">
        <v>202</v>
      </c>
      <c r="AX65" s="278">
        <v>0</v>
      </c>
      <c r="AY65" s="235">
        <v>0</v>
      </c>
      <c r="AZ65" s="278">
        <v>0</v>
      </c>
      <c r="BA65" s="235">
        <v>0</v>
      </c>
      <c r="BB65" s="278">
        <v>0</v>
      </c>
      <c r="BC65" s="235">
        <v>0</v>
      </c>
      <c r="BD65" s="291">
        <v>0</v>
      </c>
      <c r="BE65" s="235">
        <v>0</v>
      </c>
      <c r="BF65" s="277">
        <v>0</v>
      </c>
      <c r="BG65" s="277">
        <v>0</v>
      </c>
      <c r="BH65" s="209"/>
      <c r="BI65" s="209"/>
      <c r="BJ65" s="209"/>
      <c r="BK65" s="209"/>
      <c r="BL65" s="209"/>
      <c r="BM65" s="209"/>
      <c r="BN65" s="209"/>
      <c r="BO65" s="209"/>
      <c r="BP65" s="209"/>
      <c r="BQ65" s="209"/>
      <c r="BR65" s="209"/>
      <c r="BS65" s="209"/>
      <c r="BT65" s="209"/>
      <c r="BU65" s="209"/>
      <c r="BV65" s="209"/>
      <c r="BW65" s="209"/>
      <c r="BX65" s="209"/>
      <c r="BY65" s="209"/>
      <c r="BZ65" s="209"/>
      <c r="CA65" s="209"/>
      <c r="CB65" s="209"/>
      <c r="CC65" s="209"/>
      <c r="CD65" s="209"/>
      <c r="CE65" s="209"/>
      <c r="CF65" s="209"/>
      <c r="CG65" s="209"/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  <c r="CS65" s="209"/>
      <c r="CT65" s="209"/>
      <c r="CU65" s="209"/>
      <c r="CV65" s="209"/>
      <c r="CW65" s="209"/>
      <c r="CX65" s="209"/>
      <c r="CY65" s="209"/>
      <c r="CZ65" s="209"/>
      <c r="DA65" s="209"/>
      <c r="DB65" s="209"/>
      <c r="DC65" s="209"/>
      <c r="DD65" s="209"/>
      <c r="DE65" s="209"/>
      <c r="DF65" s="209"/>
      <c r="DG65" s="209"/>
      <c r="DH65" s="209"/>
      <c r="DI65" s="209"/>
      <c r="DJ65" s="209"/>
      <c r="DK65" s="209"/>
      <c r="DL65" s="209"/>
      <c r="DM65" s="209"/>
      <c r="DN65" s="209"/>
      <c r="DO65" s="209"/>
      <c r="DP65" s="209"/>
      <c r="DQ65" s="209"/>
      <c r="DR65" s="209"/>
      <c r="DS65" s="209"/>
      <c r="DT65" s="209"/>
      <c r="DU65" s="209"/>
      <c r="DV65" s="209"/>
      <c r="DW65" s="209"/>
      <c r="DX65" s="209"/>
      <c r="DY65" s="209"/>
      <c r="DZ65" s="209"/>
      <c r="EA65" s="209"/>
      <c r="EB65" s="209"/>
      <c r="EC65" s="209"/>
      <c r="ED65" s="209"/>
      <c r="EE65" s="209"/>
      <c r="EF65" s="209"/>
      <c r="EG65" s="209"/>
      <c r="EH65" s="209"/>
      <c r="EI65" s="209"/>
      <c r="EJ65" s="209"/>
      <c r="EK65" s="209"/>
      <c r="EL65" s="209"/>
      <c r="EM65" s="209"/>
      <c r="EN65" s="209"/>
      <c r="EO65" s="209"/>
      <c r="EP65" s="209"/>
      <c r="EQ65" s="209"/>
      <c r="ER65" s="209"/>
      <c r="ES65" s="209"/>
      <c r="ET65" s="209"/>
      <c r="EU65" s="209"/>
      <c r="EV65" s="209"/>
      <c r="EW65" s="209"/>
      <c r="EX65" s="209"/>
      <c r="EY65" s="209"/>
      <c r="EZ65" s="209"/>
      <c r="FA65" s="209"/>
      <c r="FB65" s="209"/>
      <c r="FC65" s="209"/>
      <c r="FD65" s="209"/>
      <c r="FE65" s="209"/>
      <c r="FF65" s="209"/>
      <c r="FG65" s="209"/>
      <c r="FH65" s="209"/>
      <c r="FI65" s="209"/>
      <c r="FJ65" s="209"/>
      <c r="FK65" s="209"/>
      <c r="FL65" s="209"/>
      <c r="FM65" s="209"/>
      <c r="FN65" s="209"/>
      <c r="FO65" s="209"/>
      <c r="FP65" s="209"/>
      <c r="FQ65" s="209"/>
      <c r="FR65" s="209"/>
      <c r="FS65" s="209"/>
      <c r="FT65" s="209"/>
      <c r="FU65" s="209"/>
      <c r="FV65" s="209"/>
      <c r="FW65" s="209"/>
      <c r="FX65" s="209"/>
      <c r="FY65" s="209"/>
      <c r="FZ65" s="209"/>
      <c r="GA65" s="209"/>
      <c r="GB65" s="209"/>
      <c r="GC65" s="209"/>
      <c r="GD65" s="209"/>
      <c r="GE65" s="209"/>
      <c r="GF65" s="209"/>
      <c r="GG65" s="209"/>
      <c r="GH65" s="209"/>
      <c r="GI65" s="209"/>
      <c r="GJ65" s="209"/>
      <c r="GK65" s="209"/>
      <c r="GL65" s="209"/>
      <c r="GM65" s="209"/>
      <c r="GN65" s="209"/>
      <c r="GO65" s="209"/>
      <c r="GP65" s="209"/>
      <c r="GQ65" s="209"/>
      <c r="GR65" s="209"/>
      <c r="GS65" s="209"/>
      <c r="GT65" s="209"/>
      <c r="GU65" s="209"/>
      <c r="GV65" s="209"/>
      <c r="GW65" s="209"/>
      <c r="GX65" s="209"/>
      <c r="GY65" s="209"/>
      <c r="GZ65" s="209"/>
      <c r="HA65" s="209"/>
      <c r="HB65" s="209"/>
      <c r="HC65" s="209"/>
      <c r="HD65" s="209"/>
      <c r="HE65" s="209"/>
      <c r="HF65" s="209"/>
      <c r="HG65" s="209"/>
      <c r="HH65" s="209"/>
      <c r="HI65" s="209"/>
      <c r="HJ65" s="209"/>
      <c r="HK65" s="209"/>
      <c r="HL65" s="209"/>
      <c r="HM65" s="209"/>
      <c r="HN65" s="209"/>
      <c r="HO65" s="209"/>
      <c r="HP65" s="209"/>
      <c r="HQ65" s="209"/>
      <c r="HR65" s="209"/>
      <c r="HS65" s="209"/>
      <c r="HT65" s="209"/>
      <c r="HU65" s="209"/>
      <c r="HV65" s="209"/>
      <c r="HW65" s="209"/>
      <c r="HX65" s="209"/>
      <c r="HY65" s="209"/>
      <c r="HZ65" s="209"/>
      <c r="IA65" s="209"/>
      <c r="IB65" s="209"/>
      <c r="IC65" s="209"/>
      <c r="ID65" s="209"/>
      <c r="IE65" s="209"/>
      <c r="IF65" s="209"/>
      <c r="IG65" s="209"/>
      <c r="IH65" s="209"/>
      <c r="II65" s="209"/>
      <c r="IJ65" s="209"/>
      <c r="IK65" s="209"/>
      <c r="IL65" s="209"/>
      <c r="IM65" s="209"/>
      <c r="IN65" s="209"/>
      <c r="IO65" s="209"/>
      <c r="IP65" s="209"/>
      <c r="IQ65" s="209"/>
      <c r="IR65" s="209"/>
      <c r="IS65" s="209"/>
      <c r="IT65" s="209"/>
      <c r="IU65" s="209"/>
      <c r="IV65" s="209"/>
    </row>
    <row r="66" spans="1:256" s="210" customFormat="1" ht="12" customHeight="1" x14ac:dyDescent="0.25">
      <c r="A66" s="203" t="s">
        <v>228</v>
      </c>
      <c r="B66" s="319" t="s">
        <v>202</v>
      </c>
      <c r="C66" s="319"/>
      <c r="D66" s="319" t="s">
        <v>202</v>
      </c>
      <c r="E66" s="319"/>
      <c r="F66" s="319">
        <v>0</v>
      </c>
      <c r="G66" s="319" t="s">
        <v>202</v>
      </c>
      <c r="H66" s="319"/>
      <c r="I66" s="319"/>
      <c r="J66" s="319">
        <v>0</v>
      </c>
      <c r="K66" s="319" t="s">
        <v>202</v>
      </c>
      <c r="L66" s="319"/>
      <c r="M66" s="319"/>
      <c r="N66" s="319"/>
      <c r="O66" s="319"/>
      <c r="P66" s="319"/>
      <c r="Q66" s="319"/>
      <c r="R66" s="319">
        <v>0</v>
      </c>
      <c r="S66" s="319" t="s">
        <v>202</v>
      </c>
      <c r="T66" s="319">
        <v>0</v>
      </c>
      <c r="U66" s="319"/>
      <c r="V66" s="332">
        <v>0</v>
      </c>
      <c r="W66" s="333"/>
      <c r="X66" s="290">
        <v>0</v>
      </c>
      <c r="Y66" s="254">
        <v>0</v>
      </c>
      <c r="Z66" s="292">
        <v>0</v>
      </c>
      <c r="AA66" s="247">
        <v>0</v>
      </c>
      <c r="AB66" s="235">
        <v>0</v>
      </c>
      <c r="AC66" s="247" t="s">
        <v>202</v>
      </c>
      <c r="AD66" s="235">
        <v>0</v>
      </c>
      <c r="AE66" s="235" t="s">
        <v>202</v>
      </c>
      <c r="AF66" s="235">
        <v>0</v>
      </c>
      <c r="AG66" s="247" t="s">
        <v>202</v>
      </c>
      <c r="AH66" s="235" t="s">
        <v>202</v>
      </c>
      <c r="AI66" s="247" t="s">
        <v>202</v>
      </c>
      <c r="AJ66" s="235">
        <v>0</v>
      </c>
      <c r="AK66" s="247" t="s">
        <v>202</v>
      </c>
      <c r="AL66" s="235">
        <v>0</v>
      </c>
      <c r="AM66" s="247" t="s">
        <v>202</v>
      </c>
      <c r="AN66" s="235" t="s">
        <v>202</v>
      </c>
      <c r="AO66" s="247" t="s">
        <v>202</v>
      </c>
      <c r="AP66" s="235" t="s">
        <v>202</v>
      </c>
      <c r="AQ66" s="235" t="s">
        <v>202</v>
      </c>
      <c r="AR66" s="235" t="s">
        <v>202</v>
      </c>
      <c r="AS66" s="235" t="s">
        <v>202</v>
      </c>
      <c r="AT66" s="235">
        <v>0</v>
      </c>
      <c r="AU66" s="235" t="s">
        <v>202</v>
      </c>
      <c r="AV66" s="278">
        <v>0</v>
      </c>
      <c r="AW66" s="235" t="s">
        <v>202</v>
      </c>
      <c r="AX66" s="278">
        <v>0</v>
      </c>
      <c r="AY66" s="235">
        <v>0</v>
      </c>
      <c r="AZ66" s="278">
        <v>0</v>
      </c>
      <c r="BA66" s="235">
        <v>0</v>
      </c>
      <c r="BB66" s="278">
        <v>0</v>
      </c>
      <c r="BC66" s="235">
        <v>0</v>
      </c>
      <c r="BD66" s="291">
        <v>0</v>
      </c>
      <c r="BE66" s="235">
        <v>0</v>
      </c>
      <c r="BF66" s="277">
        <v>0</v>
      </c>
      <c r="BG66" s="277">
        <v>0</v>
      </c>
      <c r="BH66" s="209"/>
      <c r="BI66" s="209"/>
      <c r="BJ66" s="209"/>
      <c r="BK66" s="209"/>
      <c r="BL66" s="209"/>
      <c r="BM66" s="209"/>
      <c r="BN66" s="209"/>
      <c r="BO66" s="209"/>
      <c r="BP66" s="209"/>
      <c r="BQ66" s="209"/>
      <c r="BR66" s="209"/>
      <c r="BS66" s="209"/>
      <c r="BT66" s="209"/>
      <c r="BU66" s="209"/>
      <c r="BV66" s="209"/>
      <c r="BW66" s="209"/>
      <c r="BX66" s="209"/>
      <c r="BY66" s="209"/>
      <c r="BZ66" s="209"/>
      <c r="CA66" s="209"/>
      <c r="CB66" s="209"/>
      <c r="CC66" s="209"/>
      <c r="CD66" s="209"/>
      <c r="CE66" s="209"/>
      <c r="CF66" s="209"/>
      <c r="CG66" s="209"/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9"/>
      <c r="CU66" s="209"/>
      <c r="CV66" s="209"/>
      <c r="CW66" s="209"/>
      <c r="CX66" s="209"/>
      <c r="CY66" s="209"/>
      <c r="CZ66" s="209"/>
      <c r="DA66" s="209"/>
      <c r="DB66" s="209"/>
      <c r="DC66" s="209"/>
      <c r="DD66" s="209"/>
      <c r="DE66" s="209"/>
      <c r="DF66" s="209"/>
      <c r="DG66" s="209"/>
      <c r="DH66" s="209"/>
      <c r="DI66" s="209"/>
      <c r="DJ66" s="209"/>
      <c r="DK66" s="209"/>
      <c r="DL66" s="209"/>
      <c r="DM66" s="209"/>
      <c r="DN66" s="209"/>
      <c r="DO66" s="209"/>
      <c r="DP66" s="209"/>
      <c r="DQ66" s="209"/>
      <c r="DR66" s="209"/>
      <c r="DS66" s="209"/>
      <c r="DT66" s="209"/>
      <c r="DU66" s="209"/>
      <c r="DV66" s="209"/>
      <c r="DW66" s="209"/>
      <c r="DX66" s="209"/>
      <c r="DY66" s="209"/>
      <c r="DZ66" s="209"/>
      <c r="EA66" s="209"/>
      <c r="EB66" s="209"/>
      <c r="EC66" s="209"/>
      <c r="ED66" s="209"/>
      <c r="EE66" s="209"/>
      <c r="EF66" s="209"/>
      <c r="EG66" s="209"/>
      <c r="EH66" s="209"/>
      <c r="EI66" s="209"/>
      <c r="EJ66" s="209"/>
      <c r="EK66" s="209"/>
      <c r="EL66" s="209"/>
      <c r="EM66" s="209"/>
      <c r="EN66" s="209"/>
      <c r="EO66" s="209"/>
      <c r="EP66" s="209"/>
      <c r="EQ66" s="209"/>
      <c r="ER66" s="209"/>
      <c r="ES66" s="209"/>
      <c r="ET66" s="209"/>
      <c r="EU66" s="209"/>
      <c r="EV66" s="209"/>
      <c r="EW66" s="209"/>
      <c r="EX66" s="209"/>
      <c r="EY66" s="209"/>
      <c r="EZ66" s="209"/>
      <c r="FA66" s="209"/>
      <c r="FB66" s="209"/>
      <c r="FC66" s="209"/>
      <c r="FD66" s="209"/>
      <c r="FE66" s="209"/>
      <c r="FF66" s="209"/>
      <c r="FG66" s="209"/>
      <c r="FH66" s="209"/>
      <c r="FI66" s="209"/>
      <c r="FJ66" s="209"/>
      <c r="FK66" s="209"/>
      <c r="FL66" s="209"/>
      <c r="FM66" s="209"/>
      <c r="FN66" s="209"/>
      <c r="FO66" s="209"/>
      <c r="FP66" s="209"/>
      <c r="FQ66" s="209"/>
      <c r="FR66" s="209"/>
      <c r="FS66" s="209"/>
      <c r="FT66" s="209"/>
      <c r="FU66" s="209"/>
      <c r="FV66" s="209"/>
      <c r="FW66" s="209"/>
      <c r="FX66" s="209"/>
      <c r="FY66" s="209"/>
      <c r="FZ66" s="209"/>
      <c r="GA66" s="209"/>
      <c r="GB66" s="209"/>
      <c r="GC66" s="209"/>
      <c r="GD66" s="209"/>
      <c r="GE66" s="209"/>
      <c r="GF66" s="209"/>
      <c r="GG66" s="209"/>
      <c r="GH66" s="209"/>
      <c r="GI66" s="209"/>
      <c r="GJ66" s="209"/>
      <c r="GK66" s="209"/>
      <c r="GL66" s="209"/>
      <c r="GM66" s="209"/>
      <c r="GN66" s="209"/>
      <c r="GO66" s="209"/>
      <c r="GP66" s="209"/>
      <c r="GQ66" s="209"/>
      <c r="GR66" s="209"/>
      <c r="GS66" s="209"/>
      <c r="GT66" s="209"/>
      <c r="GU66" s="209"/>
      <c r="GV66" s="209"/>
      <c r="GW66" s="209"/>
      <c r="GX66" s="209"/>
      <c r="GY66" s="209"/>
      <c r="GZ66" s="209"/>
      <c r="HA66" s="209"/>
      <c r="HB66" s="209"/>
      <c r="HC66" s="209"/>
      <c r="HD66" s="209"/>
      <c r="HE66" s="209"/>
      <c r="HF66" s="209"/>
      <c r="HG66" s="209"/>
      <c r="HH66" s="209"/>
      <c r="HI66" s="209"/>
      <c r="HJ66" s="209"/>
      <c r="HK66" s="209"/>
      <c r="HL66" s="209"/>
      <c r="HM66" s="209"/>
      <c r="HN66" s="209"/>
      <c r="HO66" s="209"/>
      <c r="HP66" s="209"/>
      <c r="HQ66" s="209"/>
      <c r="HR66" s="209"/>
      <c r="HS66" s="209"/>
      <c r="HT66" s="209"/>
      <c r="HU66" s="209"/>
      <c r="HV66" s="209"/>
      <c r="HW66" s="209"/>
      <c r="HX66" s="209"/>
      <c r="HY66" s="209"/>
      <c r="HZ66" s="209"/>
      <c r="IA66" s="209"/>
      <c r="IB66" s="209"/>
      <c r="IC66" s="209"/>
      <c r="ID66" s="209"/>
      <c r="IE66" s="209"/>
      <c r="IF66" s="209"/>
      <c r="IG66" s="209"/>
      <c r="IH66" s="209"/>
      <c r="II66" s="209"/>
      <c r="IJ66" s="209"/>
      <c r="IK66" s="209"/>
      <c r="IL66" s="209"/>
      <c r="IM66" s="209"/>
      <c r="IN66" s="209"/>
      <c r="IO66" s="209"/>
      <c r="IP66" s="209"/>
      <c r="IQ66" s="209"/>
      <c r="IR66" s="209"/>
      <c r="IS66" s="209"/>
      <c r="IT66" s="209"/>
      <c r="IU66" s="209"/>
      <c r="IV66" s="209"/>
    </row>
    <row r="67" spans="1:256" s="210" customFormat="1" ht="12" customHeight="1" x14ac:dyDescent="0.25">
      <c r="A67" s="203" t="s">
        <v>229</v>
      </c>
      <c r="B67" s="319">
        <v>0</v>
      </c>
      <c r="C67" s="319"/>
      <c r="D67" s="319">
        <v>0</v>
      </c>
      <c r="E67" s="319"/>
      <c r="F67" s="319">
        <v>0</v>
      </c>
      <c r="G67" s="319" t="s">
        <v>202</v>
      </c>
      <c r="H67" s="319"/>
      <c r="I67" s="319"/>
      <c r="J67" s="319">
        <v>0.01</v>
      </c>
      <c r="K67" s="319" t="s">
        <v>202</v>
      </c>
      <c r="L67" s="319"/>
      <c r="M67" s="319"/>
      <c r="N67" s="319"/>
      <c r="O67" s="319"/>
      <c r="P67" s="319"/>
      <c r="Q67" s="319"/>
      <c r="R67" s="319">
        <v>0.01</v>
      </c>
      <c r="S67" s="319" t="s">
        <v>202</v>
      </c>
      <c r="T67" s="319">
        <v>0</v>
      </c>
      <c r="U67" s="319"/>
      <c r="V67" s="332">
        <v>0</v>
      </c>
      <c r="W67" s="333"/>
      <c r="X67" s="290">
        <v>0</v>
      </c>
      <c r="Y67" s="254">
        <v>0</v>
      </c>
      <c r="Z67" s="292">
        <v>0</v>
      </c>
      <c r="AA67" s="247">
        <v>0</v>
      </c>
      <c r="AB67" s="235">
        <v>0</v>
      </c>
      <c r="AC67" s="247" t="s">
        <v>202</v>
      </c>
      <c r="AD67" s="235">
        <v>0</v>
      </c>
      <c r="AE67" s="235" t="s">
        <v>202</v>
      </c>
      <c r="AF67" s="235">
        <v>0</v>
      </c>
      <c r="AG67" s="247" t="s">
        <v>202</v>
      </c>
      <c r="AH67" s="235">
        <v>0</v>
      </c>
      <c r="AI67" s="247" t="s">
        <v>202</v>
      </c>
      <c r="AJ67" s="235">
        <v>0</v>
      </c>
      <c r="AK67" s="247" t="s">
        <v>202</v>
      </c>
      <c r="AL67" s="235">
        <v>0</v>
      </c>
      <c r="AM67" s="247" t="s">
        <v>202</v>
      </c>
      <c r="AN67" s="235">
        <v>0</v>
      </c>
      <c r="AO67" s="247" t="s">
        <v>202</v>
      </c>
      <c r="AP67" s="235">
        <v>0</v>
      </c>
      <c r="AQ67" s="235" t="s">
        <v>202</v>
      </c>
      <c r="AR67" s="235">
        <v>0</v>
      </c>
      <c r="AS67" s="235" t="s">
        <v>202</v>
      </c>
      <c r="AT67" s="235">
        <v>0</v>
      </c>
      <c r="AU67" s="235" t="s">
        <v>202</v>
      </c>
      <c r="AV67" s="278">
        <v>0</v>
      </c>
      <c r="AW67" s="235" t="s">
        <v>202</v>
      </c>
      <c r="AX67" s="278">
        <v>0</v>
      </c>
      <c r="AY67" s="235">
        <v>0</v>
      </c>
      <c r="AZ67" s="278">
        <v>0</v>
      </c>
      <c r="BA67" s="235">
        <v>0</v>
      </c>
      <c r="BB67" s="278">
        <v>0</v>
      </c>
      <c r="BC67" s="235">
        <v>0</v>
      </c>
      <c r="BD67" s="291">
        <v>0</v>
      </c>
      <c r="BE67" s="235">
        <v>0</v>
      </c>
      <c r="BF67" s="277">
        <v>0</v>
      </c>
      <c r="BG67" s="277">
        <v>0</v>
      </c>
      <c r="BH67" s="209"/>
      <c r="BI67" s="209"/>
      <c r="BJ67" s="209"/>
      <c r="BK67" s="209"/>
      <c r="BL67" s="209"/>
      <c r="BM67" s="209"/>
      <c r="BN67" s="209"/>
      <c r="BO67" s="209"/>
      <c r="BP67" s="209"/>
      <c r="BQ67" s="209"/>
      <c r="BR67" s="209"/>
      <c r="BS67" s="209"/>
      <c r="BT67" s="209"/>
      <c r="BU67" s="209"/>
      <c r="BV67" s="209"/>
      <c r="BW67" s="209"/>
      <c r="BX67" s="209"/>
      <c r="BY67" s="209"/>
      <c r="BZ67" s="209"/>
      <c r="CA67" s="209"/>
      <c r="CB67" s="209"/>
      <c r="CC67" s="209"/>
      <c r="CD67" s="209"/>
      <c r="CE67" s="209"/>
      <c r="CF67" s="209"/>
      <c r="CG67" s="209"/>
      <c r="CH67" s="209"/>
      <c r="CI67" s="209"/>
      <c r="CJ67" s="209"/>
      <c r="CK67" s="209"/>
      <c r="CL67" s="209"/>
      <c r="CM67" s="209"/>
      <c r="CN67" s="209"/>
      <c r="CO67" s="209"/>
      <c r="CP67" s="209"/>
      <c r="CQ67" s="209"/>
      <c r="CR67" s="209"/>
      <c r="CS67" s="209"/>
      <c r="CT67" s="209"/>
      <c r="CU67" s="209"/>
      <c r="CV67" s="209"/>
      <c r="CW67" s="209"/>
      <c r="CX67" s="209"/>
      <c r="CY67" s="209"/>
      <c r="CZ67" s="209"/>
      <c r="DA67" s="209"/>
      <c r="DB67" s="209"/>
      <c r="DC67" s="209"/>
      <c r="DD67" s="209"/>
      <c r="DE67" s="209"/>
      <c r="DF67" s="209"/>
      <c r="DG67" s="209"/>
      <c r="DH67" s="209"/>
      <c r="DI67" s="209"/>
      <c r="DJ67" s="209"/>
      <c r="DK67" s="209"/>
      <c r="DL67" s="209"/>
      <c r="DM67" s="209"/>
      <c r="DN67" s="209"/>
      <c r="DO67" s="209"/>
      <c r="DP67" s="209"/>
      <c r="DQ67" s="209"/>
      <c r="DR67" s="209"/>
      <c r="DS67" s="209"/>
      <c r="DT67" s="209"/>
      <c r="DU67" s="209"/>
      <c r="DV67" s="209"/>
      <c r="DW67" s="209"/>
      <c r="DX67" s="209"/>
      <c r="DY67" s="209"/>
      <c r="DZ67" s="209"/>
      <c r="EA67" s="209"/>
      <c r="EB67" s="209"/>
      <c r="EC67" s="209"/>
      <c r="ED67" s="209"/>
      <c r="EE67" s="209"/>
      <c r="EF67" s="209"/>
      <c r="EG67" s="209"/>
      <c r="EH67" s="209"/>
      <c r="EI67" s="209"/>
      <c r="EJ67" s="209"/>
      <c r="EK67" s="209"/>
      <c r="EL67" s="209"/>
      <c r="EM67" s="209"/>
      <c r="EN67" s="209"/>
      <c r="EO67" s="209"/>
      <c r="EP67" s="209"/>
      <c r="EQ67" s="209"/>
      <c r="ER67" s="209"/>
      <c r="ES67" s="209"/>
      <c r="ET67" s="209"/>
      <c r="EU67" s="209"/>
      <c r="EV67" s="209"/>
      <c r="EW67" s="209"/>
      <c r="EX67" s="209"/>
      <c r="EY67" s="209"/>
      <c r="EZ67" s="209"/>
      <c r="FA67" s="209"/>
      <c r="FB67" s="209"/>
      <c r="FC67" s="209"/>
      <c r="FD67" s="209"/>
      <c r="FE67" s="209"/>
      <c r="FF67" s="209"/>
      <c r="FG67" s="209"/>
      <c r="FH67" s="209"/>
      <c r="FI67" s="209"/>
      <c r="FJ67" s="209"/>
      <c r="FK67" s="209"/>
      <c r="FL67" s="209"/>
      <c r="FM67" s="209"/>
      <c r="FN67" s="209"/>
      <c r="FO67" s="209"/>
      <c r="FP67" s="209"/>
      <c r="FQ67" s="209"/>
      <c r="FR67" s="209"/>
      <c r="FS67" s="209"/>
      <c r="FT67" s="209"/>
      <c r="FU67" s="209"/>
      <c r="FV67" s="209"/>
      <c r="FW67" s="209"/>
      <c r="FX67" s="209"/>
      <c r="FY67" s="209"/>
      <c r="FZ67" s="209"/>
      <c r="GA67" s="209"/>
      <c r="GB67" s="209"/>
      <c r="GC67" s="209"/>
      <c r="GD67" s="209"/>
      <c r="GE67" s="209"/>
      <c r="GF67" s="209"/>
      <c r="GG67" s="209"/>
      <c r="GH67" s="209"/>
      <c r="GI67" s="209"/>
      <c r="GJ67" s="209"/>
      <c r="GK67" s="209"/>
      <c r="GL67" s="209"/>
      <c r="GM67" s="209"/>
      <c r="GN67" s="209"/>
      <c r="GO67" s="209"/>
      <c r="GP67" s="209"/>
      <c r="GQ67" s="209"/>
      <c r="GR67" s="209"/>
      <c r="GS67" s="209"/>
      <c r="GT67" s="209"/>
      <c r="GU67" s="209"/>
      <c r="GV67" s="209"/>
      <c r="GW67" s="209"/>
      <c r="GX67" s="209"/>
      <c r="GY67" s="209"/>
      <c r="GZ67" s="209"/>
      <c r="HA67" s="209"/>
      <c r="HB67" s="209"/>
      <c r="HC67" s="209"/>
      <c r="HD67" s="209"/>
      <c r="HE67" s="209"/>
      <c r="HF67" s="209"/>
      <c r="HG67" s="209"/>
      <c r="HH67" s="209"/>
      <c r="HI67" s="209"/>
      <c r="HJ67" s="209"/>
      <c r="HK67" s="209"/>
      <c r="HL67" s="209"/>
      <c r="HM67" s="209"/>
      <c r="HN67" s="209"/>
      <c r="HO67" s="209"/>
      <c r="HP67" s="209"/>
      <c r="HQ67" s="209"/>
      <c r="HR67" s="209"/>
      <c r="HS67" s="209"/>
      <c r="HT67" s="209"/>
      <c r="HU67" s="209"/>
      <c r="HV67" s="209"/>
      <c r="HW67" s="209"/>
      <c r="HX67" s="209"/>
      <c r="HY67" s="209"/>
      <c r="HZ67" s="209"/>
      <c r="IA67" s="209"/>
      <c r="IB67" s="209"/>
      <c r="IC67" s="209"/>
      <c r="ID67" s="209"/>
      <c r="IE67" s="209"/>
      <c r="IF67" s="209"/>
      <c r="IG67" s="209"/>
      <c r="IH67" s="209"/>
      <c r="II67" s="209"/>
      <c r="IJ67" s="209"/>
      <c r="IK67" s="209"/>
      <c r="IL67" s="209"/>
      <c r="IM67" s="209"/>
      <c r="IN67" s="209"/>
      <c r="IO67" s="209"/>
      <c r="IP67" s="209"/>
      <c r="IQ67" s="209"/>
      <c r="IR67" s="209"/>
      <c r="IS67" s="209"/>
      <c r="IT67" s="209"/>
      <c r="IU67" s="209"/>
      <c r="IV67" s="209"/>
    </row>
    <row r="68" spans="1:256" s="210" customFormat="1" ht="12" customHeight="1" x14ac:dyDescent="0.25">
      <c r="A68" s="203" t="s">
        <v>230</v>
      </c>
      <c r="B68" s="319">
        <v>0</v>
      </c>
      <c r="C68" s="319"/>
      <c r="D68" s="319">
        <v>0</v>
      </c>
      <c r="E68" s="319"/>
      <c r="F68" s="319">
        <v>0</v>
      </c>
      <c r="G68" s="319" t="s">
        <v>202</v>
      </c>
      <c r="H68" s="319"/>
      <c r="I68" s="319"/>
      <c r="J68" s="319">
        <v>0</v>
      </c>
      <c r="K68" s="319" t="s">
        <v>202</v>
      </c>
      <c r="L68" s="319"/>
      <c r="M68" s="319"/>
      <c r="N68" s="319"/>
      <c r="O68" s="319"/>
      <c r="P68" s="319"/>
      <c r="Q68" s="319"/>
      <c r="R68" s="319">
        <v>0</v>
      </c>
      <c r="S68" s="319" t="s">
        <v>202</v>
      </c>
      <c r="T68" s="319">
        <v>0</v>
      </c>
      <c r="U68" s="319"/>
      <c r="V68" s="332">
        <v>2.2800000000000001E-2</v>
      </c>
      <c r="W68" s="333"/>
      <c r="X68" s="290">
        <v>0.01</v>
      </c>
      <c r="Y68" s="254">
        <v>0</v>
      </c>
      <c r="Z68" s="292">
        <v>0.01</v>
      </c>
      <c r="AA68" s="247">
        <v>0</v>
      </c>
      <c r="AB68" s="235">
        <v>0.02</v>
      </c>
      <c r="AC68" s="247" t="s">
        <v>202</v>
      </c>
      <c r="AD68" s="235">
        <v>0.03</v>
      </c>
      <c r="AE68" s="235" t="s">
        <v>202</v>
      </c>
      <c r="AF68" s="235">
        <v>0.05</v>
      </c>
      <c r="AG68" s="247" t="s">
        <v>202</v>
      </c>
      <c r="AH68" s="235">
        <v>0.11</v>
      </c>
      <c r="AI68" s="247" t="s">
        <v>202</v>
      </c>
      <c r="AJ68" s="235">
        <v>0</v>
      </c>
      <c r="AK68" s="247" t="s">
        <v>202</v>
      </c>
      <c r="AL68" s="235">
        <v>0</v>
      </c>
      <c r="AM68" s="247" t="s">
        <v>202</v>
      </c>
      <c r="AN68" s="235">
        <v>0.05</v>
      </c>
      <c r="AO68" s="247" t="s">
        <v>202</v>
      </c>
      <c r="AP68" s="235">
        <v>0.03</v>
      </c>
      <c r="AQ68" s="235" t="s">
        <v>202</v>
      </c>
      <c r="AR68" s="235">
        <v>0.03</v>
      </c>
      <c r="AS68" s="235" t="s">
        <v>202</v>
      </c>
      <c r="AT68" s="235">
        <v>1.32E-2</v>
      </c>
      <c r="AU68" s="235" t="s">
        <v>202</v>
      </c>
      <c r="AV68" s="278">
        <v>0</v>
      </c>
      <c r="AW68" s="235" t="s">
        <v>202</v>
      </c>
      <c r="AX68" s="278">
        <v>0.01</v>
      </c>
      <c r="AY68" s="235">
        <v>0</v>
      </c>
      <c r="AZ68" s="278">
        <v>0</v>
      </c>
      <c r="BA68" s="235">
        <v>0</v>
      </c>
      <c r="BB68" s="278">
        <v>0</v>
      </c>
      <c r="BC68" s="235">
        <v>0</v>
      </c>
      <c r="BD68" s="291">
        <v>0</v>
      </c>
      <c r="BE68" s="235">
        <v>0</v>
      </c>
      <c r="BF68" s="277">
        <v>4.6699999999999998E-2</v>
      </c>
      <c r="BG68" s="277">
        <v>0</v>
      </c>
      <c r="BH68" s="209"/>
      <c r="BI68" s="209"/>
      <c r="BJ68" s="209"/>
      <c r="BK68" s="209"/>
      <c r="BL68" s="209"/>
      <c r="BM68" s="209"/>
      <c r="BN68" s="209"/>
      <c r="BO68" s="209"/>
      <c r="BP68" s="209"/>
      <c r="BQ68" s="209"/>
      <c r="BR68" s="209"/>
      <c r="BS68" s="209"/>
      <c r="BT68" s="209"/>
      <c r="BU68" s="209"/>
      <c r="BV68" s="209"/>
      <c r="BW68" s="209"/>
      <c r="BX68" s="209"/>
      <c r="BY68" s="209"/>
      <c r="BZ68" s="209"/>
      <c r="CA68" s="209"/>
      <c r="CB68" s="209"/>
      <c r="CC68" s="209"/>
      <c r="CD68" s="209"/>
      <c r="CE68" s="209"/>
      <c r="CF68" s="209"/>
      <c r="CG68" s="209"/>
      <c r="CH68" s="209"/>
      <c r="CI68" s="209"/>
      <c r="CJ68" s="209"/>
      <c r="CK68" s="209"/>
      <c r="CL68" s="209"/>
      <c r="CM68" s="209"/>
      <c r="CN68" s="209"/>
      <c r="CO68" s="209"/>
      <c r="CP68" s="209"/>
      <c r="CQ68" s="209"/>
      <c r="CR68" s="209"/>
      <c r="CS68" s="209"/>
      <c r="CT68" s="209"/>
      <c r="CU68" s="209"/>
      <c r="CV68" s="209"/>
      <c r="CW68" s="209"/>
      <c r="CX68" s="209"/>
      <c r="CY68" s="209"/>
      <c r="CZ68" s="209"/>
      <c r="DA68" s="209"/>
      <c r="DB68" s="209"/>
      <c r="DC68" s="209"/>
      <c r="DD68" s="209"/>
      <c r="DE68" s="209"/>
      <c r="DF68" s="209"/>
      <c r="DG68" s="209"/>
      <c r="DH68" s="209"/>
      <c r="DI68" s="209"/>
      <c r="DJ68" s="209"/>
      <c r="DK68" s="209"/>
      <c r="DL68" s="209"/>
      <c r="DM68" s="209"/>
      <c r="DN68" s="209"/>
      <c r="DO68" s="209"/>
      <c r="DP68" s="209"/>
      <c r="DQ68" s="209"/>
      <c r="DR68" s="209"/>
      <c r="DS68" s="209"/>
      <c r="DT68" s="209"/>
      <c r="DU68" s="209"/>
      <c r="DV68" s="209"/>
      <c r="DW68" s="209"/>
      <c r="DX68" s="209"/>
      <c r="DY68" s="209"/>
      <c r="DZ68" s="209"/>
      <c r="EA68" s="209"/>
      <c r="EB68" s="209"/>
      <c r="EC68" s="209"/>
      <c r="ED68" s="209"/>
      <c r="EE68" s="209"/>
      <c r="EF68" s="209"/>
      <c r="EG68" s="209"/>
      <c r="EH68" s="209"/>
      <c r="EI68" s="209"/>
      <c r="EJ68" s="209"/>
      <c r="EK68" s="209"/>
      <c r="EL68" s="209"/>
      <c r="EM68" s="209"/>
      <c r="EN68" s="209"/>
      <c r="EO68" s="209"/>
      <c r="EP68" s="209"/>
      <c r="EQ68" s="209"/>
      <c r="ER68" s="209"/>
      <c r="ES68" s="209"/>
      <c r="ET68" s="209"/>
      <c r="EU68" s="209"/>
      <c r="EV68" s="209"/>
      <c r="EW68" s="209"/>
      <c r="EX68" s="209"/>
      <c r="EY68" s="209"/>
      <c r="EZ68" s="209"/>
      <c r="FA68" s="209"/>
      <c r="FB68" s="209"/>
      <c r="FC68" s="209"/>
      <c r="FD68" s="209"/>
      <c r="FE68" s="209"/>
      <c r="FF68" s="209"/>
      <c r="FG68" s="209"/>
      <c r="FH68" s="209"/>
      <c r="FI68" s="209"/>
      <c r="FJ68" s="209"/>
      <c r="FK68" s="209"/>
      <c r="FL68" s="209"/>
      <c r="FM68" s="209"/>
      <c r="FN68" s="209"/>
      <c r="FO68" s="209"/>
      <c r="FP68" s="209"/>
      <c r="FQ68" s="209"/>
      <c r="FR68" s="209"/>
      <c r="FS68" s="209"/>
      <c r="FT68" s="209"/>
      <c r="FU68" s="209"/>
      <c r="FV68" s="209"/>
      <c r="FW68" s="209"/>
      <c r="FX68" s="209"/>
      <c r="FY68" s="209"/>
      <c r="FZ68" s="209"/>
      <c r="GA68" s="209"/>
      <c r="GB68" s="209"/>
      <c r="GC68" s="209"/>
      <c r="GD68" s="209"/>
      <c r="GE68" s="209"/>
      <c r="GF68" s="209"/>
      <c r="GG68" s="209"/>
      <c r="GH68" s="209"/>
      <c r="GI68" s="209"/>
      <c r="GJ68" s="209"/>
      <c r="GK68" s="209"/>
      <c r="GL68" s="209"/>
      <c r="GM68" s="209"/>
      <c r="GN68" s="209"/>
      <c r="GO68" s="209"/>
      <c r="GP68" s="209"/>
      <c r="GQ68" s="209"/>
      <c r="GR68" s="209"/>
      <c r="GS68" s="209"/>
      <c r="GT68" s="209"/>
      <c r="GU68" s="209"/>
      <c r="GV68" s="209"/>
      <c r="GW68" s="209"/>
      <c r="GX68" s="209"/>
      <c r="GY68" s="209"/>
      <c r="GZ68" s="209"/>
      <c r="HA68" s="209"/>
      <c r="HB68" s="209"/>
      <c r="HC68" s="209"/>
      <c r="HD68" s="209"/>
      <c r="HE68" s="209"/>
      <c r="HF68" s="209"/>
      <c r="HG68" s="209"/>
      <c r="HH68" s="209"/>
      <c r="HI68" s="209"/>
      <c r="HJ68" s="209"/>
      <c r="HK68" s="209"/>
      <c r="HL68" s="209"/>
      <c r="HM68" s="209"/>
      <c r="HN68" s="209"/>
      <c r="HO68" s="209"/>
      <c r="HP68" s="209"/>
      <c r="HQ68" s="209"/>
      <c r="HR68" s="209"/>
      <c r="HS68" s="209"/>
      <c r="HT68" s="209"/>
      <c r="HU68" s="209"/>
      <c r="HV68" s="209"/>
      <c r="HW68" s="209"/>
      <c r="HX68" s="209"/>
      <c r="HY68" s="209"/>
      <c r="HZ68" s="209"/>
      <c r="IA68" s="209"/>
      <c r="IB68" s="209"/>
      <c r="IC68" s="209"/>
      <c r="ID68" s="209"/>
      <c r="IE68" s="209"/>
      <c r="IF68" s="209"/>
      <c r="IG68" s="209"/>
      <c r="IH68" s="209"/>
      <c r="II68" s="209"/>
      <c r="IJ68" s="209"/>
      <c r="IK68" s="209"/>
      <c r="IL68" s="209"/>
      <c r="IM68" s="209"/>
      <c r="IN68" s="209"/>
      <c r="IO68" s="209"/>
      <c r="IP68" s="209"/>
      <c r="IQ68" s="209"/>
      <c r="IR68" s="209"/>
      <c r="IS68" s="209"/>
      <c r="IT68" s="209"/>
      <c r="IU68" s="209"/>
      <c r="IV68" s="209"/>
    </row>
    <row r="69" spans="1:256" s="269" customFormat="1" x14ac:dyDescent="0.2">
      <c r="A69" s="261" t="s">
        <v>231</v>
      </c>
      <c r="B69" s="336">
        <v>0</v>
      </c>
      <c r="C69" s="336"/>
      <c r="D69" s="336">
        <v>0</v>
      </c>
      <c r="E69" s="336"/>
      <c r="F69" s="336">
        <v>0.01</v>
      </c>
      <c r="G69" s="336"/>
      <c r="H69" s="336"/>
      <c r="I69" s="336"/>
      <c r="J69" s="336">
        <v>0.06</v>
      </c>
      <c r="K69" s="336"/>
      <c r="L69" s="336"/>
      <c r="M69" s="336"/>
      <c r="N69" s="336"/>
      <c r="O69" s="336"/>
      <c r="P69" s="336"/>
      <c r="Q69" s="336"/>
      <c r="R69" s="336">
        <v>0.06</v>
      </c>
      <c r="S69" s="336"/>
      <c r="T69" s="336">
        <v>8.8200000000000001E-2</v>
      </c>
      <c r="U69" s="336"/>
      <c r="V69" s="336">
        <v>4.5600000000000002E-2</v>
      </c>
      <c r="W69" s="336"/>
      <c r="X69" s="293"/>
      <c r="Y69" s="287">
        <v>6.3399999999999998E-2</v>
      </c>
      <c r="Z69" s="294">
        <v>4.1099999999999998E-2</v>
      </c>
      <c r="AA69" s="266">
        <v>0</v>
      </c>
      <c r="AB69" s="323">
        <v>0</v>
      </c>
      <c r="AC69" s="324"/>
      <c r="AD69" s="262">
        <v>0.05</v>
      </c>
      <c r="AE69" s="266"/>
      <c r="AF69" s="262">
        <v>0.08</v>
      </c>
      <c r="AG69" s="266"/>
      <c r="AH69" s="323">
        <v>2.3E-2</v>
      </c>
      <c r="AI69" s="324"/>
      <c r="AJ69" s="262">
        <v>0</v>
      </c>
      <c r="AK69" s="266"/>
      <c r="AL69" s="262">
        <v>0</v>
      </c>
      <c r="AM69" s="266" t="s">
        <v>202</v>
      </c>
      <c r="AN69" s="262">
        <v>2.5999999999999999E-2</v>
      </c>
      <c r="AO69" s="266" t="s">
        <v>202</v>
      </c>
      <c r="AP69" s="262">
        <v>3.9E-2</v>
      </c>
      <c r="AQ69" s="262" t="s">
        <v>202</v>
      </c>
      <c r="AR69" s="323">
        <v>7.0000000000000001E-3</v>
      </c>
      <c r="AS69" s="324"/>
      <c r="AT69" s="323">
        <v>1.32E-2</v>
      </c>
      <c r="AU69" s="324"/>
      <c r="AV69" s="295">
        <v>0</v>
      </c>
      <c r="AW69" s="262" t="s">
        <v>202</v>
      </c>
      <c r="AX69" s="295">
        <v>1.9699999999999999E-2</v>
      </c>
      <c r="AY69" s="262">
        <v>0</v>
      </c>
      <c r="AZ69" s="295">
        <v>0</v>
      </c>
      <c r="BA69" s="262">
        <v>0</v>
      </c>
      <c r="BB69" s="295">
        <v>0</v>
      </c>
      <c r="BC69" s="262">
        <v>0</v>
      </c>
      <c r="BD69" s="337">
        <f>SUM(BD60:BD68)</f>
        <v>2.98E-2</v>
      </c>
      <c r="BE69" s="338"/>
      <c r="BF69" s="337">
        <v>4.6699999999999998E-2</v>
      </c>
      <c r="BG69" s="338"/>
      <c r="BH69" s="268"/>
      <c r="BI69" s="268"/>
      <c r="BJ69" s="268"/>
      <c r="BK69" s="268"/>
      <c r="BL69" s="268"/>
      <c r="BM69" s="268"/>
      <c r="BN69" s="268"/>
      <c r="BO69" s="268"/>
      <c r="BP69" s="268"/>
      <c r="BQ69" s="268"/>
      <c r="BR69" s="268"/>
      <c r="BS69" s="268"/>
      <c r="BT69" s="268"/>
      <c r="BU69" s="268"/>
      <c r="BV69" s="268"/>
      <c r="BW69" s="268"/>
      <c r="BX69" s="268"/>
      <c r="BY69" s="268"/>
      <c r="BZ69" s="268"/>
      <c r="CA69" s="268"/>
      <c r="CB69" s="268"/>
      <c r="CC69" s="268"/>
      <c r="CD69" s="268"/>
      <c r="CE69" s="268"/>
      <c r="CF69" s="268"/>
      <c r="CG69" s="268"/>
      <c r="CH69" s="268"/>
      <c r="CI69" s="268"/>
      <c r="CJ69" s="268"/>
      <c r="CK69" s="268"/>
      <c r="CL69" s="268"/>
      <c r="CM69" s="268"/>
      <c r="CN69" s="268"/>
      <c r="CO69" s="268"/>
      <c r="CP69" s="268"/>
      <c r="CQ69" s="268"/>
      <c r="CR69" s="268"/>
      <c r="CS69" s="268"/>
      <c r="CT69" s="268"/>
      <c r="CU69" s="268"/>
      <c r="CV69" s="268"/>
      <c r="CW69" s="268"/>
      <c r="CX69" s="268"/>
      <c r="CY69" s="268"/>
      <c r="CZ69" s="268"/>
      <c r="DA69" s="268"/>
      <c r="DB69" s="268"/>
      <c r="DC69" s="268"/>
      <c r="DD69" s="268"/>
      <c r="DE69" s="268"/>
      <c r="DF69" s="268"/>
      <c r="DG69" s="268"/>
      <c r="DH69" s="268"/>
      <c r="DI69" s="268"/>
      <c r="DJ69" s="268"/>
      <c r="DK69" s="268"/>
      <c r="DL69" s="268"/>
      <c r="DM69" s="268"/>
      <c r="DN69" s="268"/>
      <c r="DO69" s="268"/>
      <c r="DP69" s="268"/>
      <c r="DQ69" s="268"/>
      <c r="DR69" s="268"/>
      <c r="DS69" s="268"/>
      <c r="DT69" s="268"/>
      <c r="DU69" s="268"/>
      <c r="DV69" s="268"/>
      <c r="DW69" s="268"/>
      <c r="DX69" s="268"/>
      <c r="DY69" s="268"/>
      <c r="DZ69" s="268"/>
      <c r="EA69" s="268"/>
      <c r="EB69" s="268"/>
      <c r="EC69" s="268"/>
      <c r="ED69" s="268"/>
      <c r="EE69" s="268"/>
      <c r="EF69" s="268"/>
      <c r="EG69" s="268"/>
      <c r="EH69" s="268"/>
      <c r="EI69" s="268"/>
      <c r="EJ69" s="268"/>
      <c r="EK69" s="268"/>
      <c r="EL69" s="268"/>
      <c r="EM69" s="268"/>
      <c r="EN69" s="268"/>
      <c r="EO69" s="268"/>
      <c r="EP69" s="268"/>
      <c r="EQ69" s="268"/>
      <c r="ER69" s="268"/>
      <c r="ES69" s="268"/>
      <c r="ET69" s="268"/>
      <c r="EU69" s="268"/>
      <c r="EV69" s="268"/>
      <c r="EW69" s="268"/>
      <c r="EX69" s="268"/>
      <c r="EY69" s="268"/>
      <c r="EZ69" s="268"/>
      <c r="FA69" s="268"/>
      <c r="FB69" s="268"/>
      <c r="FC69" s="268"/>
      <c r="FD69" s="268"/>
      <c r="FE69" s="268"/>
      <c r="FF69" s="268"/>
      <c r="FG69" s="268"/>
      <c r="FH69" s="268"/>
      <c r="FI69" s="268"/>
      <c r="FJ69" s="268"/>
      <c r="FK69" s="268"/>
      <c r="FL69" s="268"/>
      <c r="FM69" s="268"/>
      <c r="FN69" s="268"/>
      <c r="FO69" s="268"/>
      <c r="FP69" s="268"/>
      <c r="FQ69" s="268"/>
      <c r="FR69" s="268"/>
      <c r="FS69" s="268"/>
      <c r="FT69" s="268"/>
      <c r="FU69" s="268"/>
      <c r="FV69" s="268"/>
      <c r="FW69" s="268"/>
      <c r="FX69" s="268"/>
      <c r="FY69" s="268"/>
      <c r="FZ69" s="268"/>
      <c r="GA69" s="268"/>
      <c r="GB69" s="268"/>
      <c r="GC69" s="268"/>
      <c r="GD69" s="268"/>
      <c r="GE69" s="268"/>
      <c r="GF69" s="268"/>
      <c r="GG69" s="268"/>
      <c r="GH69" s="268"/>
      <c r="GI69" s="268"/>
      <c r="GJ69" s="268"/>
      <c r="GK69" s="268"/>
      <c r="GL69" s="268"/>
      <c r="GM69" s="268"/>
      <c r="GN69" s="268"/>
      <c r="GO69" s="268"/>
      <c r="GP69" s="268"/>
      <c r="GQ69" s="268"/>
      <c r="GR69" s="268"/>
      <c r="GS69" s="268"/>
      <c r="GT69" s="268"/>
      <c r="GU69" s="268"/>
      <c r="GV69" s="268"/>
      <c r="GW69" s="268"/>
      <c r="GX69" s="268"/>
      <c r="GY69" s="268"/>
      <c r="GZ69" s="268"/>
      <c r="HA69" s="268"/>
      <c r="HB69" s="268"/>
      <c r="HC69" s="268"/>
      <c r="HD69" s="268"/>
      <c r="HE69" s="268"/>
      <c r="HF69" s="268"/>
      <c r="HG69" s="268"/>
      <c r="HH69" s="268"/>
      <c r="HI69" s="268"/>
      <c r="HJ69" s="268"/>
      <c r="HK69" s="268"/>
      <c r="HL69" s="268"/>
      <c r="HM69" s="268"/>
      <c r="HN69" s="268"/>
      <c r="HO69" s="268"/>
      <c r="HP69" s="268"/>
      <c r="HQ69" s="268"/>
      <c r="HR69" s="268"/>
      <c r="HS69" s="268"/>
      <c r="HT69" s="268"/>
      <c r="HU69" s="268"/>
      <c r="HV69" s="268"/>
      <c r="HW69" s="268"/>
      <c r="HX69" s="268"/>
      <c r="HY69" s="268"/>
      <c r="HZ69" s="268"/>
      <c r="IA69" s="268"/>
      <c r="IB69" s="268"/>
      <c r="IC69" s="268"/>
      <c r="ID69" s="268"/>
      <c r="IE69" s="268"/>
      <c r="IF69" s="268"/>
      <c r="IG69" s="268"/>
      <c r="IH69" s="268"/>
      <c r="II69" s="268"/>
      <c r="IJ69" s="268"/>
      <c r="IK69" s="268"/>
      <c r="IL69" s="268"/>
      <c r="IM69" s="268"/>
      <c r="IN69" s="268"/>
      <c r="IO69" s="268"/>
      <c r="IP69" s="268"/>
      <c r="IQ69" s="268"/>
      <c r="IR69" s="268"/>
      <c r="IS69" s="268"/>
      <c r="IT69" s="268"/>
      <c r="IU69" s="268"/>
      <c r="IV69" s="268"/>
    </row>
    <row r="70" spans="1:256" x14ac:dyDescent="0.25">
      <c r="Z70" s="296"/>
      <c r="AA70" s="297"/>
    </row>
  </sheetData>
  <mergeCells count="349">
    <mergeCell ref="AB69:AC69"/>
    <mergeCell ref="AH69:AI69"/>
    <mergeCell ref="AR69:AS69"/>
    <mergeCell ref="AT69:AU69"/>
    <mergeCell ref="BD69:BE69"/>
    <mergeCell ref="BF69:BG69"/>
    <mergeCell ref="N69:O69"/>
    <mergeCell ref="P69:Q69"/>
    <mergeCell ref="R69:S69"/>
    <mergeCell ref="T69:U69"/>
    <mergeCell ref="V69:W69"/>
    <mergeCell ref="L67:M67"/>
    <mergeCell ref="L68:M68"/>
    <mergeCell ref="R68:S68"/>
    <mergeCell ref="T68:U68"/>
    <mergeCell ref="V68:W68"/>
    <mergeCell ref="B69:C69"/>
    <mergeCell ref="D69:E69"/>
    <mergeCell ref="F69:G69"/>
    <mergeCell ref="H69:I69"/>
    <mergeCell ref="J69:K69"/>
    <mergeCell ref="L69:M69"/>
    <mergeCell ref="B68:C68"/>
    <mergeCell ref="D68:E68"/>
    <mergeCell ref="F68:G68"/>
    <mergeCell ref="H68:I68"/>
    <mergeCell ref="J68:K68"/>
    <mergeCell ref="B67:C67"/>
    <mergeCell ref="D67:E67"/>
    <mergeCell ref="F67:G67"/>
    <mergeCell ref="H67:I67"/>
    <mergeCell ref="J67:K67"/>
    <mergeCell ref="N67:O67"/>
    <mergeCell ref="P67:Q67"/>
    <mergeCell ref="R67:S67"/>
    <mergeCell ref="T67:U67"/>
    <mergeCell ref="V67:W67"/>
    <mergeCell ref="N68:O68"/>
    <mergeCell ref="P68:Q68"/>
    <mergeCell ref="N65:O65"/>
    <mergeCell ref="P65:Q65"/>
    <mergeCell ref="R65:S65"/>
    <mergeCell ref="T65:U65"/>
    <mergeCell ref="V65:W65"/>
    <mergeCell ref="L65:M65"/>
    <mergeCell ref="L66:M66"/>
    <mergeCell ref="N66:O66"/>
    <mergeCell ref="P66:Q66"/>
    <mergeCell ref="R66:S66"/>
    <mergeCell ref="T66:U66"/>
    <mergeCell ref="V66:W66"/>
    <mergeCell ref="B66:C66"/>
    <mergeCell ref="D66:E66"/>
    <mergeCell ref="F66:G66"/>
    <mergeCell ref="H66:I66"/>
    <mergeCell ref="J66:K66"/>
    <mergeCell ref="B65:C65"/>
    <mergeCell ref="D65:E65"/>
    <mergeCell ref="F65:G65"/>
    <mergeCell ref="H65:I65"/>
    <mergeCell ref="J65:K65"/>
    <mergeCell ref="V62:W62"/>
    <mergeCell ref="B64:C64"/>
    <mergeCell ref="D64:E64"/>
    <mergeCell ref="F64:G64"/>
    <mergeCell ref="H64:I64"/>
    <mergeCell ref="J64:K64"/>
    <mergeCell ref="B63:C63"/>
    <mergeCell ref="D63:E63"/>
    <mergeCell ref="F63:G63"/>
    <mergeCell ref="H63:I63"/>
    <mergeCell ref="J63:K63"/>
    <mergeCell ref="N63:O63"/>
    <mergeCell ref="P63:Q63"/>
    <mergeCell ref="R63:S63"/>
    <mergeCell ref="T63:U63"/>
    <mergeCell ref="V63:W63"/>
    <mergeCell ref="L63:M63"/>
    <mergeCell ref="L64:M64"/>
    <mergeCell ref="N64:O64"/>
    <mergeCell ref="P64:Q64"/>
    <mergeCell ref="R64:S64"/>
    <mergeCell ref="T64:U64"/>
    <mergeCell ref="V64:W64"/>
    <mergeCell ref="R59:S59"/>
    <mergeCell ref="T59:U59"/>
    <mergeCell ref="V59:W59"/>
    <mergeCell ref="B62:C62"/>
    <mergeCell ref="D62:E62"/>
    <mergeCell ref="F62:G62"/>
    <mergeCell ref="H62:I62"/>
    <mergeCell ref="J62:K62"/>
    <mergeCell ref="B61:C61"/>
    <mergeCell ref="D61:E61"/>
    <mergeCell ref="F61:G61"/>
    <mergeCell ref="H61:I61"/>
    <mergeCell ref="J61:K61"/>
    <mergeCell ref="N61:O61"/>
    <mergeCell ref="P61:Q61"/>
    <mergeCell ref="R61:S61"/>
    <mergeCell ref="T61:U61"/>
    <mergeCell ref="V61:W61"/>
    <mergeCell ref="L61:M61"/>
    <mergeCell ref="L62:M62"/>
    <mergeCell ref="N62:O62"/>
    <mergeCell ref="P62:Q62"/>
    <mergeCell ref="R62:S62"/>
    <mergeCell ref="T62:U62"/>
    <mergeCell ref="BF56:BG56"/>
    <mergeCell ref="X58:Y58"/>
    <mergeCell ref="B59:C59"/>
    <mergeCell ref="D59:E59"/>
    <mergeCell ref="F59:G59"/>
    <mergeCell ref="H59:I59"/>
    <mergeCell ref="J59:K59"/>
    <mergeCell ref="AT11:AU11"/>
    <mergeCell ref="R11:S11"/>
    <mergeCell ref="T11:U11"/>
    <mergeCell ref="V11:W11"/>
    <mergeCell ref="AD11:AE11"/>
    <mergeCell ref="AF11:AG11"/>
    <mergeCell ref="AH11:AI11"/>
    <mergeCell ref="L59:M59"/>
    <mergeCell ref="AH56:AI56"/>
    <mergeCell ref="AR56:AS56"/>
    <mergeCell ref="AT56:AU56"/>
    <mergeCell ref="AV56:AW56"/>
    <mergeCell ref="AX56:AY56"/>
    <mergeCell ref="BB56:BC56"/>
    <mergeCell ref="BD56:BE56"/>
    <mergeCell ref="AZ56:BA56"/>
    <mergeCell ref="N59:O59"/>
    <mergeCell ref="B60:C60"/>
    <mergeCell ref="D60:E60"/>
    <mergeCell ref="F60:G60"/>
    <mergeCell ref="H60:I60"/>
    <mergeCell ref="J60:K60"/>
    <mergeCell ref="L60:M60"/>
    <mergeCell ref="X11:Y11"/>
    <mergeCell ref="Z11:AA11"/>
    <mergeCell ref="AB11:AC11"/>
    <mergeCell ref="F12:G12"/>
    <mergeCell ref="J12:K12"/>
    <mergeCell ref="F56:G56"/>
    <mergeCell ref="J56:K56"/>
    <mergeCell ref="R56:S56"/>
    <mergeCell ref="AB56:AC56"/>
    <mergeCell ref="L11:M11"/>
    <mergeCell ref="N11:O11"/>
    <mergeCell ref="P11:Q11"/>
    <mergeCell ref="N60:O60"/>
    <mergeCell ref="P60:Q60"/>
    <mergeCell ref="R60:S60"/>
    <mergeCell ref="T60:U60"/>
    <mergeCell ref="V60:W60"/>
    <mergeCell ref="P59:Q59"/>
    <mergeCell ref="Z10:AA10"/>
    <mergeCell ref="AB10:AC10"/>
    <mergeCell ref="AD10:AE10"/>
    <mergeCell ref="AF10:AG10"/>
    <mergeCell ref="BD11:BE11"/>
    <mergeCell ref="BF11:BG11"/>
    <mergeCell ref="AJ11:AK11"/>
    <mergeCell ref="AL11:AM11"/>
    <mergeCell ref="AN11:AO11"/>
    <mergeCell ref="AP11:AQ11"/>
    <mergeCell ref="AR11:AS11"/>
    <mergeCell ref="AV11:AW11"/>
    <mergeCell ref="AX11:AY11"/>
    <mergeCell ref="AZ11:BA11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11:C11"/>
    <mergeCell ref="D11:E11"/>
    <mergeCell ref="F11:G11"/>
    <mergeCell ref="H11:I11"/>
    <mergeCell ref="J11:K11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N10:O10"/>
    <mergeCell ref="P10:Q10"/>
    <mergeCell ref="BB11:BC11"/>
    <mergeCell ref="BB9:BC9"/>
    <mergeCell ref="BD9:BE9"/>
    <mergeCell ref="BF9:BG9"/>
    <mergeCell ref="AF9:AG9"/>
    <mergeCell ref="AH9:AI9"/>
    <mergeCell ref="L9:M9"/>
    <mergeCell ref="N9:O9"/>
    <mergeCell ref="P9:Q9"/>
    <mergeCell ref="R9:S9"/>
    <mergeCell ref="T9:U9"/>
    <mergeCell ref="V9:W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AP8:AQ8"/>
    <mergeCell ref="AR8:AS8"/>
    <mergeCell ref="AT8:AU8"/>
    <mergeCell ref="AV8:AW8"/>
    <mergeCell ref="N8:O8"/>
    <mergeCell ref="P8:Q8"/>
    <mergeCell ref="X9:Y9"/>
    <mergeCell ref="Z9:AA9"/>
    <mergeCell ref="AB9:AC9"/>
    <mergeCell ref="AD9:AE9"/>
    <mergeCell ref="Z8:AA8"/>
    <mergeCell ref="AB8:AC8"/>
    <mergeCell ref="AD8:AE8"/>
    <mergeCell ref="X8:Y8"/>
    <mergeCell ref="AX8:AY8"/>
    <mergeCell ref="AZ8:BA8"/>
    <mergeCell ref="BB8:BC8"/>
    <mergeCell ref="BD8:BE8"/>
    <mergeCell ref="BF8:BG8"/>
    <mergeCell ref="B9:C9"/>
    <mergeCell ref="D9:E9"/>
    <mergeCell ref="F9:G9"/>
    <mergeCell ref="H9:I9"/>
    <mergeCell ref="J9:K9"/>
    <mergeCell ref="R8:S8"/>
    <mergeCell ref="T8:U8"/>
    <mergeCell ref="V8:W8"/>
    <mergeCell ref="B8:C8"/>
    <mergeCell ref="D8:E8"/>
    <mergeCell ref="F8:G8"/>
    <mergeCell ref="H8:I8"/>
    <mergeCell ref="J8:K8"/>
    <mergeCell ref="L8:M8"/>
    <mergeCell ref="AF8:AG8"/>
    <mergeCell ref="AH8:AI8"/>
    <mergeCell ref="AJ8:AK8"/>
    <mergeCell ref="AL8:AM8"/>
    <mergeCell ref="AN8:AO8"/>
    <mergeCell ref="BF7:BG7"/>
    <mergeCell ref="T6:U6"/>
    <mergeCell ref="AF7:AG7"/>
    <mergeCell ref="AH7:AI7"/>
    <mergeCell ref="L7:M7"/>
    <mergeCell ref="N7:O7"/>
    <mergeCell ref="P7:Q7"/>
    <mergeCell ref="R7:S7"/>
    <mergeCell ref="T7:U7"/>
    <mergeCell ref="V7:W7"/>
    <mergeCell ref="Z7:AA7"/>
    <mergeCell ref="AB7:AC7"/>
    <mergeCell ref="AD7:AE7"/>
    <mergeCell ref="Z6:AA6"/>
    <mergeCell ref="AB6:AC6"/>
    <mergeCell ref="AD6:AE6"/>
    <mergeCell ref="BF6:BG6"/>
    <mergeCell ref="AN6:AO6"/>
    <mergeCell ref="AP6:AQ6"/>
    <mergeCell ref="AR6:AS6"/>
    <mergeCell ref="AJ7:AK7"/>
    <mergeCell ref="AL7:AM7"/>
    <mergeCell ref="AN7:AO7"/>
    <mergeCell ref="AP7:AQ7"/>
    <mergeCell ref="AZ6:BA6"/>
    <mergeCell ref="BB6:BC6"/>
    <mergeCell ref="BD6:BE6"/>
    <mergeCell ref="AT6:AU6"/>
    <mergeCell ref="AV6:AW6"/>
    <mergeCell ref="BD5:BE5"/>
    <mergeCell ref="B7:C7"/>
    <mergeCell ref="D7:E7"/>
    <mergeCell ref="F7:G7"/>
    <mergeCell ref="H7:I7"/>
    <mergeCell ref="J7:K7"/>
    <mergeCell ref="AL6:AM6"/>
    <mergeCell ref="N6:O6"/>
    <mergeCell ref="P6:Q6"/>
    <mergeCell ref="X7:Y7"/>
    <mergeCell ref="BB7:BC7"/>
    <mergeCell ref="BD7:BE7"/>
    <mergeCell ref="AR7:AS7"/>
    <mergeCell ref="AT7:AU7"/>
    <mergeCell ref="AV7:AW7"/>
    <mergeCell ref="AX7:AY7"/>
    <mergeCell ref="AZ7:BA7"/>
    <mergeCell ref="AX5:AY5"/>
    <mergeCell ref="AJ5:AK5"/>
    <mergeCell ref="AL5:AM5"/>
    <mergeCell ref="AF5:AG5"/>
    <mergeCell ref="AH5:AI5"/>
    <mergeCell ref="AX6:AY6"/>
    <mergeCell ref="AF6:AG6"/>
    <mergeCell ref="AH6:AI6"/>
    <mergeCell ref="AJ6:AK6"/>
    <mergeCell ref="B6:C6"/>
    <mergeCell ref="D6:E6"/>
    <mergeCell ref="F6:G6"/>
    <mergeCell ref="H6:I6"/>
    <mergeCell ref="J6:K6"/>
    <mergeCell ref="L6:M6"/>
    <mergeCell ref="AN5:AO5"/>
    <mergeCell ref="AP5:AQ5"/>
    <mergeCell ref="R6:S6"/>
    <mergeCell ref="V6:W6"/>
    <mergeCell ref="X6:Y6"/>
    <mergeCell ref="A2:BG2"/>
    <mergeCell ref="A3:BG3"/>
    <mergeCell ref="AB4:AC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P5:Q5"/>
    <mergeCell ref="R5:S5"/>
    <mergeCell ref="T5:U5"/>
    <mergeCell ref="V5:W5"/>
    <mergeCell ref="X5:Y5"/>
    <mergeCell ref="Z5:AA5"/>
    <mergeCell ref="BF5:BG5"/>
    <mergeCell ref="AZ5:BA5"/>
    <mergeCell ref="BB5:BC5"/>
    <mergeCell ref="AR5:AS5"/>
    <mergeCell ref="AT5:AU5"/>
    <mergeCell ref="AV5:AW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4" firstPageNumber="0" fitToHeight="3" orientation="portrait" horizontalDpi="300" verticalDpi="300" r:id="rId1"/>
  <headerFooter>
    <oddFooter>&amp;C
Diretoria Geral - Policlínica de Formosa&amp;RPágina &amp;P de &amp;N</oddFooter>
  </headerFooter>
  <rowBreaks count="1" manualBreakCount="1">
    <brk id="42" max="5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E0850C-9C08-41E4-8388-E708FCD7AB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93E9C9-10C8-445A-9490-11CA7CF67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Produção</vt:lpstr>
      <vt:lpstr>Desempenho</vt:lpstr>
      <vt:lpstr>Efetividade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Dell</cp:lastModifiedBy>
  <cp:revision/>
  <dcterms:created xsi:type="dcterms:W3CDTF">2026-08-05T18:06:21Z</dcterms:created>
  <dcterms:modified xsi:type="dcterms:W3CDTF">2026-08-11T23:39:23Z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